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codeName="EstaPasta_de_trabalho"/>
  <mc:AlternateContent xmlns:mc="http://schemas.openxmlformats.org/markup-compatibility/2006">
    <mc:Choice Requires="x15">
      <x15ac:absPath xmlns:x15ac="http://schemas.microsoft.com/office/spreadsheetml/2010/11/ac" url="F:\RI\_Divulgações\2026\3T26\"/>
    </mc:Choice>
  </mc:AlternateContent>
  <xr:revisionPtr revIDLastSave="0" documentId="13_ncr:1_{261ADE45-5AF4-4668-9D5D-FE68A945C6C7}" xr6:coauthVersionLast="47" xr6:coauthVersionMax="47" xr10:uidLastSave="{00000000-0000-0000-0000-000000000000}"/>
  <bookViews>
    <workbookView xWindow="-108" yWindow="-108" windowWidth="23256" windowHeight="12456" tabRatio="700" xr2:uid="{00000000-000D-0000-FFFF-FFFF00000000}"/>
  </bookViews>
  <sheets>
    <sheet name="Home" sheetId="95" r:id="rId1"/>
    <sheet name="Balance Sheet" sheetId="87" r:id="rId2"/>
    <sheet name="Income Statement" sheetId="78" r:id="rId3"/>
    <sheet name="Cash Flow" sheetId="77" r:id="rId4"/>
    <sheet name="Cash Flow - Resume" sheetId="96" r:id="rId5"/>
    <sheet name="EBITDA" sheetId="75" r:id="rId6"/>
    <sheet name="Operational Results" sheetId="74" r:id="rId7"/>
    <sheet name="Gross Income by Crop" sheetId="94" r:id="rId8"/>
    <sheet name="Debt" sheetId="86" r:id="rId9"/>
    <sheet name="NAV" sheetId="97" r:id="rId10"/>
    <sheet name="Dividends" sheetId="89" r:id="rId11"/>
    <sheet name="Portfolio" sheetId="92" r:id="rId12"/>
  </sheets>
  <externalReferences>
    <externalReference r:id="rId13"/>
  </externalReferences>
  <definedNames>
    <definedName name="ColBP">#REF!</definedName>
    <definedName name="COlBPp">#REF!</definedName>
    <definedName name="ColDRE">#REF!</definedName>
    <definedName name="ColDREp">#REF!</definedName>
    <definedName name="ColFC">#REF!</definedName>
    <definedName name="Coluna">#REF!</definedName>
    <definedName name="DRE___BP">#REF!</definedName>
    <definedName name="Linha">#REF!</definedName>
    <definedName name="Linha_Capex">#REF!</definedName>
    <definedName name="Linha_CCapital">#REF!</definedName>
    <definedName name="Linha_DRE">#REF!</definedName>
    <definedName name="Linha_E_F">#REF!</definedName>
    <definedName name="Linha_endividamento">#REF!</definedName>
    <definedName name="Linha_FC">#REF!</definedName>
    <definedName name="Linha_T_Pagar">#REF!</definedName>
    <definedName name="LinhaBPa">#REF!</definedName>
    <definedName name="LinhaBPp">#REF!</definedName>
    <definedName name="LinkBPAnual">#REF!</definedName>
    <definedName name="LinkBPTrimestral">#REF!</definedName>
    <definedName name="LinkDREAnual">#REF!</definedName>
    <definedName name="LinkDRETrimestral">#REF!</definedName>
    <definedName name="LinkFC">#REF!</definedName>
    <definedName name="Planilha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78" l="1"/>
  <c r="F24" i="78" s="1"/>
  <c r="F27" i="78" s="1"/>
  <c r="E23" i="74"/>
  <c r="E33" i="74"/>
  <c r="F55" i="78"/>
  <c r="F30" i="78"/>
  <c r="E19" i="96"/>
  <c r="E18" i="96"/>
  <c r="E17" i="96"/>
  <c r="E11" i="96"/>
  <c r="F11" i="96"/>
  <c r="E15" i="74"/>
  <c r="D87" i="77"/>
  <c r="E14" i="96" s="1"/>
  <c r="D89" i="77"/>
  <c r="E15" i="96" s="1"/>
  <c r="D72" i="77"/>
  <c r="E13" i="96" s="1"/>
  <c r="D36" i="77"/>
  <c r="D11" i="77"/>
  <c r="D56" i="77" s="1"/>
  <c r="D10" i="77" s="1"/>
  <c r="E12" i="96"/>
  <c r="F68" i="78" l="1"/>
  <c r="F71" i="78" s="1"/>
  <c r="D58" i="77"/>
  <c r="E10" i="96" s="1"/>
  <c r="F82" i="87" l="1"/>
  <c r="F38" i="75"/>
  <c r="F32" i="75"/>
  <c r="F33" i="75" s="1"/>
  <c r="G16" i="75"/>
  <c r="F15" i="75"/>
  <c r="F16" i="75" s="1"/>
  <c r="H16" i="75" s="1"/>
  <c r="F64" i="87" l="1"/>
  <c r="F49" i="87" l="1"/>
  <c r="F77" i="87" s="1"/>
  <c r="F95" i="87" s="1"/>
  <c r="F26" i="87"/>
  <c r="F11" i="87"/>
  <c r="AM83" i="94"/>
  <c r="AM80" i="94"/>
  <c r="AM78" i="94"/>
  <c r="AM81" i="94" s="1"/>
  <c r="AM82" i="94" s="1"/>
  <c r="AM72" i="94"/>
  <c r="AM69" i="94"/>
  <c r="AM67" i="94"/>
  <c r="F44" i="87" l="1"/>
  <c r="AM70" i="94"/>
  <c r="AM71" i="94" s="1"/>
  <c r="AM61" i="94"/>
  <c r="AM58" i="94"/>
  <c r="AM56" i="94"/>
  <c r="AM59" i="94" s="1"/>
  <c r="AM60" i="94" s="1"/>
  <c r="AM50" i="94"/>
  <c r="AM47" i="94"/>
  <c r="AM45" i="94"/>
  <c r="AM48" i="94" s="1"/>
  <c r="AM49" i="94" s="1"/>
  <c r="AM39" i="94"/>
  <c r="AM36" i="94"/>
  <c r="AM34" i="94"/>
  <c r="AM28" i="94"/>
  <c r="AM25" i="94"/>
  <c r="AM23" i="94"/>
  <c r="AM17" i="94"/>
  <c r="AM14" i="94"/>
  <c r="AM12" i="94"/>
  <c r="AM15" i="94" s="1"/>
  <c r="AM16" i="94" s="1"/>
  <c r="AM37" i="94" l="1"/>
  <c r="AM38" i="94" s="1"/>
  <c r="AM26" i="94"/>
  <c r="AM27" i="94" s="1"/>
  <c r="E11" i="77"/>
  <c r="F11" i="77"/>
  <c r="F56" i="77" s="1"/>
  <c r="F15" i="74" l="1"/>
  <c r="H30" i="92" l="1"/>
  <c r="G30" i="92"/>
  <c r="S18" i="86"/>
  <c r="G18" i="86"/>
  <c r="Q11" i="86"/>
  <c r="Q13" i="86" s="1"/>
  <c r="P11" i="86"/>
  <c r="P13" i="86" s="1"/>
  <c r="P18" i="86" s="1"/>
  <c r="N11" i="86"/>
  <c r="N13" i="86" s="1"/>
  <c r="G11" i="86"/>
  <c r="AF10" i="86"/>
  <c r="AE10" i="86"/>
  <c r="AD10" i="86"/>
  <c r="AC10" i="86"/>
  <c r="AB10" i="86"/>
  <c r="AA10" i="86"/>
  <c r="Z10" i="86"/>
  <c r="Y10" i="86"/>
  <c r="X10" i="86"/>
  <c r="W10" i="86"/>
  <c r="V10" i="86"/>
  <c r="U10" i="86"/>
  <c r="T10" i="86"/>
  <c r="S10" i="86"/>
  <c r="R10" i="86"/>
  <c r="Q10" i="86"/>
  <c r="P10" i="86"/>
  <c r="O10" i="86"/>
  <c r="N10" i="86"/>
  <c r="M10" i="86"/>
  <c r="L10" i="86"/>
  <c r="K10" i="86"/>
  <c r="J10" i="86"/>
  <c r="I10" i="86"/>
  <c r="H10" i="86"/>
  <c r="AF9" i="86"/>
  <c r="AE9" i="86"/>
  <c r="AE11" i="86" s="1"/>
  <c r="AE13" i="86" s="1"/>
  <c r="AD9" i="86"/>
  <c r="AC9" i="86"/>
  <c r="AC11" i="86" s="1"/>
  <c r="AC13" i="86" s="1"/>
  <c r="AB9" i="86"/>
  <c r="AB11" i="86" s="1"/>
  <c r="AB13" i="86" s="1"/>
  <c r="AA9" i="86"/>
  <c r="AA11" i="86" s="1"/>
  <c r="AA13" i="86" s="1"/>
  <c r="Z9" i="86"/>
  <c r="Z11" i="86" s="1"/>
  <c r="Z13" i="86" s="1"/>
  <c r="Y9" i="86"/>
  <c r="Y11" i="86" s="1"/>
  <c r="Y13" i="86" s="1"/>
  <c r="X9" i="86"/>
  <c r="X11" i="86" s="1"/>
  <c r="X13" i="86" s="1"/>
  <c r="W9" i="86"/>
  <c r="W11" i="86" s="1"/>
  <c r="W13" i="86" s="1"/>
  <c r="V9" i="86"/>
  <c r="V11" i="86" s="1"/>
  <c r="V13" i="86" s="1"/>
  <c r="U9" i="86"/>
  <c r="U11" i="86" s="1"/>
  <c r="U13" i="86" s="1"/>
  <c r="T9" i="86"/>
  <c r="S9" i="86"/>
  <c r="S11" i="86" s="1"/>
  <c r="S13" i="86" s="1"/>
  <c r="R9" i="86"/>
  <c r="Q9" i="86"/>
  <c r="P9" i="86"/>
  <c r="O9" i="86"/>
  <c r="O11" i="86" s="1"/>
  <c r="O13" i="86" s="1"/>
  <c r="N9" i="86"/>
  <c r="M9" i="86"/>
  <c r="M11" i="86" s="1"/>
  <c r="M13" i="86" s="1"/>
  <c r="L9" i="86"/>
  <c r="L11" i="86" s="1"/>
  <c r="L13" i="86" s="1"/>
  <c r="K9" i="86"/>
  <c r="K11" i="86" s="1"/>
  <c r="K13" i="86" s="1"/>
  <c r="K18" i="86" s="1"/>
  <c r="J9" i="86"/>
  <c r="J11" i="86" s="1"/>
  <c r="J13" i="86" s="1"/>
  <c r="I9" i="86"/>
  <c r="I11" i="86" s="1"/>
  <c r="I13" i="86" s="1"/>
  <c r="I18" i="86" s="1"/>
  <c r="H9" i="86"/>
  <c r="AJ82" i="94"/>
  <c r="AI82" i="94"/>
  <c r="AH82" i="94"/>
  <c r="AG82" i="94"/>
  <c r="AE82" i="94"/>
  <c r="AD82" i="94"/>
  <c r="AC82" i="94"/>
  <c r="AB82" i="94"/>
  <c r="AA82" i="94"/>
  <c r="Y82" i="94"/>
  <c r="X82" i="94"/>
  <c r="U82" i="94"/>
  <c r="S82" i="94"/>
  <c r="R82" i="94"/>
  <c r="Q82" i="94"/>
  <c r="P82" i="94"/>
  <c r="O82" i="94"/>
  <c r="M82" i="94"/>
  <c r="L82" i="94"/>
  <c r="K82" i="94"/>
  <c r="J82" i="94"/>
  <c r="I82" i="94"/>
  <c r="AK71" i="94"/>
  <c r="AJ71" i="94"/>
  <c r="AI71" i="94"/>
  <c r="AH71" i="94"/>
  <c r="AG71" i="94"/>
  <c r="AE71" i="94"/>
  <c r="AD71" i="94"/>
  <c r="AC71" i="94"/>
  <c r="AB71" i="94"/>
  <c r="AA71" i="94"/>
  <c r="Y71" i="94"/>
  <c r="X71" i="94"/>
  <c r="W71" i="94"/>
  <c r="V71" i="94"/>
  <c r="U71" i="94"/>
  <c r="S71" i="94"/>
  <c r="R71" i="94"/>
  <c r="Q71" i="94"/>
  <c r="P71" i="94"/>
  <c r="O71" i="94"/>
  <c r="M71" i="94"/>
  <c r="L71" i="94"/>
  <c r="K71" i="94"/>
  <c r="J71" i="94"/>
  <c r="I71" i="94"/>
  <c r="AK60" i="94"/>
  <c r="AJ60" i="94"/>
  <c r="AI60" i="94"/>
  <c r="AH60" i="94"/>
  <c r="AG60" i="94"/>
  <c r="AE60" i="94"/>
  <c r="AD60" i="94"/>
  <c r="AC60" i="94"/>
  <c r="AB60" i="94"/>
  <c r="AA60" i="94"/>
  <c r="Y60" i="94"/>
  <c r="X60" i="94"/>
  <c r="W60" i="94"/>
  <c r="V60" i="94"/>
  <c r="U60" i="94"/>
  <c r="S60" i="94"/>
  <c r="R60" i="94"/>
  <c r="Q60" i="94"/>
  <c r="P60" i="94"/>
  <c r="O60" i="94"/>
  <c r="M60" i="94"/>
  <c r="L60" i="94"/>
  <c r="K60" i="94"/>
  <c r="J60" i="94"/>
  <c r="I60" i="94"/>
  <c r="AK49" i="94"/>
  <c r="AJ49" i="94"/>
  <c r="AH49" i="94"/>
  <c r="AG49" i="94"/>
  <c r="AE49" i="94"/>
  <c r="AD49" i="94"/>
  <c r="AB49" i="94"/>
  <c r="AA49" i="94"/>
  <c r="Y49" i="94"/>
  <c r="X49" i="94"/>
  <c r="V49" i="94"/>
  <c r="U49" i="94"/>
  <c r="S49" i="94"/>
  <c r="R49" i="94"/>
  <c r="P49" i="94"/>
  <c r="O49" i="94"/>
  <c r="M49" i="94"/>
  <c r="L49" i="94"/>
  <c r="J49" i="94"/>
  <c r="I49" i="94"/>
  <c r="AK38" i="94"/>
  <c r="AJ38" i="94"/>
  <c r="AI38" i="94"/>
  <c r="AH38" i="94"/>
  <c r="AG38" i="94"/>
  <c r="AE38" i="94"/>
  <c r="AD38" i="94"/>
  <c r="AC38" i="94"/>
  <c r="AB38" i="94"/>
  <c r="AA38" i="94"/>
  <c r="Y38" i="94"/>
  <c r="X38" i="94"/>
  <c r="W38" i="94"/>
  <c r="V38" i="94"/>
  <c r="U38" i="94"/>
  <c r="S38" i="94"/>
  <c r="R38" i="94"/>
  <c r="P38" i="94"/>
  <c r="O38" i="94"/>
  <c r="M38" i="94"/>
  <c r="L38" i="94"/>
  <c r="K38" i="94"/>
  <c r="J38" i="94"/>
  <c r="I38" i="94"/>
  <c r="AK27" i="94"/>
  <c r="AJ27" i="94"/>
  <c r="AI27" i="94"/>
  <c r="AH27" i="94"/>
  <c r="AG27" i="94"/>
  <c r="AE27" i="94"/>
  <c r="AD27" i="94"/>
  <c r="AC27" i="94"/>
  <c r="AB27" i="94"/>
  <c r="AA27" i="94"/>
  <c r="Y27" i="94"/>
  <c r="X27" i="94"/>
  <c r="W27" i="94"/>
  <c r="V27" i="94"/>
  <c r="U27" i="94"/>
  <c r="S27" i="94"/>
  <c r="R27" i="94"/>
  <c r="Q27" i="94"/>
  <c r="P27" i="94"/>
  <c r="O27" i="94"/>
  <c r="M27" i="94"/>
  <c r="L27" i="94"/>
  <c r="K27" i="94"/>
  <c r="J27" i="94"/>
  <c r="I27" i="94"/>
  <c r="AK16" i="94"/>
  <c r="AJ16" i="94"/>
  <c r="AI16" i="94"/>
  <c r="AH16" i="94"/>
  <c r="AG16" i="94"/>
  <c r="AE16" i="94"/>
  <c r="AD16" i="94"/>
  <c r="AC16" i="94"/>
  <c r="AB16" i="94"/>
  <c r="AA16" i="94"/>
  <c r="Y16" i="94"/>
  <c r="X16" i="94"/>
  <c r="W16" i="94"/>
  <c r="V16" i="94"/>
  <c r="U16" i="94"/>
  <c r="S16" i="94"/>
  <c r="R16" i="94"/>
  <c r="Q16" i="94"/>
  <c r="P16" i="94"/>
  <c r="O16" i="94"/>
  <c r="M16" i="94"/>
  <c r="L16" i="94"/>
  <c r="K16" i="94"/>
  <c r="J16" i="94"/>
  <c r="I16" i="94"/>
  <c r="G16" i="94"/>
  <c r="AS35" i="74"/>
  <c r="AG35" i="74"/>
  <c r="R35" i="74"/>
  <c r="CO33" i="74"/>
  <c r="CM33" i="74"/>
  <c r="CL33" i="74"/>
  <c r="CK33" i="74"/>
  <c r="CJ33" i="74"/>
  <c r="CI33" i="74"/>
  <c r="CG33" i="74"/>
  <c r="CF33" i="74"/>
  <c r="CE33" i="74"/>
  <c r="CD33" i="74"/>
  <c r="CC33" i="74"/>
  <c r="CA33" i="74"/>
  <c r="BZ33" i="74"/>
  <c r="BY33" i="74"/>
  <c r="BX33" i="74"/>
  <c r="BW33" i="74"/>
  <c r="BU33" i="74"/>
  <c r="BT33" i="74"/>
  <c r="BS33" i="74"/>
  <c r="BR33" i="74"/>
  <c r="BQ33" i="74"/>
  <c r="BO33" i="74"/>
  <c r="BN33" i="74"/>
  <c r="BM33" i="74"/>
  <c r="BL33" i="74"/>
  <c r="BK33" i="74"/>
  <c r="BI33" i="74"/>
  <c r="BH33" i="74"/>
  <c r="BG33" i="74"/>
  <c r="BF33" i="74"/>
  <c r="BE33" i="74"/>
  <c r="BC33" i="74"/>
  <c r="BB33" i="74"/>
  <c r="BA33" i="74"/>
  <c r="AZ33" i="74"/>
  <c r="AY33" i="74"/>
  <c r="AW33" i="74"/>
  <c r="AV33" i="74"/>
  <c r="AU33" i="74"/>
  <c r="AT33" i="74"/>
  <c r="AS33" i="74"/>
  <c r="AQ33" i="74"/>
  <c r="AP33" i="74"/>
  <c r="AO33" i="74"/>
  <c r="AN33" i="74"/>
  <c r="AM33" i="74"/>
  <c r="AK33" i="74"/>
  <c r="AJ33" i="74"/>
  <c r="AI33" i="74"/>
  <c r="AH33" i="74"/>
  <c r="AG33" i="74"/>
  <c r="AE33" i="74"/>
  <c r="AD33" i="74"/>
  <c r="AC33" i="74"/>
  <c r="AB33" i="74"/>
  <c r="AA33" i="74"/>
  <c r="Y33" i="74"/>
  <c r="X33" i="74"/>
  <c r="W33" i="74"/>
  <c r="V33" i="74"/>
  <c r="U33" i="74"/>
  <c r="S33" i="74"/>
  <c r="R33" i="74"/>
  <c r="O33" i="74"/>
  <c r="M33" i="74"/>
  <c r="L33" i="74"/>
  <c r="J33" i="74"/>
  <c r="I33" i="74"/>
  <c r="G33" i="74"/>
  <c r="F33" i="74"/>
  <c r="R29" i="74"/>
  <c r="Q29" i="74"/>
  <c r="Q33" i="74" s="1"/>
  <c r="P29" i="74"/>
  <c r="P33" i="74" s="1"/>
  <c r="O29" i="74"/>
  <c r="AS25" i="74"/>
  <c r="AG25" i="74"/>
  <c r="R25" i="74"/>
  <c r="CO23" i="74"/>
  <c r="CM23" i="74"/>
  <c r="CL23" i="74"/>
  <c r="CK23" i="74"/>
  <c r="CJ23" i="74"/>
  <c r="CI23" i="74"/>
  <c r="CG23" i="74"/>
  <c r="CF23" i="74"/>
  <c r="CE23" i="74"/>
  <c r="CD23" i="74"/>
  <c r="CC23" i="74"/>
  <c r="CA23" i="74"/>
  <c r="BZ23" i="74"/>
  <c r="BY23" i="74"/>
  <c r="BX23" i="74"/>
  <c r="BW23" i="74"/>
  <c r="BU23" i="74"/>
  <c r="BT23" i="74"/>
  <c r="BS23" i="74"/>
  <c r="BR23" i="74"/>
  <c r="BQ23" i="74"/>
  <c r="BO23" i="74"/>
  <c r="BN23" i="74"/>
  <c r="BM23" i="74"/>
  <c r="BL23" i="74"/>
  <c r="BK23" i="74"/>
  <c r="BI23" i="74"/>
  <c r="BH23" i="74"/>
  <c r="BG23" i="74"/>
  <c r="BF23" i="74"/>
  <c r="BE23" i="74"/>
  <c r="BC23" i="74"/>
  <c r="BB23" i="74"/>
  <c r="BA23" i="74"/>
  <c r="AZ23" i="74"/>
  <c r="AY23" i="74"/>
  <c r="AW23" i="74"/>
  <c r="AV23" i="74"/>
  <c r="AU23" i="74"/>
  <c r="AT23" i="74"/>
  <c r="AS23" i="74"/>
  <c r="AQ23" i="74"/>
  <c r="AP23" i="74"/>
  <c r="AO23" i="74"/>
  <c r="AN23" i="74"/>
  <c r="AM23" i="74"/>
  <c r="AK23" i="74"/>
  <c r="AJ23" i="74"/>
  <c r="AI23" i="74"/>
  <c r="AH23" i="74"/>
  <c r="AG23" i="74"/>
  <c r="AE23" i="74"/>
  <c r="AD23" i="74"/>
  <c r="AC23" i="74"/>
  <c r="AB23" i="74"/>
  <c r="AA23" i="74"/>
  <c r="Y23" i="74"/>
  <c r="X23" i="74"/>
  <c r="W23" i="74"/>
  <c r="V23" i="74"/>
  <c r="U23" i="74"/>
  <c r="S23" i="74"/>
  <c r="M23" i="74"/>
  <c r="L23" i="74"/>
  <c r="K23" i="74"/>
  <c r="J23" i="74"/>
  <c r="I23" i="74"/>
  <c r="G23" i="74"/>
  <c r="F23" i="74"/>
  <c r="R21" i="74"/>
  <c r="R19" i="74"/>
  <c r="Q19" i="74"/>
  <c r="Q23" i="74" s="1"/>
  <c r="P19" i="74"/>
  <c r="P23" i="74" s="1"/>
  <c r="O19" i="74"/>
  <c r="O23" i="74" s="1"/>
  <c r="R18" i="74"/>
  <c r="R17" i="74"/>
  <c r="CJ15" i="74"/>
  <c r="CI15" i="74"/>
  <c r="CD15" i="74"/>
  <c r="CC15" i="74"/>
  <c r="CA15" i="74"/>
  <c r="BZ15" i="74"/>
  <c r="BY15" i="74"/>
  <c r="BX15" i="74"/>
  <c r="BW15" i="74"/>
  <c r="BU15" i="74"/>
  <c r="BT15" i="74"/>
  <c r="BS15" i="74"/>
  <c r="BR15" i="74"/>
  <c r="BQ15" i="74"/>
  <c r="BO15" i="74"/>
  <c r="BN15" i="74"/>
  <c r="BM15" i="74"/>
  <c r="BL15" i="74"/>
  <c r="BK15" i="74"/>
  <c r="BI15" i="74"/>
  <c r="BH15" i="74"/>
  <c r="BG15" i="74"/>
  <c r="BF15" i="74"/>
  <c r="BE15" i="74"/>
  <c r="BC15" i="74"/>
  <c r="BB15" i="74"/>
  <c r="BA15" i="74"/>
  <c r="AZ15" i="74"/>
  <c r="AY15" i="74"/>
  <c r="AW15" i="74"/>
  <c r="AV15" i="74"/>
  <c r="AU15" i="74"/>
  <c r="AT15" i="74"/>
  <c r="AQ15" i="74"/>
  <c r="AP15" i="74"/>
  <c r="AO15" i="74"/>
  <c r="AN15" i="74"/>
  <c r="AK15" i="74"/>
  <c r="AJ15" i="74"/>
  <c r="AI15" i="74"/>
  <c r="AH15" i="74"/>
  <c r="AE15" i="74"/>
  <c r="AD15" i="74"/>
  <c r="AC15" i="74"/>
  <c r="AB15" i="74"/>
  <c r="Y15" i="74"/>
  <c r="X15" i="74"/>
  <c r="W15" i="74"/>
  <c r="V15" i="74"/>
  <c r="S15" i="74"/>
  <c r="R15" i="74"/>
  <c r="Q15" i="74"/>
  <c r="P15" i="74"/>
  <c r="M15" i="74"/>
  <c r="K15" i="74"/>
  <c r="J15" i="74"/>
  <c r="I15" i="74"/>
  <c r="G15" i="74"/>
  <c r="CO14" i="74"/>
  <c r="AS14" i="74"/>
  <c r="AM14" i="74"/>
  <c r="AM15" i="74" s="1"/>
  <c r="AG14" i="74"/>
  <c r="AA14" i="74"/>
  <c r="U14" i="74"/>
  <c r="O14" i="74"/>
  <c r="L14" i="74"/>
  <c r="L15" i="74" s="1"/>
  <c r="CO13" i="74"/>
  <c r="AS13" i="74"/>
  <c r="AM13" i="74"/>
  <c r="AG13" i="74"/>
  <c r="AA13" i="74"/>
  <c r="U13" i="74"/>
  <c r="O13" i="74"/>
  <c r="R12" i="74"/>
  <c r="AY10" i="74"/>
  <c r="AS10" i="74"/>
  <c r="AM10" i="74"/>
  <c r="AG10" i="74"/>
  <c r="AA10" i="74"/>
  <c r="AZ38" i="75"/>
  <c r="AX38" i="75"/>
  <c r="AW38" i="75"/>
  <c r="AV38" i="75"/>
  <c r="AU38" i="75"/>
  <c r="AT38" i="75"/>
  <c r="AR38" i="75"/>
  <c r="AQ38" i="75"/>
  <c r="AP38" i="75"/>
  <c r="AO38" i="75"/>
  <c r="AN38" i="75"/>
  <c r="AL38" i="75"/>
  <c r="AK38" i="75"/>
  <c r="AJ38" i="75"/>
  <c r="AI38" i="75"/>
  <c r="AH38" i="75"/>
  <c r="AF38" i="75"/>
  <c r="AE38" i="75"/>
  <c r="AD38" i="75"/>
  <c r="AC38" i="75"/>
  <c r="AB38" i="75"/>
  <c r="Z38" i="75"/>
  <c r="Y38" i="75"/>
  <c r="X38" i="75"/>
  <c r="W38" i="75"/>
  <c r="V38" i="75"/>
  <c r="T38" i="75"/>
  <c r="P38" i="75"/>
  <c r="M38" i="75"/>
  <c r="L38" i="75"/>
  <c r="K38" i="75"/>
  <c r="J38" i="75"/>
  <c r="H38" i="75"/>
  <c r="G38" i="75"/>
  <c r="AU33" i="75"/>
  <c r="AR33" i="75"/>
  <c r="BD32" i="75"/>
  <c r="BD33" i="75" s="1"/>
  <c r="BC32" i="75"/>
  <c r="BC33" i="75" s="1"/>
  <c r="BB32" i="75"/>
  <c r="BB33" i="75" s="1"/>
  <c r="BA32" i="75"/>
  <c r="BA33" i="75" s="1"/>
  <c r="AX32" i="75"/>
  <c r="AX33" i="75" s="1"/>
  <c r="AW32" i="75"/>
  <c r="AW33" i="75" s="1"/>
  <c r="AV32" i="75"/>
  <c r="AV33" i="75" s="1"/>
  <c r="AU32" i="75"/>
  <c r="AR32" i="75"/>
  <c r="AQ32" i="75"/>
  <c r="AQ33" i="75" s="1"/>
  <c r="AP32" i="75"/>
  <c r="AP33" i="75" s="1"/>
  <c r="AO32" i="75"/>
  <c r="AO33" i="75" s="1"/>
  <c r="AL32" i="75"/>
  <c r="AL33" i="75" s="1"/>
  <c r="AK32" i="75"/>
  <c r="AK33" i="75" s="1"/>
  <c r="AJ32" i="75"/>
  <c r="AJ33" i="75" s="1"/>
  <c r="AI32" i="75"/>
  <c r="AI33" i="75" s="1"/>
  <c r="AF32" i="75"/>
  <c r="AF33" i="75" s="1"/>
  <c r="AE32" i="75"/>
  <c r="AE33" i="75" s="1"/>
  <c r="R32" i="75"/>
  <c r="Q32" i="75"/>
  <c r="L32" i="75"/>
  <c r="K32" i="75"/>
  <c r="J32" i="75"/>
  <c r="H32" i="75"/>
  <c r="G32" i="75"/>
  <c r="AT24" i="75"/>
  <c r="R24" i="75"/>
  <c r="C24" i="75"/>
  <c r="B24" i="75"/>
  <c r="AT23" i="75"/>
  <c r="S23" i="75"/>
  <c r="R23" i="75"/>
  <c r="BV22" i="75"/>
  <c r="BN22" i="75"/>
  <c r="BL22" i="75"/>
  <c r="BF22" i="75"/>
  <c r="AZ22" i="75"/>
  <c r="AT22" i="75"/>
  <c r="S22" i="75"/>
  <c r="R22" i="75"/>
  <c r="AZ21" i="75"/>
  <c r="AT21" i="75"/>
  <c r="AT32" i="75" s="1"/>
  <c r="AT33" i="75" s="1"/>
  <c r="S21" i="75"/>
  <c r="S32" i="75" s="1"/>
  <c r="R21" i="75"/>
  <c r="BV20" i="75"/>
  <c r="BP20" i="75"/>
  <c r="BN20" i="75"/>
  <c r="BL20" i="75"/>
  <c r="BF20" i="75"/>
  <c r="AZ20" i="75"/>
  <c r="AZ32" i="75" s="1"/>
  <c r="AZ33" i="75" s="1"/>
  <c r="AT20" i="75"/>
  <c r="AN20" i="75"/>
  <c r="AN32" i="75" s="1"/>
  <c r="AN33" i="75" s="1"/>
  <c r="AH20" i="75"/>
  <c r="AH32" i="75" s="1"/>
  <c r="AH33" i="75" s="1"/>
  <c r="AF20" i="75"/>
  <c r="AE20" i="75"/>
  <c r="AD20" i="75"/>
  <c r="AD32" i="75" s="1"/>
  <c r="AD33" i="75" s="1"/>
  <c r="AC20" i="75"/>
  <c r="AC32" i="75" s="1"/>
  <c r="AC33" i="75" s="1"/>
  <c r="AB20" i="75"/>
  <c r="AB32" i="75" s="1"/>
  <c r="AB33" i="75" s="1"/>
  <c r="Z20" i="75"/>
  <c r="Z32" i="75" s="1"/>
  <c r="Z33" i="75" s="1"/>
  <c r="Y20" i="75"/>
  <c r="Y32" i="75" s="1"/>
  <c r="Y33" i="75" s="1"/>
  <c r="X20" i="75"/>
  <c r="X32" i="75" s="1"/>
  <c r="W20" i="75"/>
  <c r="W32" i="75" s="1"/>
  <c r="V20" i="75"/>
  <c r="V32" i="75" s="1"/>
  <c r="V33" i="75" s="1"/>
  <c r="T20" i="75"/>
  <c r="T32" i="75" s="1"/>
  <c r="S20" i="75"/>
  <c r="R20" i="75"/>
  <c r="Q20" i="75"/>
  <c r="P20" i="75"/>
  <c r="P32" i="75" s="1"/>
  <c r="P33" i="75" s="1"/>
  <c r="N20" i="75"/>
  <c r="N32" i="75" s="1"/>
  <c r="M20" i="75"/>
  <c r="M32" i="75" s="1"/>
  <c r="M33" i="75" s="1"/>
  <c r="BN16" i="75"/>
  <c r="AQ16" i="75"/>
  <c r="AD16" i="75"/>
  <c r="AC16" i="75"/>
  <c r="M16" i="75"/>
  <c r="L16" i="75"/>
  <c r="K16" i="75"/>
  <c r="BV15" i="75"/>
  <c r="BV16" i="75" s="1"/>
  <c r="BP15" i="75"/>
  <c r="BP16" i="75" s="1"/>
  <c r="BN15" i="75"/>
  <c r="BD15" i="75"/>
  <c r="BD16" i="75" s="1"/>
  <c r="BC15" i="75"/>
  <c r="BC16" i="75" s="1"/>
  <c r="BB15" i="75"/>
  <c r="BB16" i="75" s="1"/>
  <c r="BA15" i="75"/>
  <c r="BA16" i="75" s="1"/>
  <c r="AZ15" i="75"/>
  <c r="AZ16" i="75" s="1"/>
  <c r="AX15" i="75"/>
  <c r="AX16" i="75" s="1"/>
  <c r="AW15" i="75"/>
  <c r="AW16" i="75" s="1"/>
  <c r="AV15" i="75"/>
  <c r="AV16" i="75" s="1"/>
  <c r="AU15" i="75"/>
  <c r="AU16" i="75" s="1"/>
  <c r="AT15" i="75"/>
  <c r="AT16" i="75" s="1"/>
  <c r="AR15" i="75"/>
  <c r="AR16" i="75" s="1"/>
  <c r="AQ15" i="75"/>
  <c r="AP15" i="75"/>
  <c r="AP16" i="75" s="1"/>
  <c r="AO15" i="75"/>
  <c r="AO16" i="75" s="1"/>
  <c r="AN15" i="75"/>
  <c r="AN16" i="75" s="1"/>
  <c r="AL15" i="75"/>
  <c r="AL16" i="75" s="1"/>
  <c r="AK15" i="75"/>
  <c r="AK16" i="75" s="1"/>
  <c r="AJ15" i="75"/>
  <c r="AJ16" i="75" s="1"/>
  <c r="AI15" i="75"/>
  <c r="AI16" i="75" s="1"/>
  <c r="AH15" i="75"/>
  <c r="AH16" i="75" s="1"/>
  <c r="AF15" i="75"/>
  <c r="AF16" i="75" s="1"/>
  <c r="AE15" i="75"/>
  <c r="AE16" i="75" s="1"/>
  <c r="AD15" i="75"/>
  <c r="AC15" i="75"/>
  <c r="AB15" i="75"/>
  <c r="AB16" i="75" s="1"/>
  <c r="Z15" i="75"/>
  <c r="Y15" i="75"/>
  <c r="X15" i="75"/>
  <c r="W15" i="75"/>
  <c r="V15" i="75"/>
  <c r="V16" i="75" s="1"/>
  <c r="T15" i="75"/>
  <c r="S15" i="75"/>
  <c r="R15" i="75"/>
  <c r="Q15" i="75"/>
  <c r="P15" i="75"/>
  <c r="P16" i="75" s="1"/>
  <c r="N15" i="75"/>
  <c r="M15" i="75"/>
  <c r="L15" i="75"/>
  <c r="K15" i="75"/>
  <c r="J15" i="75"/>
  <c r="H15" i="75"/>
  <c r="G15" i="75"/>
  <c r="BR13" i="75"/>
  <c r="BP13" i="75"/>
  <c r="BT12" i="75"/>
  <c r="BT22" i="75" s="1"/>
  <c r="BR12" i="75"/>
  <c r="BR22" i="75" s="1"/>
  <c r="BP12" i="75"/>
  <c r="BP22" i="75" s="1"/>
  <c r="BN12" i="75"/>
  <c r="BL12" i="75"/>
  <c r="BF12" i="75"/>
  <c r="BV11" i="75"/>
  <c r="BV21" i="75" s="1"/>
  <c r="BV32" i="75" s="1"/>
  <c r="BV33" i="75" s="1"/>
  <c r="BT11" i="75"/>
  <c r="BT21" i="75" s="1"/>
  <c r="BR11" i="75"/>
  <c r="BR21" i="75" s="1"/>
  <c r="BR32" i="75" s="1"/>
  <c r="BR33" i="75" s="1"/>
  <c r="BP11" i="75"/>
  <c r="BP21" i="75" s="1"/>
  <c r="BP32" i="75" s="1"/>
  <c r="BP33" i="75" s="1"/>
  <c r="BN11" i="75"/>
  <c r="BN21" i="75" s="1"/>
  <c r="BN32" i="75" s="1"/>
  <c r="BN33" i="75" s="1"/>
  <c r="BL11" i="75"/>
  <c r="BL21" i="75" s="1"/>
  <c r="BF11" i="75"/>
  <c r="BF21" i="75" s="1"/>
  <c r="BT10" i="75"/>
  <c r="BR10" i="75"/>
  <c r="BR20" i="75" s="1"/>
  <c r="BP10" i="75"/>
  <c r="BN10" i="75"/>
  <c r="BL10" i="75"/>
  <c r="BF10" i="75"/>
  <c r="AI19" i="96"/>
  <c r="AG19" i="96"/>
  <c r="AA19" i="96"/>
  <c r="Z19" i="96"/>
  <c r="Y19" i="96"/>
  <c r="U19" i="96"/>
  <c r="T19" i="96"/>
  <c r="Q19" i="96"/>
  <c r="P19" i="96"/>
  <c r="O19" i="96"/>
  <c r="N19" i="96"/>
  <c r="L19" i="96"/>
  <c r="K19" i="96"/>
  <c r="J19" i="96"/>
  <c r="I19" i="96"/>
  <c r="G19" i="96"/>
  <c r="F19" i="96"/>
  <c r="AU18" i="96"/>
  <c r="AS18" i="96"/>
  <c r="AQ18" i="96"/>
  <c r="AO18" i="96"/>
  <c r="AK18" i="96"/>
  <c r="AI18" i="96"/>
  <c r="AG18" i="96"/>
  <c r="AE18" i="96"/>
  <c r="AC18" i="96"/>
  <c r="AA18" i="96"/>
  <c r="Z18" i="96"/>
  <c r="Y18" i="96"/>
  <c r="X18" i="96"/>
  <c r="V18" i="96"/>
  <c r="U18" i="96"/>
  <c r="T18" i="96"/>
  <c r="S18" i="96"/>
  <c r="Q18" i="96"/>
  <c r="P18" i="96"/>
  <c r="O18" i="96"/>
  <c r="N18" i="96"/>
  <c r="L18" i="96"/>
  <c r="K18" i="96"/>
  <c r="J18" i="96"/>
  <c r="I18" i="96"/>
  <c r="G18" i="96"/>
  <c r="F18" i="96"/>
  <c r="AU17" i="96"/>
  <c r="AS17" i="96"/>
  <c r="AQ17" i="96"/>
  <c r="AO17" i="96"/>
  <c r="AM17" i="96"/>
  <c r="AK17" i="96"/>
  <c r="AI17" i="96"/>
  <c r="AG17" i="96"/>
  <c r="AE17" i="96"/>
  <c r="AC17" i="96"/>
  <c r="AA17" i="96"/>
  <c r="Z17" i="96"/>
  <c r="Y17" i="96"/>
  <c r="X17" i="96"/>
  <c r="V17" i="96"/>
  <c r="U17" i="96"/>
  <c r="T17" i="96"/>
  <c r="S17" i="96"/>
  <c r="Q17" i="96"/>
  <c r="P17" i="96"/>
  <c r="O17" i="96"/>
  <c r="N17" i="96"/>
  <c r="L17" i="96"/>
  <c r="K17" i="96"/>
  <c r="J17" i="96"/>
  <c r="I17" i="96"/>
  <c r="G17" i="96"/>
  <c r="F17" i="96"/>
  <c r="I15" i="96"/>
  <c r="G15" i="96"/>
  <c r="F15" i="96"/>
  <c r="O14" i="96"/>
  <c r="N14" i="96"/>
  <c r="L14" i="96"/>
  <c r="K14" i="96"/>
  <c r="J14" i="96"/>
  <c r="AM13" i="96"/>
  <c r="J13" i="96"/>
  <c r="AU12" i="96"/>
  <c r="AS12" i="96"/>
  <c r="AQ12" i="96"/>
  <c r="AO12" i="96"/>
  <c r="AM12" i="96"/>
  <c r="AK12" i="96"/>
  <c r="AI12" i="96"/>
  <c r="AG12" i="96"/>
  <c r="AE12" i="96"/>
  <c r="AC12" i="96"/>
  <c r="AA12" i="96"/>
  <c r="Z12" i="96"/>
  <c r="Y12" i="96"/>
  <c r="X12" i="96"/>
  <c r="V12" i="96"/>
  <c r="U12" i="96"/>
  <c r="T12" i="96"/>
  <c r="S12" i="96"/>
  <c r="Q12" i="96"/>
  <c r="P12" i="96"/>
  <c r="O12" i="96"/>
  <c r="N12" i="96"/>
  <c r="L12" i="96"/>
  <c r="K12" i="96"/>
  <c r="J12" i="96"/>
  <c r="I12" i="96"/>
  <c r="G12" i="96"/>
  <c r="F12" i="96"/>
  <c r="AU11" i="96"/>
  <c r="AS11" i="96"/>
  <c r="AQ11" i="96"/>
  <c r="AO11" i="96"/>
  <c r="AM11" i="96"/>
  <c r="AM10" i="96" s="1"/>
  <c r="AK11" i="96"/>
  <c r="AI11" i="96"/>
  <c r="AG11" i="96"/>
  <c r="AE11" i="96"/>
  <c r="AC11" i="96"/>
  <c r="AC10" i="96" s="1"/>
  <c r="AA11" i="96"/>
  <c r="AA10" i="96" s="1"/>
  <c r="Z11" i="96"/>
  <c r="Z10" i="96" s="1"/>
  <c r="Y11" i="96"/>
  <c r="X11" i="96"/>
  <c r="V11" i="96"/>
  <c r="U11" i="96"/>
  <c r="T11" i="96"/>
  <c r="S11" i="96"/>
  <c r="Q11" i="96"/>
  <c r="P11" i="96"/>
  <c r="O11" i="96"/>
  <c r="L11" i="96"/>
  <c r="L10" i="96" s="1"/>
  <c r="K11" i="96"/>
  <c r="K10" i="96" s="1"/>
  <c r="J11" i="96"/>
  <c r="S10" i="96"/>
  <c r="Q10" i="96"/>
  <c r="P10" i="96"/>
  <c r="I10" i="96"/>
  <c r="BD89" i="77"/>
  <c r="BC89" i="77"/>
  <c r="BB89" i="77"/>
  <c r="AY89" i="77"/>
  <c r="AX89" i="77"/>
  <c r="AW89" i="77"/>
  <c r="AT89" i="77"/>
  <c r="AS89" i="77"/>
  <c r="AR89" i="77"/>
  <c r="AQ89" i="77"/>
  <c r="AO89" i="77"/>
  <c r="AN89" i="77"/>
  <c r="AM89" i="77"/>
  <c r="AL89" i="77"/>
  <c r="AJ89" i="77"/>
  <c r="AI89" i="77"/>
  <c r="AH89" i="77"/>
  <c r="AD89" i="77"/>
  <c r="AC89" i="77"/>
  <c r="Z89" i="77"/>
  <c r="Y89" i="77"/>
  <c r="X89" i="77"/>
  <c r="T89" i="77"/>
  <c r="S89" i="77"/>
  <c r="P89" i="77"/>
  <c r="O89" i="77"/>
  <c r="N89" i="77"/>
  <c r="M89" i="77"/>
  <c r="K89" i="77"/>
  <c r="J89" i="77"/>
  <c r="I89" i="77"/>
  <c r="H89" i="77"/>
  <c r="F89" i="77"/>
  <c r="E89" i="77"/>
  <c r="BN87" i="77"/>
  <c r="BL87" i="77"/>
  <c r="AU14" i="96" s="1"/>
  <c r="BJ87" i="77"/>
  <c r="AS14" i="96" s="1"/>
  <c r="BH87" i="77"/>
  <c r="AQ14" i="96" s="1"/>
  <c r="BF87" i="77"/>
  <c r="AO14" i="96" s="1"/>
  <c r="BD87" i="77"/>
  <c r="BC87" i="77"/>
  <c r="BB87" i="77"/>
  <c r="BA87" i="77"/>
  <c r="AM14" i="96" s="1"/>
  <c r="AY87" i="77"/>
  <c r="AX87" i="77"/>
  <c r="AW87" i="77"/>
  <c r="AV87" i="77"/>
  <c r="AK14" i="96" s="1"/>
  <c r="AT87" i="77"/>
  <c r="AS87" i="77"/>
  <c r="AR87" i="77"/>
  <c r="AQ87" i="77"/>
  <c r="AI14" i="96" s="1"/>
  <c r="AO87" i="77"/>
  <c r="AN87" i="77"/>
  <c r="AM87" i="77"/>
  <c r="AL87" i="77"/>
  <c r="AG14" i="96" s="1"/>
  <c r="AJ87" i="77"/>
  <c r="AI87" i="77"/>
  <c r="AH87" i="77"/>
  <c r="AG87" i="77"/>
  <c r="AE14" i="96" s="1"/>
  <c r="AE87" i="77"/>
  <c r="AD87" i="77"/>
  <c r="AC87" i="77"/>
  <c r="AB87" i="77"/>
  <c r="AC14" i="96" s="1"/>
  <c r="Z87" i="77"/>
  <c r="AA14" i="96" s="1"/>
  <c r="Y87" i="77"/>
  <c r="Z14" i="96" s="1"/>
  <c r="X87" i="77"/>
  <c r="Y14" i="96" s="1"/>
  <c r="W87" i="77"/>
  <c r="X14" i="96" s="1"/>
  <c r="U87" i="77"/>
  <c r="V14" i="96" s="1"/>
  <c r="T87" i="77"/>
  <c r="U14" i="96" s="1"/>
  <c r="S87" i="77"/>
  <c r="T14" i="96" s="1"/>
  <c r="R87" i="77"/>
  <c r="S14" i="96" s="1"/>
  <c r="P87" i="77"/>
  <c r="Q14" i="96" s="1"/>
  <c r="O87" i="77"/>
  <c r="P14" i="96" s="1"/>
  <c r="N87" i="77"/>
  <c r="M87" i="77"/>
  <c r="K87" i="77"/>
  <c r="J87" i="77"/>
  <c r="H87" i="77"/>
  <c r="I14" i="96" s="1"/>
  <c r="F87" i="77"/>
  <c r="G14" i="96" s="1"/>
  <c r="E87" i="77"/>
  <c r="F14" i="96" s="1"/>
  <c r="BN72" i="77"/>
  <c r="BL72" i="77"/>
  <c r="AU13" i="96" s="1"/>
  <c r="BJ72" i="77"/>
  <c r="AS13" i="96" s="1"/>
  <c r="BH72" i="77"/>
  <c r="AQ13" i="96" s="1"/>
  <c r="BF72" i="77"/>
  <c r="AO13" i="96" s="1"/>
  <c r="BD72" i="77"/>
  <c r="BC72" i="77"/>
  <c r="BB72" i="77"/>
  <c r="BA72" i="77"/>
  <c r="AY72" i="77"/>
  <c r="AX72" i="77"/>
  <c r="AW72" i="77"/>
  <c r="AV72" i="77"/>
  <c r="AK13" i="96" s="1"/>
  <c r="AT72" i="77"/>
  <c r="AS72" i="77"/>
  <c r="AR72" i="77"/>
  <c r="AQ72" i="77"/>
  <c r="AI13" i="96" s="1"/>
  <c r="AO72" i="77"/>
  <c r="AN72" i="77"/>
  <c r="AM72" i="77"/>
  <c r="AL72" i="77"/>
  <c r="AG13" i="96" s="1"/>
  <c r="AJ72" i="77"/>
  <c r="AI72" i="77"/>
  <c r="AH72" i="77"/>
  <c r="AG72" i="77"/>
  <c r="AE13" i="96" s="1"/>
  <c r="AE72" i="77"/>
  <c r="AD72" i="77"/>
  <c r="AB72" i="77"/>
  <c r="AC13" i="96" s="1"/>
  <c r="Z72" i="77"/>
  <c r="AA13" i="96" s="1"/>
  <c r="Y72" i="77"/>
  <c r="Z13" i="96" s="1"/>
  <c r="X72" i="77"/>
  <c r="Y13" i="96" s="1"/>
  <c r="W72" i="77"/>
  <c r="X13" i="96" s="1"/>
  <c r="U72" i="77"/>
  <c r="V13" i="96" s="1"/>
  <c r="T72" i="77"/>
  <c r="U13" i="96" s="1"/>
  <c r="S72" i="77"/>
  <c r="T13" i="96" s="1"/>
  <c r="R72" i="77"/>
  <c r="S13" i="96" s="1"/>
  <c r="P72" i="77"/>
  <c r="Q13" i="96" s="1"/>
  <c r="O72" i="77"/>
  <c r="P13" i="96" s="1"/>
  <c r="N72" i="77"/>
  <c r="O13" i="96" s="1"/>
  <c r="M72" i="77"/>
  <c r="N13" i="96" s="1"/>
  <c r="K72" i="77"/>
  <c r="L13" i="96" s="1"/>
  <c r="J72" i="77"/>
  <c r="K13" i="96" s="1"/>
  <c r="H72" i="77"/>
  <c r="I13" i="96" s="1"/>
  <c r="F72" i="77"/>
  <c r="G13" i="96" s="1"/>
  <c r="E72" i="77"/>
  <c r="F13" i="96" s="1"/>
  <c r="AN58" i="77"/>
  <c r="I58" i="77"/>
  <c r="H58" i="77"/>
  <c r="BC56" i="77"/>
  <c r="BC58" i="77" s="1"/>
  <c r="BB56" i="77"/>
  <c r="BB10" i="77" s="1"/>
  <c r="BA56" i="77"/>
  <c r="BA58" i="77" s="1"/>
  <c r="AN56" i="77"/>
  <c r="AM56" i="77"/>
  <c r="AM58" i="77" s="1"/>
  <c r="AL56" i="77"/>
  <c r="AL58" i="77" s="1"/>
  <c r="AJ56" i="77"/>
  <c r="AJ58" i="77" s="1"/>
  <c r="AI56" i="77"/>
  <c r="AI58" i="77" s="1"/>
  <c r="Z56" i="77"/>
  <c r="Z58" i="77" s="1"/>
  <c r="BN36" i="77"/>
  <c r="BN56" i="77" s="1"/>
  <c r="BL36" i="77"/>
  <c r="BL56" i="77" s="1"/>
  <c r="BJ36" i="77"/>
  <c r="BJ56" i="77" s="1"/>
  <c r="BH36" i="77"/>
  <c r="BH56" i="77" s="1"/>
  <c r="BF36" i="77"/>
  <c r="BF56" i="77" s="1"/>
  <c r="BD36" i="77"/>
  <c r="BD56" i="77" s="1"/>
  <c r="BC36" i="77"/>
  <c r="BB36" i="77"/>
  <c r="BA36" i="77"/>
  <c r="AY36" i="77"/>
  <c r="AY56" i="77" s="1"/>
  <c r="AY58" i="77" s="1"/>
  <c r="AX36" i="77"/>
  <c r="AX56" i="77" s="1"/>
  <c r="AX58" i="77" s="1"/>
  <c r="AW36" i="77"/>
  <c r="AV36" i="77"/>
  <c r="AV56" i="77" s="1"/>
  <c r="AT36" i="77"/>
  <c r="AS36" i="77"/>
  <c r="AR36" i="77"/>
  <c r="AQ36" i="77"/>
  <c r="AQ56" i="77" s="1"/>
  <c r="AO36" i="77"/>
  <c r="AO56" i="77" s="1"/>
  <c r="AN36" i="77"/>
  <c r="AM36" i="77"/>
  <c r="AL36" i="77"/>
  <c r="AJ36" i="77"/>
  <c r="AH36" i="77"/>
  <c r="AH56" i="77" s="1"/>
  <c r="AG36" i="77"/>
  <c r="AG56" i="77" s="1"/>
  <c r="AE36" i="77"/>
  <c r="AD36" i="77"/>
  <c r="AC36" i="77"/>
  <c r="AB36" i="77"/>
  <c r="AB56" i="77" s="1"/>
  <c r="Z36" i="77"/>
  <c r="Y36" i="77"/>
  <c r="Y56" i="77" s="1"/>
  <c r="X36" i="77"/>
  <c r="X56" i="77" s="1"/>
  <c r="W36" i="77"/>
  <c r="W56" i="77" s="1"/>
  <c r="U36" i="77"/>
  <c r="U56" i="77" s="1"/>
  <c r="U10" i="77" s="1"/>
  <c r="T36" i="77"/>
  <c r="T56" i="77" s="1"/>
  <c r="T10" i="77" s="1"/>
  <c r="S36" i="77"/>
  <c r="S56" i="77" s="1"/>
  <c r="R36" i="77"/>
  <c r="R56" i="77" s="1"/>
  <c r="P36" i="77"/>
  <c r="P56" i="77" s="1"/>
  <c r="O36" i="77"/>
  <c r="O56" i="77" s="1"/>
  <c r="N36" i="77"/>
  <c r="N56" i="77" s="1"/>
  <c r="M36" i="77"/>
  <c r="M56" i="77" s="1"/>
  <c r="K36" i="77"/>
  <c r="K56" i="77" s="1"/>
  <c r="J36" i="77"/>
  <c r="J56" i="77" s="1"/>
  <c r="I36" i="77"/>
  <c r="H36" i="77"/>
  <c r="F36" i="77"/>
  <c r="E36" i="77"/>
  <c r="M24" i="77"/>
  <c r="N11" i="96" s="1"/>
  <c r="N10" i="96" s="1"/>
  <c r="M21" i="77"/>
  <c r="BN11" i="77"/>
  <c r="BL11" i="77"/>
  <c r="BJ11" i="77"/>
  <c r="BH11" i="77"/>
  <c r="BF11" i="77"/>
  <c r="BD11" i="77"/>
  <c r="BC11" i="77"/>
  <c r="BB11" i="77"/>
  <c r="BA11" i="77"/>
  <c r="AY11" i="77"/>
  <c r="AX11" i="77"/>
  <c r="AW11" i="77"/>
  <c r="AW56" i="77" s="1"/>
  <c r="AV11" i="77"/>
  <c r="AT11" i="77"/>
  <c r="AT56" i="77" s="1"/>
  <c r="AS11" i="77"/>
  <c r="AS56" i="77" s="1"/>
  <c r="AR11" i="77"/>
  <c r="AR56" i="77" s="1"/>
  <c r="AQ11" i="77"/>
  <c r="AO11" i="77"/>
  <c r="AN11" i="77"/>
  <c r="AM11" i="77"/>
  <c r="AL11" i="77"/>
  <c r="AJ11" i="77"/>
  <c r="AH11" i="77"/>
  <c r="AG11" i="77"/>
  <c r="AE11" i="77"/>
  <c r="AD11" i="77"/>
  <c r="AD56" i="77" s="1"/>
  <c r="AC11" i="77"/>
  <c r="AC56" i="77" s="1"/>
  <c r="AB11" i="77"/>
  <c r="Z11" i="77"/>
  <c r="Y11" i="77"/>
  <c r="X11" i="77"/>
  <c r="W11" i="77"/>
  <c r="U11" i="77"/>
  <c r="T11" i="77"/>
  <c r="S11" i="77"/>
  <c r="R11" i="77"/>
  <c r="P11" i="77"/>
  <c r="O11" i="77"/>
  <c r="N11" i="77"/>
  <c r="M11" i="77"/>
  <c r="K11" i="77"/>
  <c r="J11" i="77"/>
  <c r="H11" i="77"/>
  <c r="I11" i="96" s="1"/>
  <c r="G11" i="96"/>
  <c r="AN10" i="77"/>
  <c r="AM10" i="77"/>
  <c r="Z10" i="77"/>
  <c r="H10" i="77"/>
  <c r="AD75" i="78"/>
  <c r="AC75" i="78"/>
  <c r="K75" i="78"/>
  <c r="AL73" i="78"/>
  <c r="AF73" i="78"/>
  <c r="CN71" i="78"/>
  <c r="CN75" i="78" s="1"/>
  <c r="BG71" i="78"/>
  <c r="BG75" i="78" s="1"/>
  <c r="AK71" i="78"/>
  <c r="AK75" i="78" s="1"/>
  <c r="CZ69" i="78"/>
  <c r="BV69" i="78"/>
  <c r="BP69" i="78"/>
  <c r="BJ69" i="78"/>
  <c r="BD69" i="78"/>
  <c r="AX69" i="78"/>
  <c r="AL69" i="78"/>
  <c r="CN68" i="78"/>
  <c r="CA68" i="78"/>
  <c r="CA71" i="78" s="1"/>
  <c r="CA75" i="78" s="1"/>
  <c r="BZ68" i="78"/>
  <c r="BZ71" i="78" s="1"/>
  <c r="BZ75" i="78" s="1"/>
  <c r="BU68" i="78"/>
  <c r="BU71" i="78" s="1"/>
  <c r="BU75" i="78" s="1"/>
  <c r="BG68" i="78"/>
  <c r="AW68" i="78"/>
  <c r="AW71" i="78" s="1"/>
  <c r="AW75" i="78" s="1"/>
  <c r="AV68" i="78"/>
  <c r="AV71" i="78" s="1"/>
  <c r="AV75" i="78" s="1"/>
  <c r="AR68" i="78"/>
  <c r="AR71" i="78" s="1"/>
  <c r="AR75" i="78" s="1"/>
  <c r="AQ68" i="78"/>
  <c r="AQ71" i="78" s="1"/>
  <c r="AQ75" i="78" s="1"/>
  <c r="AD68" i="78"/>
  <c r="AD71" i="78" s="1"/>
  <c r="AC68" i="78"/>
  <c r="AC71" i="78" s="1"/>
  <c r="CZ66" i="78"/>
  <c r="CB66" i="78"/>
  <c r="CF66" i="78" s="1"/>
  <c r="CG66" i="78" s="1"/>
  <c r="BV66" i="78"/>
  <c r="BJ66" i="78"/>
  <c r="BD66" i="78"/>
  <c r="AX66" i="78"/>
  <c r="AL66" i="78"/>
  <c r="CZ65" i="78"/>
  <c r="CB65" i="78"/>
  <c r="BV65" i="78"/>
  <c r="BP65" i="78"/>
  <c r="BJ65" i="78"/>
  <c r="BD65" i="78"/>
  <c r="AL65" i="78"/>
  <c r="CZ64" i="78"/>
  <c r="CB64" i="78"/>
  <c r="BV64" i="78"/>
  <c r="BP64" i="78"/>
  <c r="BJ64" i="78"/>
  <c r="BD64" i="78"/>
  <c r="AL64" i="78"/>
  <c r="AL63" i="78"/>
  <c r="P63" i="78"/>
  <c r="P55" i="78" s="1"/>
  <c r="AL62" i="78"/>
  <c r="CZ61" i="78"/>
  <c r="BV61" i="78"/>
  <c r="BP61" i="78"/>
  <c r="BJ61" i="78"/>
  <c r="BD61" i="78"/>
  <c r="AX61" i="78"/>
  <c r="AL61" i="78"/>
  <c r="AL55" i="78" s="1"/>
  <c r="CZ60" i="78"/>
  <c r="CB60" i="78"/>
  <c r="BV60" i="78"/>
  <c r="BP60" i="78"/>
  <c r="BJ60" i="78"/>
  <c r="BD60" i="78"/>
  <c r="AX60" i="78"/>
  <c r="AL60" i="78"/>
  <c r="CZ59" i="78"/>
  <c r="CB59" i="78"/>
  <c r="BJ59" i="78"/>
  <c r="BD59" i="78"/>
  <c r="AX59" i="78"/>
  <c r="AL59" i="78"/>
  <c r="CZ58" i="78"/>
  <c r="CB58" i="78"/>
  <c r="CB55" i="78" s="1"/>
  <c r="BJ58" i="78"/>
  <c r="BD58" i="78"/>
  <c r="AX58" i="78"/>
  <c r="AL58" i="78"/>
  <c r="CZ57" i="78"/>
  <c r="BV57" i="78"/>
  <c r="BV55" i="78" s="1"/>
  <c r="BP57" i="78"/>
  <c r="BJ57" i="78"/>
  <c r="BJ55" i="78" s="1"/>
  <c r="BD57" i="78"/>
  <c r="AX57" i="78"/>
  <c r="AL57" i="78"/>
  <c r="BP56" i="78"/>
  <c r="BJ56" i="78"/>
  <c r="BD56" i="78"/>
  <c r="AX56" i="78"/>
  <c r="AL56" i="78"/>
  <c r="CY55" i="78"/>
  <c r="CX55" i="78"/>
  <c r="CW55" i="78"/>
  <c r="CV55" i="78"/>
  <c r="CT55" i="78"/>
  <c r="CT68" i="78" s="1"/>
  <c r="CT71" i="78" s="1"/>
  <c r="CT75" i="78" s="1"/>
  <c r="CS55" i="78"/>
  <c r="CR55" i="78"/>
  <c r="CQ55" i="78"/>
  <c r="CP55" i="78"/>
  <c r="CN55" i="78"/>
  <c r="CM55" i="78"/>
  <c r="CL55" i="78"/>
  <c r="CK55" i="78"/>
  <c r="CJ55" i="78"/>
  <c r="CJ44" i="78" s="1"/>
  <c r="CH55" i="78"/>
  <c r="CH44" i="78" s="1"/>
  <c r="CG55" i="78"/>
  <c r="CF55" i="78"/>
  <c r="CE55" i="78"/>
  <c r="CD55" i="78"/>
  <c r="CA55" i="78"/>
  <c r="BZ55" i="78"/>
  <c r="BY55" i="78"/>
  <c r="BX55" i="78"/>
  <c r="BU55" i="78"/>
  <c r="BT55" i="78"/>
  <c r="BS55" i="78"/>
  <c r="BS68" i="78" s="1"/>
  <c r="BS71" i="78" s="1"/>
  <c r="BS75" i="78" s="1"/>
  <c r="BR55" i="78"/>
  <c r="BR68" i="78" s="1"/>
  <c r="BR71" i="78" s="1"/>
  <c r="BR75" i="78" s="1"/>
  <c r="BP55" i="78"/>
  <c r="BO55" i="78"/>
  <c r="BO68" i="78" s="1"/>
  <c r="BO71" i="78" s="1"/>
  <c r="BO75" i="78" s="1"/>
  <c r="BN55" i="78"/>
  <c r="BM55" i="78"/>
  <c r="BL55" i="78"/>
  <c r="BI55" i="78"/>
  <c r="BH55" i="78"/>
  <c r="BG55" i="78"/>
  <c r="BF55" i="78"/>
  <c r="BF68" i="78" s="1"/>
  <c r="BF71" i="78" s="1"/>
  <c r="BF75" i="78" s="1"/>
  <c r="BC55" i="78"/>
  <c r="BC68" i="78" s="1"/>
  <c r="BC71" i="78" s="1"/>
  <c r="BC75" i="78" s="1"/>
  <c r="BB55" i="78"/>
  <c r="BB68" i="78" s="1"/>
  <c r="BB71" i="78" s="1"/>
  <c r="BB75" i="78" s="1"/>
  <c r="BA55" i="78"/>
  <c r="AZ55" i="78"/>
  <c r="AW55" i="78"/>
  <c r="AV55" i="78"/>
  <c r="AU55" i="78"/>
  <c r="AT55" i="78"/>
  <c r="AR55" i="78"/>
  <c r="AQ55" i="78"/>
  <c r="AP55" i="78"/>
  <c r="AO55" i="78"/>
  <c r="AO68" i="78" s="1"/>
  <c r="AO71" i="78" s="1"/>
  <c r="AO75" i="78" s="1"/>
  <c r="AN55" i="78"/>
  <c r="AN68" i="78" s="1"/>
  <c r="AN71" i="78" s="1"/>
  <c r="AN75" i="78" s="1"/>
  <c r="AK55" i="78"/>
  <c r="AJ55" i="78"/>
  <c r="AI55" i="78"/>
  <c r="AH55" i="78"/>
  <c r="AF55" i="78"/>
  <c r="AE55" i="78"/>
  <c r="AD55" i="78"/>
  <c r="AD44" i="78" s="1"/>
  <c r="AC55" i="78"/>
  <c r="AC44" i="78" s="1"/>
  <c r="AB55" i="78"/>
  <c r="AB44" i="78" s="1"/>
  <c r="Z55" i="78"/>
  <c r="Z44" i="78" s="1"/>
  <c r="Y55" i="78"/>
  <c r="Y68" i="78" s="1"/>
  <c r="Y71" i="78" s="1"/>
  <c r="Y75" i="78" s="1"/>
  <c r="X55" i="78"/>
  <c r="X68" i="78" s="1"/>
  <c r="X71" i="78" s="1"/>
  <c r="X75" i="78" s="1"/>
  <c r="W55" i="78"/>
  <c r="V55" i="78"/>
  <c r="T55" i="78"/>
  <c r="S55" i="78"/>
  <c r="R55" i="78"/>
  <c r="Q55" i="78"/>
  <c r="N55" i="78"/>
  <c r="M55" i="78"/>
  <c r="L55" i="78"/>
  <c r="K55" i="78"/>
  <c r="K68" i="78" s="1"/>
  <c r="K71" i="78" s="1"/>
  <c r="J55" i="78"/>
  <c r="J68" i="78" s="1"/>
  <c r="J71" i="78" s="1"/>
  <c r="J75" i="78" s="1"/>
  <c r="H55" i="78"/>
  <c r="G55" i="78"/>
  <c r="CZ54" i="78"/>
  <c r="BV54" i="78"/>
  <c r="BP54" i="78"/>
  <c r="BD54" i="78"/>
  <c r="AL54" i="78"/>
  <c r="CZ53" i="78"/>
  <c r="BV53" i="78"/>
  <c r="BP53" i="78"/>
  <c r="BD53" i="78"/>
  <c r="AX53" i="78"/>
  <c r="AL53" i="78"/>
  <c r="P53" i="78"/>
  <c r="AL52" i="78"/>
  <c r="AL51" i="78"/>
  <c r="CZ50" i="78"/>
  <c r="BV50" i="78"/>
  <c r="BP50" i="78"/>
  <c r="BJ50" i="78"/>
  <c r="BD50" i="78"/>
  <c r="AX50" i="78"/>
  <c r="AL50" i="78"/>
  <c r="CZ49" i="78"/>
  <c r="BV49" i="78"/>
  <c r="BP49" i="78"/>
  <c r="BJ49" i="78"/>
  <c r="BJ45" i="78" s="1"/>
  <c r="BD49" i="78"/>
  <c r="AX49" i="78"/>
  <c r="AL49" i="78"/>
  <c r="P49" i="78"/>
  <c r="P45" i="78" s="1"/>
  <c r="P44" i="78" s="1"/>
  <c r="CZ48" i="78"/>
  <c r="BV48" i="78"/>
  <c r="BP48" i="78"/>
  <c r="BJ48" i="78"/>
  <c r="BD48" i="78"/>
  <c r="BD45" i="78" s="1"/>
  <c r="AX48" i="78"/>
  <c r="CZ47" i="78"/>
  <c r="BV47" i="78"/>
  <c r="BP47" i="78"/>
  <c r="BJ47" i="78"/>
  <c r="BD47" i="78"/>
  <c r="AX47" i="78"/>
  <c r="AL47" i="78"/>
  <c r="CZ46" i="78"/>
  <c r="BV46" i="78"/>
  <c r="BP46" i="78"/>
  <c r="BP45" i="78" s="1"/>
  <c r="BJ46" i="78"/>
  <c r="BD46" i="78"/>
  <c r="AX46" i="78"/>
  <c r="AX45" i="78" s="1"/>
  <c r="AL46" i="78"/>
  <c r="AL45" i="78" s="1"/>
  <c r="CY45" i="78"/>
  <c r="CX45" i="78"/>
  <c r="CW45" i="78"/>
  <c r="CV45" i="78"/>
  <c r="CZ45" i="78" s="1"/>
  <c r="CT45" i="78"/>
  <c r="CS45" i="78"/>
  <c r="CS44" i="78" s="1"/>
  <c r="CR45" i="78"/>
  <c r="CQ45" i="78"/>
  <c r="CP45" i="78"/>
  <c r="CN45" i="78"/>
  <c r="CN44" i="78" s="1"/>
  <c r="CM45" i="78"/>
  <c r="CM44" i="78" s="1"/>
  <c r="CL45" i="78"/>
  <c r="CK45" i="78"/>
  <c r="CJ45" i="78"/>
  <c r="CH45" i="78"/>
  <c r="CG45" i="78"/>
  <c r="CF45" i="78"/>
  <c r="CE45" i="78"/>
  <c r="CE44" i="78" s="1"/>
  <c r="CD45" i="78"/>
  <c r="CD44" i="78" s="1"/>
  <c r="CB45" i="78"/>
  <c r="CB44" i="78" s="1"/>
  <c r="CA45" i="78"/>
  <c r="BZ45" i="78"/>
  <c r="BZ44" i="78" s="1"/>
  <c r="BY45" i="78"/>
  <c r="BX45" i="78"/>
  <c r="BU45" i="78"/>
  <c r="BT45" i="78"/>
  <c r="BS45" i="78"/>
  <c r="BR45" i="78"/>
  <c r="BO45" i="78"/>
  <c r="BN45" i="78"/>
  <c r="BN44" i="78" s="1"/>
  <c r="BM45" i="78"/>
  <c r="BL45" i="78"/>
  <c r="BL44" i="78" s="1"/>
  <c r="BI45" i="78"/>
  <c r="BH45" i="78"/>
  <c r="BG45" i="78"/>
  <c r="BF45" i="78"/>
  <c r="BC45" i="78"/>
  <c r="BB45" i="78"/>
  <c r="BA45" i="78"/>
  <c r="AZ45" i="78"/>
  <c r="AW45" i="78"/>
  <c r="AW44" i="78" s="1"/>
  <c r="AV45" i="78"/>
  <c r="AV44" i="78" s="1"/>
  <c r="AU45" i="78"/>
  <c r="AU44" i="78" s="1"/>
  <c r="AT45" i="78"/>
  <c r="AR45" i="78"/>
  <c r="AQ45" i="78"/>
  <c r="AP45" i="78"/>
  <c r="AO45" i="78"/>
  <c r="AN45" i="78"/>
  <c r="AN44" i="78" s="1"/>
  <c r="AK45" i="78"/>
  <c r="AK68" i="78" s="1"/>
  <c r="AJ45" i="78"/>
  <c r="AI45" i="78"/>
  <c r="AI44" i="78" s="1"/>
  <c r="AH45" i="78"/>
  <c r="AF45" i="78"/>
  <c r="AF44" i="78" s="1"/>
  <c r="AE45" i="78"/>
  <c r="AD45" i="78"/>
  <c r="AC45" i="78"/>
  <c r="AB45" i="78"/>
  <c r="AA45" i="78"/>
  <c r="Z45" i="78"/>
  <c r="Y45" i="78"/>
  <c r="X45" i="78"/>
  <c r="W45" i="78"/>
  <c r="V45" i="78"/>
  <c r="V44" i="78" s="1"/>
  <c r="T45" i="78"/>
  <c r="T44" i="78" s="1"/>
  <c r="S45" i="78"/>
  <c r="R45" i="78"/>
  <c r="Q45" i="78"/>
  <c r="Q44" i="78" s="1"/>
  <c r="N45" i="78"/>
  <c r="N44" i="78" s="1"/>
  <c r="M45" i="78"/>
  <c r="L45" i="78"/>
  <c r="K45" i="78"/>
  <c r="J45" i="78"/>
  <c r="H45" i="78"/>
  <c r="G45" i="78"/>
  <c r="CY44" i="78"/>
  <c r="CR44" i="78"/>
  <c r="CQ44" i="78"/>
  <c r="CP44" i="78"/>
  <c r="CL44" i="78"/>
  <c r="CK44" i="78"/>
  <c r="CA44" i="78"/>
  <c r="BX44" i="78"/>
  <c r="BU44" i="78"/>
  <c r="BT44" i="78"/>
  <c r="BS44" i="78"/>
  <c r="BR44" i="78"/>
  <c r="BM44" i="78"/>
  <c r="BI44" i="78"/>
  <c r="BH44" i="78"/>
  <c r="BG44" i="78"/>
  <c r="AT44" i="78"/>
  <c r="AR44" i="78"/>
  <c r="AQ44" i="78"/>
  <c r="AP44" i="78"/>
  <c r="AO44" i="78"/>
  <c r="AJ44" i="78"/>
  <c r="AA44" i="78"/>
  <c r="W44" i="78"/>
  <c r="S44" i="78"/>
  <c r="R44" i="78"/>
  <c r="K44" i="78"/>
  <c r="H44" i="78"/>
  <c r="G44" i="78"/>
  <c r="CZ42" i="78"/>
  <c r="BV42" i="78"/>
  <c r="BP42" i="78"/>
  <c r="BJ42" i="78"/>
  <c r="BD42" i="78"/>
  <c r="AX42" i="78"/>
  <c r="AL42" i="78"/>
  <c r="BV41" i="78"/>
  <c r="AL41" i="78"/>
  <c r="CZ40" i="78"/>
  <c r="BV40" i="78"/>
  <c r="BP40" i="78"/>
  <c r="BJ40" i="78"/>
  <c r="BD40" i="78"/>
  <c r="AX40" i="78"/>
  <c r="AL40" i="78"/>
  <c r="BJ39" i="78"/>
  <c r="AL39" i="78"/>
  <c r="CZ38" i="78"/>
  <c r="BV38" i="78"/>
  <c r="BP38" i="78"/>
  <c r="BJ38" i="78"/>
  <c r="BD38" i="78"/>
  <c r="AX38" i="78"/>
  <c r="AL38" i="78"/>
  <c r="AF38" i="78"/>
  <c r="CZ37" i="78"/>
  <c r="BV37" i="78"/>
  <c r="BP37" i="78"/>
  <c r="BJ37" i="78"/>
  <c r="BD37" i="78"/>
  <c r="AX37" i="78"/>
  <c r="AL37" i="78"/>
  <c r="AF37" i="78"/>
  <c r="CZ36" i="78"/>
  <c r="BV36" i="78"/>
  <c r="BP36" i="78"/>
  <c r="BJ36" i="78"/>
  <c r="BD36" i="78"/>
  <c r="AX36" i="78"/>
  <c r="AL36" i="78"/>
  <c r="AF36" i="78"/>
  <c r="CZ35" i="78"/>
  <c r="BV35" i="78"/>
  <c r="BP35" i="78"/>
  <c r="BJ35" i="78"/>
  <c r="BD35" i="78"/>
  <c r="AX35" i="78"/>
  <c r="AL35" i="78"/>
  <c r="AC35" i="78"/>
  <c r="AC30" i="78" s="1"/>
  <c r="CZ34" i="78"/>
  <c r="BV34" i="78"/>
  <c r="BP34" i="78"/>
  <c r="BJ34" i="78"/>
  <c r="BD34" i="78"/>
  <c r="AX34" i="78"/>
  <c r="AL34" i="78"/>
  <c r="CZ33" i="78"/>
  <c r="BV33" i="78"/>
  <c r="BP33" i="78"/>
  <c r="BJ33" i="78"/>
  <c r="BD33" i="78"/>
  <c r="AX33" i="78"/>
  <c r="AL33" i="78"/>
  <c r="CZ32" i="78"/>
  <c r="BV32" i="78"/>
  <c r="BP32" i="78"/>
  <c r="BJ32" i="78"/>
  <c r="BJ30" i="78" s="1"/>
  <c r="BD32" i="78"/>
  <c r="AX32" i="78"/>
  <c r="AL32" i="78"/>
  <c r="AL30" i="78" s="1"/>
  <c r="AB32" i="78"/>
  <c r="CZ31" i="78"/>
  <c r="BV31" i="78"/>
  <c r="BP31" i="78"/>
  <c r="BJ31" i="78"/>
  <c r="BD31" i="78"/>
  <c r="AX31" i="78"/>
  <c r="CY30" i="78"/>
  <c r="CZ30" i="78" s="1"/>
  <c r="CX30" i="78"/>
  <c r="CW30" i="78"/>
  <c r="CV30" i="78"/>
  <c r="CT30" i="78"/>
  <c r="CS30" i="78"/>
  <c r="CR30" i="78"/>
  <c r="CQ30" i="78"/>
  <c r="CP30" i="78"/>
  <c r="CN30" i="78"/>
  <c r="CM30" i="78"/>
  <c r="CL30" i="78"/>
  <c r="CK30" i="78"/>
  <c r="CJ30" i="78"/>
  <c r="CH30" i="78"/>
  <c r="CG30" i="78"/>
  <c r="CF30" i="78"/>
  <c r="CE30" i="78"/>
  <c r="CD30" i="78"/>
  <c r="CB30" i="78"/>
  <c r="CA30" i="78"/>
  <c r="BZ30" i="78"/>
  <c r="BY30" i="78"/>
  <c r="BX30" i="78"/>
  <c r="BV30" i="78"/>
  <c r="BU30" i="78"/>
  <c r="BT30" i="78"/>
  <c r="BS30" i="78"/>
  <c r="BR30" i="78"/>
  <c r="BO30" i="78"/>
  <c r="BN30" i="78"/>
  <c r="BM30" i="78"/>
  <c r="BL30" i="78"/>
  <c r="BI30" i="78"/>
  <c r="BH30" i="78"/>
  <c r="BG30" i="78"/>
  <c r="BF30" i="78"/>
  <c r="BD30" i="78"/>
  <c r="BC30" i="78"/>
  <c r="BB30" i="78"/>
  <c r="BA30" i="78"/>
  <c r="AZ30" i="78"/>
  <c r="AW30" i="78"/>
  <c r="AV30" i="78"/>
  <c r="AU30" i="78"/>
  <c r="AT30" i="78"/>
  <c r="AR30" i="78"/>
  <c r="AQ30" i="78"/>
  <c r="AP30" i="78"/>
  <c r="AP68" i="78" s="1"/>
  <c r="AP71" i="78" s="1"/>
  <c r="AP75" i="78" s="1"/>
  <c r="AO30" i="78"/>
  <c r="AN30" i="78"/>
  <c r="AK30" i="78"/>
  <c r="AJ30" i="78"/>
  <c r="AI30" i="78"/>
  <c r="AH30" i="78"/>
  <c r="AF30" i="78"/>
  <c r="AE30" i="78"/>
  <c r="AD30" i="78"/>
  <c r="AB30" i="78"/>
  <c r="AA30" i="78"/>
  <c r="AA68" i="78" s="1"/>
  <c r="Z30" i="78"/>
  <c r="Y30" i="78"/>
  <c r="X30" i="78"/>
  <c r="W30" i="78"/>
  <c r="V30" i="78"/>
  <c r="T30" i="78"/>
  <c r="S30" i="78"/>
  <c r="R30" i="78"/>
  <c r="Q30" i="78"/>
  <c r="P30" i="78"/>
  <c r="N30" i="78"/>
  <c r="M30" i="78"/>
  <c r="L30" i="78"/>
  <c r="L68" i="78" s="1"/>
  <c r="L71" i="78" s="1"/>
  <c r="L75" i="78" s="1"/>
  <c r="K30" i="78"/>
  <c r="J30" i="78"/>
  <c r="H30" i="78"/>
  <c r="G30" i="78"/>
  <c r="CZ29" i="78"/>
  <c r="BV29" i="78"/>
  <c r="BP29" i="78"/>
  <c r="BJ29" i="78"/>
  <c r="BD29" i="78"/>
  <c r="AX29" i="78"/>
  <c r="AL29" i="78"/>
  <c r="AF29" i="78"/>
  <c r="Z29" i="78"/>
  <c r="T29" i="78"/>
  <c r="CV27" i="78"/>
  <c r="CT27" i="78"/>
  <c r="CS27" i="78"/>
  <c r="CR27" i="78"/>
  <c r="CR68" i="78" s="1"/>
  <c r="CR71" i="78" s="1"/>
  <c r="CR75" i="78" s="1"/>
  <c r="CQ27" i="78"/>
  <c r="CQ68" i="78" s="1"/>
  <c r="CQ71" i="78" s="1"/>
  <c r="CQ75" i="78" s="1"/>
  <c r="CP27" i="78"/>
  <c r="CP68" i="78" s="1"/>
  <c r="CP71" i="78" s="1"/>
  <c r="CP75" i="78" s="1"/>
  <c r="CN27" i="78"/>
  <c r="CM27" i="78"/>
  <c r="CL27" i="78"/>
  <c r="CK27" i="78"/>
  <c r="CJ27" i="78"/>
  <c r="CH27" i="78"/>
  <c r="CG27" i="78"/>
  <c r="CF27" i="78"/>
  <c r="CE27" i="78"/>
  <c r="CD27" i="78"/>
  <c r="CB27" i="78"/>
  <c r="CA27" i="78"/>
  <c r="BZ27" i="78"/>
  <c r="BY27" i="78"/>
  <c r="BX27" i="78"/>
  <c r="BU27" i="78"/>
  <c r="BT27" i="78"/>
  <c r="BS27" i="78"/>
  <c r="BR27" i="78"/>
  <c r="BO27" i="78"/>
  <c r="BN27" i="78"/>
  <c r="BM27" i="78"/>
  <c r="BM68" i="78" s="1"/>
  <c r="BM71" i="78" s="1"/>
  <c r="BM75" i="78" s="1"/>
  <c r="BL27" i="78"/>
  <c r="BL68" i="78" s="1"/>
  <c r="BL71" i="78" s="1"/>
  <c r="BL75" i="78" s="1"/>
  <c r="BI27" i="78"/>
  <c r="BH27" i="78"/>
  <c r="BG27" i="78"/>
  <c r="BF27" i="78"/>
  <c r="BD27" i="78"/>
  <c r="BC27" i="78"/>
  <c r="BB27" i="78"/>
  <c r="BA27" i="78"/>
  <c r="AZ27" i="78"/>
  <c r="AW27" i="78"/>
  <c r="AV27" i="78"/>
  <c r="AU27" i="78"/>
  <c r="AT27" i="78"/>
  <c r="AR27" i="78"/>
  <c r="AQ27" i="78"/>
  <c r="AP27" i="78"/>
  <c r="AO27" i="78"/>
  <c r="AN27" i="78"/>
  <c r="AL27" i="78"/>
  <c r="AK27" i="78"/>
  <c r="AJ27" i="78"/>
  <c r="AI27" i="78"/>
  <c r="AH27" i="78"/>
  <c r="AF27" i="78"/>
  <c r="AE27" i="78"/>
  <c r="AD27" i="78"/>
  <c r="AC27" i="78"/>
  <c r="AB27" i="78"/>
  <c r="X27" i="78"/>
  <c r="G27" i="78"/>
  <c r="G68" i="78" s="1"/>
  <c r="G71" i="78" s="1"/>
  <c r="G75" i="78" s="1"/>
  <c r="CZ26" i="78"/>
  <c r="BV26" i="78"/>
  <c r="BV27" i="78" s="1"/>
  <c r="BP26" i="78"/>
  <c r="BJ26" i="78"/>
  <c r="BD26" i="78"/>
  <c r="AX26" i="78"/>
  <c r="AL26" i="78"/>
  <c r="CZ25" i="78"/>
  <c r="BV25" i="78"/>
  <c r="BP25" i="78"/>
  <c r="BJ25" i="78"/>
  <c r="BD25" i="78"/>
  <c r="AX25" i="78"/>
  <c r="AX27" i="78" s="1"/>
  <c r="R25" i="78"/>
  <c r="CY24" i="78"/>
  <c r="CY27" i="78" s="1"/>
  <c r="CY68" i="78" s="1"/>
  <c r="CY71" i="78" s="1"/>
  <c r="CY75" i="78" s="1"/>
  <c r="CX24" i="78"/>
  <c r="CX27" i="78" s="1"/>
  <c r="CX68" i="78" s="1"/>
  <c r="CX71" i="78" s="1"/>
  <c r="CX75" i="78" s="1"/>
  <c r="CV24" i="78"/>
  <c r="AK24" i="78"/>
  <c r="Z24" i="78"/>
  <c r="Z27" i="78" s="1"/>
  <c r="Y24" i="78"/>
  <c r="Y27" i="78" s="1"/>
  <c r="X24" i="78"/>
  <c r="Y16" i="75" s="1"/>
  <c r="W24" i="78"/>
  <c r="X16" i="75" s="1"/>
  <c r="V24" i="78"/>
  <c r="S24" i="78"/>
  <c r="Q24" i="78"/>
  <c r="P24" i="78"/>
  <c r="L24" i="78"/>
  <c r="L27" i="78" s="1"/>
  <c r="K24" i="78"/>
  <c r="L33" i="75" s="1"/>
  <c r="J24" i="78"/>
  <c r="J27" i="78" s="1"/>
  <c r="CZ23" i="78"/>
  <c r="BV23" i="78"/>
  <c r="BP23" i="78"/>
  <c r="BJ23" i="78"/>
  <c r="BD23" i="78"/>
  <c r="AX23" i="78"/>
  <c r="AL23" i="78"/>
  <c r="CZ22" i="78"/>
  <c r="BV22" i="78"/>
  <c r="BP22" i="78"/>
  <c r="BJ22" i="78"/>
  <c r="BD22" i="78"/>
  <c r="AX22" i="78"/>
  <c r="AL22" i="78"/>
  <c r="CY21" i="78"/>
  <c r="CX21" i="78"/>
  <c r="CW21" i="78"/>
  <c r="CW24" i="78" s="1"/>
  <c r="CV21" i="78"/>
  <c r="AK21" i="78"/>
  <c r="AJ21" i="78"/>
  <c r="AJ24" i="78" s="1"/>
  <c r="AI21" i="78"/>
  <c r="AI24" i="78" s="1"/>
  <c r="AH21" i="78"/>
  <c r="W21" i="78"/>
  <c r="S21" i="78"/>
  <c r="Q21" i="78"/>
  <c r="R38" i="75" s="1"/>
  <c r="P21" i="78"/>
  <c r="Q38" i="75" s="1"/>
  <c r="N21" i="78"/>
  <c r="N24" i="78" s="1"/>
  <c r="M21" i="78"/>
  <c r="L21" i="78"/>
  <c r="K21" i="78"/>
  <c r="J21" i="78"/>
  <c r="I21" i="78"/>
  <c r="H21" i="78"/>
  <c r="H24" i="78" s="1"/>
  <c r="G21" i="78"/>
  <c r="G24" i="78" s="1"/>
  <c r="CZ20" i="78"/>
  <c r="BV20" i="78"/>
  <c r="BP20" i="78"/>
  <c r="BJ20" i="78"/>
  <c r="BD20" i="78"/>
  <c r="AX20" i="78"/>
  <c r="AL20" i="78"/>
  <c r="R20" i="78"/>
  <c r="CZ19" i="78"/>
  <c r="BV19" i="78"/>
  <c r="BP19" i="78"/>
  <c r="BJ19" i="78"/>
  <c r="BD19" i="78"/>
  <c r="AX19" i="78"/>
  <c r="AL19" i="78"/>
  <c r="CZ18" i="78"/>
  <c r="BV18" i="78"/>
  <c r="BP18" i="78"/>
  <c r="BJ18" i="78"/>
  <c r="BD18" i="78"/>
  <c r="AL18" i="78"/>
  <c r="BV17" i="78"/>
  <c r="BP17" i="78"/>
  <c r="BJ17" i="78"/>
  <c r="BD17" i="78"/>
  <c r="AL17" i="78"/>
  <c r="CZ16" i="78"/>
  <c r="BV16" i="78"/>
  <c r="BP16" i="78"/>
  <c r="BJ16" i="78"/>
  <c r="BD16" i="78"/>
  <c r="AL16" i="78"/>
  <c r="AL15" i="78"/>
  <c r="CZ11" i="78"/>
  <c r="BV11" i="78"/>
  <c r="BP11" i="78"/>
  <c r="BJ11" i="78"/>
  <c r="BD11" i="78"/>
  <c r="AX11" i="78"/>
  <c r="V11" i="78"/>
  <c r="R11" i="78"/>
  <c r="R21" i="78" s="1"/>
  <c r="BV10" i="78"/>
  <c r="BP10" i="78"/>
  <c r="BJ10" i="78"/>
  <c r="BD10" i="78"/>
  <c r="AX10" i="78"/>
  <c r="BS95" i="87"/>
  <c r="BD95" i="87"/>
  <c r="AO95" i="87"/>
  <c r="Z95" i="87"/>
  <c r="K95" i="87"/>
  <c r="CB82" i="87"/>
  <c r="CA82" i="87"/>
  <c r="BZ82" i="87"/>
  <c r="BW82" i="87"/>
  <c r="BV82" i="87"/>
  <c r="BU82" i="87"/>
  <c r="BT82" i="87"/>
  <c r="BS82" i="87"/>
  <c r="BQ82" i="87"/>
  <c r="BQ95" i="87" s="1"/>
  <c r="BP82" i="87"/>
  <c r="BP95" i="87" s="1"/>
  <c r="BO82" i="87"/>
  <c r="BN82" i="87"/>
  <c r="BL82" i="87"/>
  <c r="BK82" i="87"/>
  <c r="BJ82" i="87"/>
  <c r="BI82" i="87"/>
  <c r="BG82" i="87"/>
  <c r="BF82" i="87"/>
  <c r="BE82" i="87"/>
  <c r="BD82" i="87"/>
  <c r="BB82" i="87"/>
  <c r="BB95" i="87" s="1"/>
  <c r="BA82" i="87"/>
  <c r="BA95" i="87" s="1"/>
  <c r="AZ82" i="87"/>
  <c r="AY82" i="87"/>
  <c r="AW82" i="87"/>
  <c r="AV82" i="87"/>
  <c r="AU82" i="87"/>
  <c r="AT82" i="87"/>
  <c r="AR82" i="87"/>
  <c r="AQ82" i="87"/>
  <c r="AP82" i="87"/>
  <c r="AO82" i="87"/>
  <c r="AM82" i="87"/>
  <c r="AM95" i="87" s="1"/>
  <c r="AL82" i="87"/>
  <c r="AL95" i="87" s="1"/>
  <c r="AK82" i="87"/>
  <c r="AJ82" i="87"/>
  <c r="AH82" i="87"/>
  <c r="AG82" i="87"/>
  <c r="AF82" i="87"/>
  <c r="AE82" i="87"/>
  <c r="AC82" i="87"/>
  <c r="AB82" i="87"/>
  <c r="AA82" i="87"/>
  <c r="Z82" i="87"/>
  <c r="X82" i="87"/>
  <c r="X95" i="87" s="1"/>
  <c r="W82" i="87"/>
  <c r="W95" i="87" s="1"/>
  <c r="V82" i="87"/>
  <c r="U82" i="87"/>
  <c r="S82" i="87"/>
  <c r="R82" i="87"/>
  <c r="Q82" i="87"/>
  <c r="P82" i="87"/>
  <c r="N82" i="87"/>
  <c r="M82" i="87"/>
  <c r="L82" i="87"/>
  <c r="K82" i="87"/>
  <c r="I82" i="87"/>
  <c r="I95" i="87" s="1"/>
  <c r="H82" i="87"/>
  <c r="H95" i="87" s="1"/>
  <c r="G82" i="87"/>
  <c r="BS77" i="87"/>
  <c r="BQ77" i="87"/>
  <c r="BP77" i="87"/>
  <c r="BD77" i="87"/>
  <c r="BB77" i="87"/>
  <c r="BA77" i="87"/>
  <c r="AO77" i="87"/>
  <c r="AM77" i="87"/>
  <c r="AL77" i="87"/>
  <c r="Z77" i="87"/>
  <c r="X77" i="87"/>
  <c r="W77" i="87"/>
  <c r="K77" i="87"/>
  <c r="I77" i="87"/>
  <c r="H77" i="87"/>
  <c r="CB64" i="87"/>
  <c r="CA64" i="87"/>
  <c r="BZ64" i="87"/>
  <c r="BW64" i="87"/>
  <c r="BV64" i="87"/>
  <c r="BU64" i="87"/>
  <c r="BT64" i="87"/>
  <c r="BS64" i="87"/>
  <c r="BQ64" i="87"/>
  <c r="BP64" i="87"/>
  <c r="BO64" i="87"/>
  <c r="BO77" i="87" s="1"/>
  <c r="BO95" i="87" s="1"/>
  <c r="BN64" i="87"/>
  <c r="BN77" i="87" s="1"/>
  <c r="BN95" i="87" s="1"/>
  <c r="BL64" i="87"/>
  <c r="BK64" i="87"/>
  <c r="BJ64" i="87"/>
  <c r="BI64" i="87"/>
  <c r="BG64" i="87"/>
  <c r="BF64" i="87"/>
  <c r="BE64" i="87"/>
  <c r="BD64" i="87"/>
  <c r="BB64" i="87"/>
  <c r="BA64" i="87"/>
  <c r="AZ64" i="87"/>
  <c r="AZ77" i="87" s="1"/>
  <c r="AZ95" i="87" s="1"/>
  <c r="AY64" i="87"/>
  <c r="AY77" i="87" s="1"/>
  <c r="AY95" i="87" s="1"/>
  <c r="AW64" i="87"/>
  <c r="AV64" i="87"/>
  <c r="AU64" i="87"/>
  <c r="AT64" i="87"/>
  <c r="AR64" i="87"/>
  <c r="AQ64" i="87"/>
  <c r="AP64" i="87"/>
  <c r="AO64" i="87"/>
  <c r="AM64" i="87"/>
  <c r="AL64" i="87"/>
  <c r="AK64" i="87"/>
  <c r="AK77" i="87" s="1"/>
  <c r="AK95" i="87" s="1"/>
  <c r="AJ64" i="87"/>
  <c r="AJ77" i="87" s="1"/>
  <c r="AJ95" i="87" s="1"/>
  <c r="AH64" i="87"/>
  <c r="AG64" i="87"/>
  <c r="AF64" i="87"/>
  <c r="AE64" i="87"/>
  <c r="AC64" i="87"/>
  <c r="AB64" i="87"/>
  <c r="AA64" i="87"/>
  <c r="Z64" i="87"/>
  <c r="X64" i="87"/>
  <c r="W64" i="87"/>
  <c r="V64" i="87"/>
  <c r="V77" i="87" s="1"/>
  <c r="V95" i="87" s="1"/>
  <c r="U64" i="87"/>
  <c r="U77" i="87" s="1"/>
  <c r="U95" i="87" s="1"/>
  <c r="S64" i="87"/>
  <c r="R64" i="87"/>
  <c r="Q64" i="87"/>
  <c r="P64" i="87"/>
  <c r="N64" i="87"/>
  <c r="M64" i="87"/>
  <c r="L64" i="87"/>
  <c r="K64" i="87"/>
  <c r="I64" i="87"/>
  <c r="H64" i="87"/>
  <c r="G64" i="87"/>
  <c r="G77" i="87" s="1"/>
  <c r="G95" i="87" s="1"/>
  <c r="BE50" i="87"/>
  <c r="BD50" i="87"/>
  <c r="BA50" i="87"/>
  <c r="AZ50" i="87"/>
  <c r="AY50" i="87"/>
  <c r="CB49" i="87"/>
  <c r="CB77" i="87" s="1"/>
  <c r="CB95" i="87" s="1"/>
  <c r="CA49" i="87"/>
  <c r="CA77" i="87" s="1"/>
  <c r="CA95" i="87" s="1"/>
  <c r="BZ49" i="87"/>
  <c r="BZ77" i="87" s="1"/>
  <c r="BZ95" i="87" s="1"/>
  <c r="BW49" i="87"/>
  <c r="BW77" i="87" s="1"/>
  <c r="BW95" i="87" s="1"/>
  <c r="BV49" i="87"/>
  <c r="BV77" i="87" s="1"/>
  <c r="BV95" i="87" s="1"/>
  <c r="BU49" i="87"/>
  <c r="BU77" i="87" s="1"/>
  <c r="BU95" i="87" s="1"/>
  <c r="BT49" i="87"/>
  <c r="BT77" i="87" s="1"/>
  <c r="BT95" i="87" s="1"/>
  <c r="BS49" i="87"/>
  <c r="BQ49" i="87"/>
  <c r="BP49" i="87"/>
  <c r="BO49" i="87"/>
  <c r="BN49" i="87"/>
  <c r="BL49" i="87"/>
  <c r="BL77" i="87" s="1"/>
  <c r="BL95" i="87" s="1"/>
  <c r="BK49" i="87"/>
  <c r="BK77" i="87" s="1"/>
  <c r="BK95" i="87" s="1"/>
  <c r="BJ49" i="87"/>
  <c r="BJ77" i="87" s="1"/>
  <c r="BJ95" i="87" s="1"/>
  <c r="BI49" i="87"/>
  <c r="BI77" i="87" s="1"/>
  <c r="BI95" i="87" s="1"/>
  <c r="BG49" i="87"/>
  <c r="BG77" i="87" s="1"/>
  <c r="BG95" i="87" s="1"/>
  <c r="BF49" i="87"/>
  <c r="BF77" i="87" s="1"/>
  <c r="BF95" i="87" s="1"/>
  <c r="BE49" i="87"/>
  <c r="BE77" i="87" s="1"/>
  <c r="BE95" i="87" s="1"/>
  <c r="BD49" i="87"/>
  <c r="BB49" i="87"/>
  <c r="BA49" i="87"/>
  <c r="AZ49" i="87"/>
  <c r="AY49" i="87"/>
  <c r="AW49" i="87"/>
  <c r="AW77" i="87" s="1"/>
  <c r="AW95" i="87" s="1"/>
  <c r="AV49" i="87"/>
  <c r="AV77" i="87" s="1"/>
  <c r="AV95" i="87" s="1"/>
  <c r="AU49" i="87"/>
  <c r="AU77" i="87" s="1"/>
  <c r="AU95" i="87" s="1"/>
  <c r="AT49" i="87"/>
  <c r="AT77" i="87" s="1"/>
  <c r="AT95" i="87" s="1"/>
  <c r="AR49" i="87"/>
  <c r="AR77" i="87" s="1"/>
  <c r="AR95" i="87" s="1"/>
  <c r="AQ49" i="87"/>
  <c r="AQ77" i="87" s="1"/>
  <c r="AQ95" i="87" s="1"/>
  <c r="AP49" i="87"/>
  <c r="AP77" i="87" s="1"/>
  <c r="AP95" i="87" s="1"/>
  <c r="AO49" i="87"/>
  <c r="AM49" i="87"/>
  <c r="AL49" i="87"/>
  <c r="AK49" i="87"/>
  <c r="AJ49" i="87"/>
  <c r="AH49" i="87"/>
  <c r="AH77" i="87" s="1"/>
  <c r="AH95" i="87" s="1"/>
  <c r="AG49" i="87"/>
  <c r="AG77" i="87" s="1"/>
  <c r="AG95" i="87" s="1"/>
  <c r="AF49" i="87"/>
  <c r="AF77" i="87" s="1"/>
  <c r="AF95" i="87" s="1"/>
  <c r="AE49" i="87"/>
  <c r="AE77" i="87" s="1"/>
  <c r="AE95" i="87" s="1"/>
  <c r="AC49" i="87"/>
  <c r="AC77" i="87" s="1"/>
  <c r="AC95" i="87" s="1"/>
  <c r="AB49" i="87"/>
  <c r="AB77" i="87" s="1"/>
  <c r="AB95" i="87" s="1"/>
  <c r="AA49" i="87"/>
  <c r="AA77" i="87" s="1"/>
  <c r="AA95" i="87" s="1"/>
  <c r="Z49" i="87"/>
  <c r="X49" i="87"/>
  <c r="W49" i="87"/>
  <c r="V49" i="87"/>
  <c r="U49" i="87"/>
  <c r="S49" i="87"/>
  <c r="S77" i="87" s="1"/>
  <c r="S95" i="87" s="1"/>
  <c r="R49" i="87"/>
  <c r="R77" i="87" s="1"/>
  <c r="R95" i="87" s="1"/>
  <c r="Q49" i="87"/>
  <c r="Q77" i="87" s="1"/>
  <c r="Q95" i="87" s="1"/>
  <c r="P49" i="87"/>
  <c r="P77" i="87" s="1"/>
  <c r="P95" i="87" s="1"/>
  <c r="N49" i="87"/>
  <c r="N77" i="87" s="1"/>
  <c r="N95" i="87" s="1"/>
  <c r="M49" i="87"/>
  <c r="M77" i="87" s="1"/>
  <c r="M95" i="87" s="1"/>
  <c r="L49" i="87"/>
  <c r="L77" i="87" s="1"/>
  <c r="L95" i="87" s="1"/>
  <c r="K49" i="87"/>
  <c r="I49" i="87"/>
  <c r="H49" i="87"/>
  <c r="G49" i="87"/>
  <c r="AM47" i="87"/>
  <c r="AH47" i="87"/>
  <c r="AG47" i="87"/>
  <c r="AF47" i="87"/>
  <c r="AE47" i="87"/>
  <c r="CB26" i="87"/>
  <c r="CB44" i="87" s="1"/>
  <c r="CA26" i="87"/>
  <c r="CA44" i="87" s="1"/>
  <c r="BZ26" i="87"/>
  <c r="BZ44" i="87" s="1"/>
  <c r="BY26" i="87"/>
  <c r="BY44" i="87" s="1"/>
  <c r="BW26" i="87"/>
  <c r="BW44" i="87" s="1"/>
  <c r="BV26" i="87"/>
  <c r="BV44" i="87" s="1"/>
  <c r="BU26" i="87"/>
  <c r="BU44" i="87" s="1"/>
  <c r="BT26" i="87"/>
  <c r="BT44" i="87" s="1"/>
  <c r="BS26" i="87"/>
  <c r="BS44" i="87" s="1"/>
  <c r="BQ26" i="87"/>
  <c r="BQ44" i="87" s="1"/>
  <c r="BP26" i="87"/>
  <c r="BP44" i="87" s="1"/>
  <c r="BO26" i="87"/>
  <c r="BO44" i="87" s="1"/>
  <c r="BN26" i="87"/>
  <c r="BN44" i="87" s="1"/>
  <c r="BL26" i="87"/>
  <c r="BL44" i="87" s="1"/>
  <c r="BK26" i="87"/>
  <c r="BK44" i="87" s="1"/>
  <c r="BJ26" i="87"/>
  <c r="BJ44" i="87" s="1"/>
  <c r="BI26" i="87"/>
  <c r="BI44" i="87" s="1"/>
  <c r="BG26" i="87"/>
  <c r="BG44" i="87" s="1"/>
  <c r="BF26" i="87"/>
  <c r="BF44" i="87" s="1"/>
  <c r="BE26" i="87"/>
  <c r="BE44" i="87" s="1"/>
  <c r="BD26" i="87"/>
  <c r="BD44" i="87" s="1"/>
  <c r="BB26" i="87"/>
  <c r="BB44" i="87" s="1"/>
  <c r="BA26" i="87"/>
  <c r="BA44" i="87" s="1"/>
  <c r="AZ26" i="87"/>
  <c r="AZ44" i="87" s="1"/>
  <c r="AY26" i="87"/>
  <c r="AY44" i="87" s="1"/>
  <c r="AW26" i="87"/>
  <c r="AW44" i="87" s="1"/>
  <c r="AV26" i="87"/>
  <c r="AV44" i="87" s="1"/>
  <c r="AU26" i="87"/>
  <c r="AU44" i="87" s="1"/>
  <c r="AT26" i="87"/>
  <c r="AT44" i="87" s="1"/>
  <c r="AR26" i="87"/>
  <c r="AR44" i="87" s="1"/>
  <c r="AQ26" i="87"/>
  <c r="AQ44" i="87" s="1"/>
  <c r="AP26" i="87"/>
  <c r="AP44" i="87" s="1"/>
  <c r="AO26" i="87"/>
  <c r="AO44" i="87" s="1"/>
  <c r="AM26" i="87"/>
  <c r="AM44" i="87" s="1"/>
  <c r="AL26" i="87"/>
  <c r="AL44" i="87" s="1"/>
  <c r="AK26" i="87"/>
  <c r="AK44" i="87" s="1"/>
  <c r="AJ26" i="87"/>
  <c r="AJ44" i="87" s="1"/>
  <c r="AH26" i="87"/>
  <c r="AH44" i="87" s="1"/>
  <c r="AG26" i="87"/>
  <c r="AG44" i="87" s="1"/>
  <c r="AF26" i="87"/>
  <c r="AF44" i="87" s="1"/>
  <c r="AE26" i="87"/>
  <c r="AE44" i="87" s="1"/>
  <c r="AC26" i="87"/>
  <c r="AC44" i="87" s="1"/>
  <c r="AB26" i="87"/>
  <c r="AB44" i="87" s="1"/>
  <c r="AA26" i="87"/>
  <c r="AA44" i="87" s="1"/>
  <c r="Z26" i="87"/>
  <c r="Z44" i="87" s="1"/>
  <c r="X26" i="87"/>
  <c r="X44" i="87" s="1"/>
  <c r="W26" i="87"/>
  <c r="W44" i="87" s="1"/>
  <c r="V26" i="87"/>
  <c r="V44" i="87" s="1"/>
  <c r="U26" i="87"/>
  <c r="U44" i="87" s="1"/>
  <c r="S26" i="87"/>
  <c r="S44" i="87" s="1"/>
  <c r="R26" i="87"/>
  <c r="R44" i="87" s="1"/>
  <c r="Q26" i="87"/>
  <c r="Q44" i="87" s="1"/>
  <c r="P26" i="87"/>
  <c r="P44" i="87" s="1"/>
  <c r="N26" i="87"/>
  <c r="N44" i="87" s="1"/>
  <c r="M26" i="87"/>
  <c r="M44" i="87" s="1"/>
  <c r="L26" i="87"/>
  <c r="L44" i="87" s="1"/>
  <c r="K26" i="87"/>
  <c r="K44" i="87" s="1"/>
  <c r="I26" i="87"/>
  <c r="I44" i="87" s="1"/>
  <c r="H26" i="87"/>
  <c r="H44" i="87" s="1"/>
  <c r="G26" i="87"/>
  <c r="G44" i="87" s="1"/>
  <c r="CB11" i="87"/>
  <c r="CA11" i="87"/>
  <c r="BZ11" i="87"/>
  <c r="BW11" i="87"/>
  <c r="BV11" i="87"/>
  <c r="BU11" i="87"/>
  <c r="BT11" i="87"/>
  <c r="BS11" i="87"/>
  <c r="BQ11" i="87"/>
  <c r="BP11" i="87"/>
  <c r="BO11" i="87"/>
  <c r="BN11" i="87"/>
  <c r="BL11" i="87"/>
  <c r="BK11" i="87"/>
  <c r="BJ11" i="87"/>
  <c r="BI11" i="87"/>
  <c r="BG11" i="87"/>
  <c r="BF11" i="87"/>
  <c r="BE11" i="87"/>
  <c r="BD11" i="87"/>
  <c r="BB11" i="87"/>
  <c r="BA11" i="87"/>
  <c r="AZ11" i="87"/>
  <c r="AY11" i="87"/>
  <c r="AW11" i="87"/>
  <c r="AV11" i="87"/>
  <c r="AU11" i="87"/>
  <c r="AT11" i="87"/>
  <c r="AR11" i="87"/>
  <c r="AQ11" i="87"/>
  <c r="AP11" i="87"/>
  <c r="AO11" i="87"/>
  <c r="AM11" i="87"/>
  <c r="AL11" i="87"/>
  <c r="AK11" i="87"/>
  <c r="AJ11" i="87"/>
  <c r="AH11" i="87"/>
  <c r="AG11" i="87"/>
  <c r="AF11" i="87"/>
  <c r="AE11" i="87"/>
  <c r="AC11" i="87"/>
  <c r="AB11" i="87"/>
  <c r="AA11" i="87"/>
  <c r="Z11" i="87"/>
  <c r="X11" i="87"/>
  <c r="W11" i="87"/>
  <c r="V11" i="87"/>
  <c r="U11" i="87"/>
  <c r="S11" i="87"/>
  <c r="R11" i="87"/>
  <c r="Q11" i="87"/>
  <c r="P11" i="87"/>
  <c r="N11" i="87"/>
  <c r="M11" i="87"/>
  <c r="L11" i="87"/>
  <c r="K11" i="87"/>
  <c r="I11" i="87"/>
  <c r="H11" i="87"/>
  <c r="G11" i="87"/>
  <c r="CO15" i="74" l="1"/>
  <c r="O15" i="74"/>
  <c r="AA15" i="74"/>
  <c r="U15" i="74"/>
  <c r="AG15" i="74"/>
  <c r="R23" i="74"/>
  <c r="AS15" i="74"/>
  <c r="BF10" i="77"/>
  <c r="BF58" i="77"/>
  <c r="K58" i="77"/>
  <c r="K10" i="77"/>
  <c r="W58" i="77"/>
  <c r="W10" i="77"/>
  <c r="AQ58" i="77"/>
  <c r="AQ10" i="77"/>
  <c r="X10" i="77"/>
  <c r="X58" i="77"/>
  <c r="J10" i="77"/>
  <c r="J58" i="77"/>
  <c r="Y10" i="77"/>
  <c r="Y58" i="77"/>
  <c r="AO10" i="77"/>
  <c r="AO58" i="77"/>
  <c r="BD10" i="77"/>
  <c r="BD58" i="77"/>
  <c r="AE56" i="77"/>
  <c r="AE58" i="77" s="1"/>
  <c r="U10" i="96"/>
  <c r="U15" i="96" s="1"/>
  <c r="BC10" i="77"/>
  <c r="BB58" i="77"/>
  <c r="AE10" i="96"/>
  <c r="AE15" i="96" s="1"/>
  <c r="AG10" i="96"/>
  <c r="AG15" i="96" s="1"/>
  <c r="T10" i="96"/>
  <c r="X10" i="96"/>
  <c r="X15" i="96" s="1"/>
  <c r="O10" i="96"/>
  <c r="AI10" i="96"/>
  <c r="M10" i="77"/>
  <c r="M58" i="77"/>
  <c r="AS10" i="77"/>
  <c r="AS58" i="77"/>
  <c r="AD10" i="77"/>
  <c r="AD58" i="77"/>
  <c r="AT10" i="77"/>
  <c r="AT58" i="77"/>
  <c r="O58" i="77"/>
  <c r="O10" i="77"/>
  <c r="BL10" i="77"/>
  <c r="BL58" i="77"/>
  <c r="P10" i="77"/>
  <c r="P58" i="77"/>
  <c r="AV10" i="77"/>
  <c r="AV58" i="77"/>
  <c r="BN58" i="77"/>
  <c r="BN10" i="77"/>
  <c r="AW10" i="77"/>
  <c r="AW58" i="77"/>
  <c r="R10" i="77"/>
  <c r="R58" i="77"/>
  <c r="AG58" i="77"/>
  <c r="AG10" i="77"/>
  <c r="AR58" i="77"/>
  <c r="AR10" i="77"/>
  <c r="AB10" i="77"/>
  <c r="AB58" i="77"/>
  <c r="BH10" i="77"/>
  <c r="BH58" i="77"/>
  <c r="N10" i="77"/>
  <c r="N58" i="77"/>
  <c r="AC10" i="77"/>
  <c r="AC58" i="77"/>
  <c r="BJ58" i="77"/>
  <c r="BJ10" i="77"/>
  <c r="S58" i="77"/>
  <c r="S10" i="77"/>
  <c r="AH10" i="77"/>
  <c r="AH58" i="77"/>
  <c r="K15" i="96"/>
  <c r="N15" i="96"/>
  <c r="O15" i="96"/>
  <c r="J10" i="96"/>
  <c r="J15" i="96" s="1"/>
  <c r="Y10" i="96"/>
  <c r="Y15" i="96" s="1"/>
  <c r="AI10" i="77"/>
  <c r="AX10" i="77"/>
  <c r="T58" i="77"/>
  <c r="Z15" i="96"/>
  <c r="AA15" i="96"/>
  <c r="AC15" i="96"/>
  <c r="AU10" i="96"/>
  <c r="AU15" i="96" s="1"/>
  <c r="AJ10" i="77"/>
  <c r="BA10" i="77"/>
  <c r="U58" i="77"/>
  <c r="L15" i="96"/>
  <c r="AL10" i="77"/>
  <c r="AS10" i="96"/>
  <c r="AS15" i="96" s="1"/>
  <c r="AK10" i="96"/>
  <c r="AK15" i="96" s="1"/>
  <c r="AI15" i="96"/>
  <c r="AM15" i="96"/>
  <c r="P15" i="96"/>
  <c r="AO10" i="96"/>
  <c r="AO15" i="96" s="1"/>
  <c r="Q15" i="96"/>
  <c r="V10" i="96"/>
  <c r="V15" i="96" s="1"/>
  <c r="AQ10" i="96"/>
  <c r="AQ15" i="96" s="1"/>
  <c r="S15" i="96"/>
  <c r="T15" i="96"/>
  <c r="BT20" i="75"/>
  <c r="BT32" i="75" s="1"/>
  <c r="BT33" i="75" s="1"/>
  <c r="BT15" i="75"/>
  <c r="BT16" i="75" s="1"/>
  <c r="BR15" i="75"/>
  <c r="BR16" i="75" s="1"/>
  <c r="BF32" i="75"/>
  <c r="BF33" i="75" s="1"/>
  <c r="BL32" i="75"/>
  <c r="BL33" i="75" s="1"/>
  <c r="BF15" i="75"/>
  <c r="BF16" i="75" s="1"/>
  <c r="BL15" i="75"/>
  <c r="BL16" i="75" s="1"/>
  <c r="W16" i="75"/>
  <c r="AL44" i="78"/>
  <c r="BA68" i="78"/>
  <c r="BA71" i="78" s="1"/>
  <c r="BA75" i="78" s="1"/>
  <c r="BA44" i="78"/>
  <c r="BP44" i="78"/>
  <c r="R16" i="75"/>
  <c r="R33" i="75"/>
  <c r="Q27" i="78"/>
  <c r="Q68" i="78" s="1"/>
  <c r="Q71" i="78" s="1"/>
  <c r="Q75" i="78" s="1"/>
  <c r="CW27" i="78"/>
  <c r="CW68" i="78" s="1"/>
  <c r="CW71" i="78" s="1"/>
  <c r="CW75" i="78" s="1"/>
  <c r="CZ24" i="78"/>
  <c r="BD55" i="78"/>
  <c r="BD68" i="78" s="1"/>
  <c r="BD71" i="78" s="1"/>
  <c r="BD75" i="78" s="1"/>
  <c r="CZ55" i="78"/>
  <c r="CV68" i="78"/>
  <c r="S38" i="75"/>
  <c r="R24" i="78"/>
  <c r="N27" i="78"/>
  <c r="N68" i="78" s="1"/>
  <c r="N71" i="78" s="1"/>
  <c r="N75" i="78" s="1"/>
  <c r="J33" i="75"/>
  <c r="J16" i="75"/>
  <c r="BJ44" i="78"/>
  <c r="BY44" i="78"/>
  <c r="BY68" i="78"/>
  <c r="BY71" i="78" s="1"/>
  <c r="BY75" i="78" s="1"/>
  <c r="BD44" i="78"/>
  <c r="Q16" i="75"/>
  <c r="P27" i="78"/>
  <c r="Q33" i="75"/>
  <c r="T33" i="75"/>
  <c r="T16" i="75"/>
  <c r="AX30" i="78"/>
  <c r="X44" i="78"/>
  <c r="CB68" i="78"/>
  <c r="CB71" i="78" s="1"/>
  <c r="CB75" i="78" s="1"/>
  <c r="CZ21" i="78"/>
  <c r="Y44" i="78"/>
  <c r="BV45" i="78"/>
  <c r="BV44" i="78" s="1"/>
  <c r="Z68" i="78"/>
  <c r="Z71" i="78" s="1"/>
  <c r="Z75" i="78" s="1"/>
  <c r="CD68" i="78"/>
  <c r="CD71" i="78" s="1"/>
  <c r="CD75" i="78" s="1"/>
  <c r="W33" i="75"/>
  <c r="BB44" i="78"/>
  <c r="CE68" i="78"/>
  <c r="CE71" i="78" s="1"/>
  <c r="CE75" i="78" s="1"/>
  <c r="X33" i="75"/>
  <c r="CF44" i="78"/>
  <c r="G33" i="75"/>
  <c r="CG44" i="78"/>
  <c r="H33" i="75"/>
  <c r="H27" i="78"/>
  <c r="H68" i="78" s="1"/>
  <c r="H71" i="78" s="1"/>
  <c r="H75" i="78" s="1"/>
  <c r="V27" i="78"/>
  <c r="CG68" i="78"/>
  <c r="CG71" i="78" s="1"/>
  <c r="CG75" i="78" s="1"/>
  <c r="V68" i="78"/>
  <c r="V71" i="78" s="1"/>
  <c r="V75" i="78" s="1"/>
  <c r="AJ68" i="78"/>
  <c r="AJ71" i="78" s="1"/>
  <c r="AJ75" i="78" s="1"/>
  <c r="AK44" i="78"/>
  <c r="BF44" i="78"/>
  <c r="CW44" i="78"/>
  <c r="P68" i="78"/>
  <c r="P71" i="78" s="1"/>
  <c r="P75" i="78" s="1"/>
  <c r="M24" i="78"/>
  <c r="N38" i="75"/>
  <c r="CM68" i="78"/>
  <c r="CM71" i="78" s="1"/>
  <c r="CM75" i="78" s="1"/>
  <c r="BX38" i="78"/>
  <c r="BY38" i="78" s="1"/>
  <c r="AL68" i="78"/>
  <c r="AL71" i="78" s="1"/>
  <c r="AL75" i="78" s="1"/>
  <c r="AH44" i="78"/>
  <c r="AH68" i="78"/>
  <c r="AH71" i="78" s="1"/>
  <c r="AH75" i="78" s="1"/>
  <c r="BJ27" i="78"/>
  <c r="BJ68" i="78" s="1"/>
  <c r="BJ71" i="78" s="1"/>
  <c r="BJ75" i="78" s="1"/>
  <c r="AZ44" i="78"/>
  <c r="AZ68" i="78"/>
  <c r="AZ71" i="78" s="1"/>
  <c r="AZ75" i="78" s="1"/>
  <c r="BO44" i="78"/>
  <c r="S27" i="78"/>
  <c r="S68" i="78" s="1"/>
  <c r="S71" i="78" s="1"/>
  <c r="S75" i="78" s="1"/>
  <c r="BP30" i="78"/>
  <c r="BP68" i="78" s="1"/>
  <c r="BP71" i="78" s="1"/>
  <c r="BP75" i="78" s="1"/>
  <c r="BC44" i="78"/>
  <c r="CT44" i="78"/>
  <c r="AB68" i="78"/>
  <c r="AB71" i="78" s="1"/>
  <c r="AB75" i="78" s="1"/>
  <c r="W27" i="78"/>
  <c r="CH68" i="78"/>
  <c r="CH71" i="78" s="1"/>
  <c r="CH75" i="78" s="1"/>
  <c r="W68" i="78"/>
  <c r="W71" i="78" s="1"/>
  <c r="W75" i="78" s="1"/>
  <c r="CF68" i="78"/>
  <c r="CF71" i="78" s="1"/>
  <c r="CF75" i="78" s="1"/>
  <c r="L44" i="78"/>
  <c r="CX44" i="78"/>
  <c r="BT68" i="78"/>
  <c r="BT71" i="78" s="1"/>
  <c r="BT75" i="78" s="1"/>
  <c r="CJ68" i="78"/>
  <c r="CJ71" i="78" s="1"/>
  <c r="CJ75" i="78" s="1"/>
  <c r="M44" i="78"/>
  <c r="AI68" i="78"/>
  <c r="AI71" i="78" s="1"/>
  <c r="AI75" i="78" s="1"/>
  <c r="BN68" i="78"/>
  <c r="BN71" i="78" s="1"/>
  <c r="BN75" i="78" s="1"/>
  <c r="CS68" i="78"/>
  <c r="CS71" i="78" s="1"/>
  <c r="CS75" i="78" s="1"/>
  <c r="BP27" i="78"/>
  <c r="CK68" i="78"/>
  <c r="CK71" i="78" s="1"/>
  <c r="CK75" i="78" s="1"/>
  <c r="BH68" i="78"/>
  <c r="BH71" i="78" s="1"/>
  <c r="BH75" i="78" s="1"/>
  <c r="BX68" i="78"/>
  <c r="BX71" i="78" s="1"/>
  <c r="BX75" i="78" s="1"/>
  <c r="CL68" i="78"/>
  <c r="CL71" i="78" s="1"/>
  <c r="CL75" i="78" s="1"/>
  <c r="BX37" i="78"/>
  <c r="BY37" i="78" s="1"/>
  <c r="CV44" i="78"/>
  <c r="AE68" i="78"/>
  <c r="AE71" i="78" s="1"/>
  <c r="AE75" i="78" s="1"/>
  <c r="AT68" i="78"/>
  <c r="AT71" i="78" s="1"/>
  <c r="AT75" i="78" s="1"/>
  <c r="BI68" i="78"/>
  <c r="BI71" i="78" s="1"/>
  <c r="BI75" i="78" s="1"/>
  <c r="K33" i="75"/>
  <c r="AE44" i="78"/>
  <c r="AF68" i="78"/>
  <c r="AF71" i="78" s="1"/>
  <c r="AF75" i="78" s="1"/>
  <c r="AU68" i="78"/>
  <c r="AU71" i="78" s="1"/>
  <c r="AU75" i="78" s="1"/>
  <c r="AX55" i="78"/>
  <c r="AX68" i="78" s="1"/>
  <c r="AX71" i="78" s="1"/>
  <c r="AX75" i="78" s="1"/>
  <c r="Z16" i="75"/>
  <c r="R11" i="86"/>
  <c r="R13" i="86" s="1"/>
  <c r="AD11" i="86"/>
  <c r="AD13" i="86" s="1"/>
  <c r="H11" i="86"/>
  <c r="H13" i="86" s="1"/>
  <c r="H18" i="86" s="1"/>
  <c r="T11" i="86"/>
  <c r="T13" i="86" s="1"/>
  <c r="AF11" i="86"/>
  <c r="AF13" i="86" s="1"/>
  <c r="E56" i="77"/>
  <c r="E58" i="77" s="1"/>
  <c r="F10" i="96" s="1"/>
  <c r="E10" i="77" l="1"/>
  <c r="BV68" i="78"/>
  <c r="BV71" i="78" s="1"/>
  <c r="BV75" i="78" s="1"/>
  <c r="CZ27" i="78"/>
  <c r="CZ68" i="78"/>
  <c r="CV71" i="78"/>
  <c r="M27" i="78"/>
  <c r="M68" i="78" s="1"/>
  <c r="M71" i="78" s="1"/>
  <c r="M75" i="78" s="1"/>
  <c r="N16" i="75"/>
  <c r="N33" i="75"/>
  <c r="AX44" i="78"/>
  <c r="S16" i="75"/>
  <c r="S33" i="75"/>
  <c r="R27" i="78"/>
  <c r="R68" i="78" s="1"/>
  <c r="R71" i="78" s="1"/>
  <c r="R75" i="78" s="1"/>
  <c r="CZ44" i="78"/>
  <c r="F58" i="77"/>
  <c r="G10" i="96" s="1"/>
  <c r="F10" i="77"/>
  <c r="T27" i="78" l="1"/>
  <c r="T68" i="78" s="1"/>
  <c r="T71" i="78" s="1"/>
  <c r="T75" i="78" s="1"/>
  <c r="CV75" i="78"/>
  <c r="CZ71" i="78"/>
  <c r="CZ75" i="78" s="1"/>
  <c r="AM18" i="96" l="1"/>
  <c r="U89" i="77"/>
  <c r="U92" i="77"/>
  <c r="V19" i="96"/>
  <c r="R89" i="77"/>
  <c r="R92" i="77"/>
  <c r="S19" i="96"/>
  <c r="AB89" i="77"/>
  <c r="AB92" i="77"/>
  <c r="AC19" i="96"/>
  <c r="AE89" i="77"/>
  <c r="AE92" i="77"/>
  <c r="W89" i="77"/>
  <c r="W92" i="77"/>
  <c r="X19" i="96"/>
  <c r="BA89" i="77"/>
  <c r="BA91" i="77"/>
  <c r="BA92" i="77"/>
  <c r="AM19" i="96"/>
  <c r="BJ89" i="77"/>
  <c r="BJ92" i="77"/>
  <c r="AS19" i="96"/>
  <c r="BN89" i="77"/>
  <c r="BN92" i="77"/>
  <c r="AG89" i="77"/>
  <c r="AG92" i="77"/>
  <c r="AE19" i="96"/>
  <c r="AV89" i="77"/>
  <c r="AV92" i="77"/>
  <c r="AK19" i="96"/>
  <c r="BH89" i="77"/>
  <c r="BH92" i="77"/>
  <c r="AQ19" i="96"/>
  <c r="BF89" i="77"/>
  <c r="BF92" i="77"/>
  <c r="AO19" i="96"/>
  <c r="BL89" i="77"/>
  <c r="BL92" i="77"/>
  <c r="AU19" i="96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<sst xmlns="http://schemas.openxmlformats.org/spreadsheetml/2006/main" count="5458" uniqueCount="934">
  <si>
    <t>30/09 = 1T</t>
  </si>
  <si>
    <t>31/12 = 2T</t>
  </si>
  <si>
    <t>31/03 = 3T</t>
  </si>
  <si>
    <t>30/06 = 4T</t>
  </si>
  <si>
    <t>Balanço Patrimonial (R$ mil) / Balance Sheet (R$ thousand)</t>
  </si>
  <si>
    <t>Ativo</t>
  </si>
  <si>
    <t>30/06/2016</t>
  </si>
  <si>
    <t>30/06/2015</t>
  </si>
  <si>
    <t>30/06/2013</t>
  </si>
  <si>
    <t>30/06/2012</t>
  </si>
  <si>
    <t>Assets</t>
  </si>
  <si>
    <t>12/31/2025</t>
  </si>
  <si>
    <t>09/30/2025</t>
  </si>
  <si>
    <t>06/30/2025</t>
  </si>
  <si>
    <t>03/31/2025</t>
  </si>
  <si>
    <t>12/31/2024</t>
  </si>
  <si>
    <t>09/30/2024</t>
  </si>
  <si>
    <t>06/30/2024</t>
  </si>
  <si>
    <t>03/31/2024</t>
  </si>
  <si>
    <t>12/31/2023</t>
  </si>
  <si>
    <t>09/30/2023</t>
  </si>
  <si>
    <t>06/30/2023</t>
  </si>
  <si>
    <t>03/31/2023</t>
  </si>
  <si>
    <t>12/31/2022</t>
  </si>
  <si>
    <t>09/30/2022</t>
  </si>
  <si>
    <t>06/30/2022</t>
  </si>
  <si>
    <t>03/31/2022</t>
  </si>
  <si>
    <t>12/31/2021</t>
  </si>
  <si>
    <t>09/30/2021</t>
  </si>
  <si>
    <t>06/30/2021</t>
  </si>
  <si>
    <t>03/31/2021</t>
  </si>
  <si>
    <t>12/31/2020</t>
  </si>
  <si>
    <t>09/30/2020</t>
  </si>
  <si>
    <t>06/30/2020</t>
  </si>
  <si>
    <t>03/31/2020</t>
  </si>
  <si>
    <t>12/31/2019</t>
  </si>
  <si>
    <t>09/30/2019</t>
  </si>
  <si>
    <t>06/30/2019</t>
  </si>
  <si>
    <t>03/31/2019</t>
  </si>
  <si>
    <t>12/31/2018</t>
  </si>
  <si>
    <t>09/30/2018</t>
  </si>
  <si>
    <t>06/30/2018</t>
  </si>
  <si>
    <t>03/31/2018</t>
  </si>
  <si>
    <t>12/31/2017</t>
  </si>
  <si>
    <t>09/30/2017</t>
  </si>
  <si>
    <t>06/30/2017</t>
  </si>
  <si>
    <t>03/31/2017</t>
  </si>
  <si>
    <t>12/31/2016</t>
  </si>
  <si>
    <t>09/30/2016</t>
  </si>
  <si>
    <t>06/30/2016</t>
  </si>
  <si>
    <t>03/31/2016</t>
  </si>
  <si>
    <t>12/31/2015</t>
  </si>
  <si>
    <t>09/30/2015</t>
  </si>
  <si>
    <t>06/30/2015</t>
  </si>
  <si>
    <t>03/31/2015</t>
  </si>
  <si>
    <t>12/31/2014</t>
  </si>
  <si>
    <t>09/30/2014</t>
  </si>
  <si>
    <t>06/30/2014</t>
  </si>
  <si>
    <t>03/31/2014</t>
  </si>
  <si>
    <t>12/31/2013</t>
  </si>
  <si>
    <t>09/30/2013</t>
  </si>
  <si>
    <t>06/30/2013</t>
  </si>
  <si>
    <t>03/31/2013</t>
  </si>
  <si>
    <t>12/31/2012</t>
  </si>
  <si>
    <t>09/30/2012</t>
  </si>
  <si>
    <t>06/30/2012</t>
  </si>
  <si>
    <t>03/31/2012</t>
  </si>
  <si>
    <t>12/31/2011</t>
  </si>
  <si>
    <t>09/30/2011</t>
  </si>
  <si>
    <t>06/30/2011</t>
  </si>
  <si>
    <t>Circulante</t>
  </si>
  <si>
    <t>Current assets</t>
  </si>
  <si>
    <t>Caixa e equivalentes de caixa</t>
  </si>
  <si>
    <t>Cash and Cash equivalents</t>
  </si>
  <si>
    <t>Títulos e valores mobiliários</t>
  </si>
  <si>
    <t>Marketable securities</t>
  </si>
  <si>
    <t>-</t>
  </si>
  <si>
    <t>Operações com derivativos</t>
  </si>
  <si>
    <t>Derivative financial instruments</t>
  </si>
  <si>
    <t>Contas a receber e créditos diversos¹</t>
  </si>
  <si>
    <t>Trade accounts receivable¹</t>
  </si>
  <si>
    <t>Estoques</t>
  </si>
  <si>
    <t>Inventories</t>
  </si>
  <si>
    <t>Ativos biológicos</t>
  </si>
  <si>
    <t>Biologial assets</t>
  </si>
  <si>
    <t>Transações com partes relacionadas</t>
  </si>
  <si>
    <t>Transactions with related parties</t>
  </si>
  <si>
    <t>Ativo não circulante mantido para venda</t>
  </si>
  <si>
    <t>Non Current Assets held for sale</t>
  </si>
  <si>
    <t>Clientes</t>
  </si>
  <si>
    <t>Customers</t>
  </si>
  <si>
    <t>Impostos a recuperar¹</t>
  </si>
  <si>
    <t>Recoverable taxes¹</t>
  </si>
  <si>
    <t>Despesas do exercício seguinte</t>
  </si>
  <si>
    <t>Expenses of next year</t>
  </si>
  <si>
    <t>Outros créditos¹</t>
  </si>
  <si>
    <t>Other assets¹</t>
  </si>
  <si>
    <t>Non-current asset held for sale</t>
  </si>
  <si>
    <t>Não circulante</t>
  </si>
  <si>
    <t>Non-current assets</t>
  </si>
  <si>
    <t>Biological assets</t>
  </si>
  <si>
    <t>Markable Securities</t>
  </si>
  <si>
    <t>Tributos diferidos</t>
  </si>
  <si>
    <t>Diferred taxes</t>
  </si>
  <si>
    <t>Accounts receivable and sundry credits¹</t>
  </si>
  <si>
    <t>Propriedades para investimento</t>
  </si>
  <si>
    <t>Investment properties</t>
  </si>
  <si>
    <t>Créditos por venda de fazenda</t>
  </si>
  <si>
    <t>Credits by selling farm</t>
  </si>
  <si>
    <t>Depósitos Judiciais</t>
  </si>
  <si>
    <t>Escrow account</t>
  </si>
  <si>
    <t>Outros créditos</t>
  </si>
  <si>
    <t>Others Credits</t>
  </si>
  <si>
    <t>Investimentos</t>
  </si>
  <si>
    <t xml:space="preserve">Investments </t>
  </si>
  <si>
    <t>Imobilizado</t>
  </si>
  <si>
    <t>Property, plant and euipment</t>
  </si>
  <si>
    <t>Intangivel</t>
  </si>
  <si>
    <t>Intagible assets</t>
  </si>
  <si>
    <t>Direito de uso²</t>
  </si>
  <si>
    <t>Using rights²</t>
  </si>
  <si>
    <t>Total do ativo</t>
  </si>
  <si>
    <t>Total assets</t>
  </si>
  <si>
    <t>Passivo</t>
  </si>
  <si>
    <t>30/06/2014</t>
  </si>
  <si>
    <t>30/06/2011</t>
  </si>
  <si>
    <t>Liabilities</t>
  </si>
  <si>
    <t>Liabilities and Equity</t>
  </si>
  <si>
    <t>Current liabilities</t>
  </si>
  <si>
    <t>Fornecedores e outras obrigações</t>
  </si>
  <si>
    <t>Trade accounts payable and other obligations</t>
  </si>
  <si>
    <t>Empréstimos, financiamentos e debêntures</t>
  </si>
  <si>
    <t>Loans and financing</t>
  </si>
  <si>
    <t>Obrigações trabalhistas</t>
  </si>
  <si>
    <t>Labor obligations</t>
  </si>
  <si>
    <t>Aquisições a pagar</t>
  </si>
  <si>
    <t>Acquisitions payable</t>
  </si>
  <si>
    <t>Outros passivos¹</t>
  </si>
  <si>
    <t>Other liabilities¹</t>
  </si>
  <si>
    <t>Transação com partes relacionadas</t>
  </si>
  <si>
    <t>Arrendamentos a pagar</t>
  </si>
  <si>
    <t>Financial Leasings</t>
  </si>
  <si>
    <t>Contas a pagar por aquisições</t>
  </si>
  <si>
    <t>Accounts payable for acquisitions</t>
  </si>
  <si>
    <t>Tributos a pagar¹</t>
  </si>
  <si>
    <t>Taxes payable¹</t>
  </si>
  <si>
    <t>Dividendos a pagar¹</t>
  </si>
  <si>
    <t>Dividends payable¹</t>
  </si>
  <si>
    <t>Adiantamento de clientes¹</t>
  </si>
  <si>
    <t>Advances from customers¹</t>
  </si>
  <si>
    <t>Contratos onerosos</t>
  </si>
  <si>
    <t>Onerous contract</t>
  </si>
  <si>
    <t>Non-current liabilities</t>
  </si>
  <si>
    <t>Fornecedores e outras obrigações¹</t>
  </si>
  <si>
    <t>Trade accounts payable and other obligations¹</t>
  </si>
  <si>
    <t>Empréstimos, financiamentos e debentures</t>
  </si>
  <si>
    <t>Deferred taxes</t>
  </si>
  <si>
    <t>Arrendamentos financeiros</t>
  </si>
  <si>
    <t>Provisões para demandas judiciais</t>
  </si>
  <si>
    <t>Provision for legal claims</t>
  </si>
  <si>
    <t>Outros passivos</t>
  </si>
  <si>
    <t>Other liabilities</t>
  </si>
  <si>
    <t>Tributos a pagar</t>
  </si>
  <si>
    <t>Taxes payable</t>
  </si>
  <si>
    <t>Bônus de subscrição</t>
  </si>
  <si>
    <t>Adiantamentos para futuro aumento de capital</t>
  </si>
  <si>
    <t>Total do Passivo</t>
  </si>
  <si>
    <t>Total Liabilities</t>
  </si>
  <si>
    <t>Patrimônio Líquido</t>
  </si>
  <si>
    <t>30/06/2017</t>
  </si>
  <si>
    <t>Equity</t>
  </si>
  <si>
    <t>Patrimônio líquido total</t>
  </si>
  <si>
    <t>Total equity</t>
  </si>
  <si>
    <t xml:space="preserve">Capital social </t>
  </si>
  <si>
    <t>Capital</t>
  </si>
  <si>
    <t>Gastos com emissão de ações</t>
  </si>
  <si>
    <t>Share issuance costs</t>
  </si>
  <si>
    <t>Reserva de Capital</t>
  </si>
  <si>
    <t>Capital reserves</t>
  </si>
  <si>
    <t>Ações em tesouraria</t>
  </si>
  <si>
    <t>Treasury shares</t>
  </si>
  <si>
    <t>Reservas de lucro</t>
  </si>
  <si>
    <t>Profits reserves</t>
  </si>
  <si>
    <t>Dividendos Adicionais Propostos</t>
  </si>
  <si>
    <t>Proposed additional dividends</t>
  </si>
  <si>
    <t>Resultado Abrangente¹</t>
  </si>
  <si>
    <t>Equity variation adjustment¹</t>
  </si>
  <si>
    <t>Lucros/Prejuízoz Acumulados</t>
  </si>
  <si>
    <t>Accumulated losses/ gains</t>
  </si>
  <si>
    <t>Opções outorgadas</t>
  </si>
  <si>
    <t> Stock Option</t>
  </si>
  <si>
    <t>Ajuste de avaliação patrimonial¹</t>
  </si>
  <si>
    <t>Participações dos não controladores</t>
  </si>
  <si>
    <t> Minoritary interests </t>
  </si>
  <si>
    <t>Total do Passivo e Patrimônio Líquido</t>
  </si>
  <si>
    <t>Total liabilities and equity</t>
  </si>
  <si>
    <t>¹Linhas que foram reclassificadas no exercício encerrado em 30/06/2017 / Accounts that have been reclassified on the fiscal year ended in 06/30/2017</t>
  </si>
  <si>
    <t>²Linha inserida em 30/09/2019 - IFRS 16 / Account added on the fiscal year ended in 09/30/2019 - IFRS 16</t>
  </si>
  <si>
    <t>Demonstração de Resultados - DRE (R$ mil) / Income Statement (R$ thousand)</t>
  </si>
  <si>
    <t>Demonstração do Resultado (R$ Mil)</t>
  </si>
  <si>
    <t>3T26</t>
  </si>
  <si>
    <t>2T26</t>
  </si>
  <si>
    <t>1T26</t>
  </si>
  <si>
    <t>4T25</t>
  </si>
  <si>
    <t>3T25</t>
  </si>
  <si>
    <t>2T25</t>
  </si>
  <si>
    <t>1T25</t>
  </si>
  <si>
    <t>TOTAL</t>
  </si>
  <si>
    <t>4T24</t>
  </si>
  <si>
    <t>3T24</t>
  </si>
  <si>
    <t>2T24</t>
  </si>
  <si>
    <t>1T24</t>
  </si>
  <si>
    <t>4T23</t>
  </si>
  <si>
    <t>3T23</t>
  </si>
  <si>
    <t>2T23</t>
  </si>
  <si>
    <t>1T23</t>
  </si>
  <si>
    <t>4T22</t>
  </si>
  <si>
    <t>3T22</t>
  </si>
  <si>
    <t>2T22</t>
  </si>
  <si>
    <t>1T22</t>
  </si>
  <si>
    <t>4T21</t>
  </si>
  <si>
    <t>3T21</t>
  </si>
  <si>
    <t>2T21</t>
  </si>
  <si>
    <t>1T21</t>
  </si>
  <si>
    <t>4T20</t>
  </si>
  <si>
    <t>3T20</t>
  </si>
  <si>
    <t>2T20</t>
  </si>
  <si>
    <t>1T20</t>
  </si>
  <si>
    <t>4T19</t>
  </si>
  <si>
    <t>3T19</t>
  </si>
  <si>
    <t>2T19</t>
  </si>
  <si>
    <t>1T19</t>
  </si>
  <si>
    <t>4T18</t>
  </si>
  <si>
    <t>3T18</t>
  </si>
  <si>
    <t>2T18</t>
  </si>
  <si>
    <t>1T18</t>
  </si>
  <si>
    <t>4T17</t>
  </si>
  <si>
    <t>3T17</t>
  </si>
  <si>
    <t>2T17</t>
  </si>
  <si>
    <t>1T17</t>
  </si>
  <si>
    <t>4T16</t>
  </si>
  <si>
    <t>3T16</t>
  </si>
  <si>
    <t>2T16</t>
  </si>
  <si>
    <t>1T16</t>
  </si>
  <si>
    <t>4T15</t>
  </si>
  <si>
    <t>3T15</t>
  </si>
  <si>
    <t>2T15</t>
  </si>
  <si>
    <t>1T15</t>
  </si>
  <si>
    <t>4T14</t>
  </si>
  <si>
    <t>3T14</t>
  </si>
  <si>
    <t>2T14</t>
  </si>
  <si>
    <t>1T14</t>
  </si>
  <si>
    <t>4T13</t>
  </si>
  <si>
    <t>3T13</t>
  </si>
  <si>
    <t>2T13</t>
  </si>
  <si>
    <t>1T13</t>
  </si>
  <si>
    <t>4T12</t>
  </si>
  <si>
    <t>3T12</t>
  </si>
  <si>
    <t>2T12</t>
  </si>
  <si>
    <t>1T12</t>
  </si>
  <si>
    <t>4T11</t>
  </si>
  <si>
    <t>3T11</t>
  </si>
  <si>
    <t>2T11</t>
  </si>
  <si>
    <t>1T11</t>
  </si>
  <si>
    <t>4T10</t>
  </si>
  <si>
    <t>3T10</t>
  </si>
  <si>
    <t>2T10</t>
  </si>
  <si>
    <t>1T10</t>
  </si>
  <si>
    <t>Income Statement (R$ Thousand)</t>
  </si>
  <si>
    <t>2Q26</t>
  </si>
  <si>
    <t>1Q26</t>
  </si>
  <si>
    <t>3Q25</t>
  </si>
  <si>
    <t>2Q25</t>
  </si>
  <si>
    <t>1Q25</t>
  </si>
  <si>
    <t>4Q24</t>
  </si>
  <si>
    <t>3Q24</t>
  </si>
  <si>
    <t>2Q24</t>
  </si>
  <si>
    <t>1Q24</t>
  </si>
  <si>
    <t>4Q23</t>
  </si>
  <si>
    <t>3Q23</t>
  </si>
  <si>
    <t>2Q23</t>
  </si>
  <si>
    <t>1Q23</t>
  </si>
  <si>
    <t>4Q22</t>
  </si>
  <si>
    <t>3Q22</t>
  </si>
  <si>
    <t>2Q22</t>
  </si>
  <si>
    <t>1Q22</t>
  </si>
  <si>
    <t>4Q21</t>
  </si>
  <si>
    <t>3Q21</t>
  </si>
  <si>
    <t>2Q21</t>
  </si>
  <si>
    <t>1Q21</t>
  </si>
  <si>
    <t>4Q20</t>
  </si>
  <si>
    <t>3Q20</t>
  </si>
  <si>
    <t>2Q20</t>
  </si>
  <si>
    <t>1Q20</t>
  </si>
  <si>
    <t>4Q19</t>
  </si>
  <si>
    <t>3Q19</t>
  </si>
  <si>
    <t>2Q19</t>
  </si>
  <si>
    <t>1Q19</t>
  </si>
  <si>
    <t>4Q18</t>
  </si>
  <si>
    <t>3Q18</t>
  </si>
  <si>
    <t>2Q18</t>
  </si>
  <si>
    <t>1Q18</t>
  </si>
  <si>
    <t>4Q17</t>
  </si>
  <si>
    <t>3Q17</t>
  </si>
  <si>
    <t>2Q17</t>
  </si>
  <si>
    <t>1Q17</t>
  </si>
  <si>
    <t>4Q16</t>
  </si>
  <si>
    <t>3Q16</t>
  </si>
  <si>
    <t>2Q16</t>
  </si>
  <si>
    <t>1Q16</t>
  </si>
  <si>
    <t>4Q15</t>
  </si>
  <si>
    <t>3Q15</t>
  </si>
  <si>
    <t>2Q15</t>
  </si>
  <si>
    <t>1Q15</t>
  </si>
  <si>
    <t>4Q14</t>
  </si>
  <si>
    <t>3Q14</t>
  </si>
  <si>
    <t>2Q14</t>
  </si>
  <si>
    <t>1Q14</t>
  </si>
  <si>
    <t>4Q13</t>
  </si>
  <si>
    <t>3Q13</t>
  </si>
  <si>
    <t>2Q13</t>
  </si>
  <si>
    <t>1Q13</t>
  </si>
  <si>
    <t>4Q12</t>
  </si>
  <si>
    <t>3Q12</t>
  </si>
  <si>
    <t>2Q12</t>
  </si>
  <si>
    <t>1Q12</t>
  </si>
  <si>
    <t>4Q11</t>
  </si>
  <si>
    <t>3Q11</t>
  </si>
  <si>
    <t>2Q11</t>
  </si>
  <si>
    <t>1Q11</t>
  </si>
  <si>
    <t>4Q10</t>
  </si>
  <si>
    <t>3Q10</t>
  </si>
  <si>
    <t>2Q10</t>
  </si>
  <si>
    <t>1Q10</t>
  </si>
  <si>
    <t>Receitas de Venda de Fazenda</t>
  </si>
  <si>
    <t>Revenues from farm sale</t>
  </si>
  <si>
    <t>Receitas de Grãos</t>
  </si>
  <si>
    <t>Revenues from grains</t>
  </si>
  <si>
    <t>Receita de Soja*</t>
  </si>
  <si>
    <t>Revenues from soybean</t>
  </si>
  <si>
    <t>Receita de Milho*</t>
  </si>
  <si>
    <t>Revenues from corn</t>
  </si>
  <si>
    <t>Receita de Feijão*</t>
  </si>
  <si>
    <t>Revenues from bean</t>
  </si>
  <si>
    <t xml:space="preserve">                   -  </t>
  </si>
  <si>
    <t>Receitas de Algodão</t>
  </si>
  <si>
    <t>Revenues from cotton</t>
  </si>
  <si>
    <t>Receitas de Cana-de-açúcar</t>
  </si>
  <si>
    <t>Revenues from sugarcane</t>
  </si>
  <si>
    <t xml:space="preserve">Receita de Pecuária </t>
  </si>
  <si>
    <t>Revenues from livestock</t>
  </si>
  <si>
    <t>Receitas de Arrendamento</t>
  </si>
  <si>
    <t xml:space="preserve">Revenues from leasing </t>
  </si>
  <si>
    <t>Outras Receitas</t>
  </si>
  <si>
    <t>Other revenues</t>
  </si>
  <si>
    <t xml:space="preserve">           Deduções de Vendas</t>
  </si>
  <si>
    <t xml:space="preserve">           Deductions from gross revenue</t>
  </si>
  <si>
    <t>Receita Líquida de Vendas</t>
  </si>
  <si>
    <t>Net Sales Revenue</t>
  </si>
  <si>
    <t>Movimentação de valor justo de ativos biológicos</t>
  </si>
  <si>
    <t>Change in fair value of biological assets and agricultural products</t>
  </si>
  <si>
    <t>Reversão (perda) de valor recuperável de produtos agrícolas após a colheita</t>
  </si>
  <si>
    <t>(Impairment) Reversal of impairment of net 
realizable value of agricultural products after 
harvest</t>
  </si>
  <si>
    <t>Receita Líquida Total</t>
  </si>
  <si>
    <t>Net Revenue</t>
  </si>
  <si>
    <t>Custo de Venda de Fazenda</t>
  </si>
  <si>
    <t>Cost of farm sale</t>
  </si>
  <si>
    <t>Custo de Venda de Produtos Agrícolas</t>
  </si>
  <si>
    <t>Cost of agricultural products sale</t>
  </si>
  <si>
    <t>Lucro (prejuízo) Bruto</t>
  </si>
  <si>
    <t>Gross Profit (loss)</t>
  </si>
  <si>
    <t>Despesas com Vendas</t>
  </si>
  <si>
    <t>Selling expenses</t>
  </si>
  <si>
    <t>Despesas Gerais e Administrativas</t>
  </si>
  <si>
    <t>General and administrative expenses</t>
  </si>
  <si>
    <t>Depreciação e Amortização</t>
  </si>
  <si>
    <t>Depreciations and amortizations</t>
  </si>
  <si>
    <t>Despesas com Pessoal</t>
  </si>
  <si>
    <t>Personnel expenses</t>
  </si>
  <si>
    <t>Despesas com Prestação de Serviços</t>
  </si>
  <si>
    <t>Expenses with services provider</t>
  </si>
  <si>
    <t>Arrendamento e Alugueis em Geral</t>
  </si>
  <si>
    <t>Leases and Rents</t>
  </si>
  <si>
    <t>Outras Despesas</t>
  </si>
  <si>
    <t>Others expenses</t>
  </si>
  <si>
    <t>Despesas administrativas</t>
  </si>
  <si>
    <t>Administrative expenses</t>
  </si>
  <si>
    <t>Pis e cofins não cumulativos</t>
  </si>
  <si>
    <t>Non accumulated Fical Taxes</t>
  </si>
  <si>
    <t>Bônus de Subscrição</t>
  </si>
  <si>
    <t>Subscription bonus</t>
  </si>
  <si>
    <t xml:space="preserve">Outras Receitas/Despesas Operacionais </t>
  </si>
  <si>
    <t>Other operating income/expenses, net</t>
  </si>
  <si>
    <t>Equivalência Patrimonial</t>
  </si>
  <si>
    <t>Equity pickup</t>
  </si>
  <si>
    <t>Resultado Financeiro Líquido</t>
  </si>
  <si>
    <t>Financial result</t>
  </si>
  <si>
    <t>Receitas Financeiras</t>
  </si>
  <si>
    <t>Financial income</t>
  </si>
  <si>
    <t>Receitas de Aplicações Financeiras</t>
  </si>
  <si>
    <t>Interest on Financial Investments</t>
  </si>
  <si>
    <t>Juros Ativos</t>
  </si>
  <si>
    <t>Interest on assets</t>
  </si>
  <si>
    <t>Variações Monetárias</t>
  </si>
  <si>
    <t>Monetary variations</t>
  </si>
  <si>
    <t>Variações Cambiais</t>
  </si>
  <si>
    <t>Foreign exchange variations on liabilities</t>
  </si>
  <si>
    <t>Realização do valor presente sobre o saldo de contas a receber</t>
  </si>
  <si>
    <t>Unwind of present value adjustment</t>
  </si>
  <si>
    <t>Receita na atualização dos arrendamentos</t>
  </si>
  <si>
    <t>Income from leasings' present value adjustment</t>
  </si>
  <si>
    <t>Receita na atualização dos recebíveis de fazenda</t>
  </si>
  <si>
    <t>Income from receivables from farm sales' present value adjustment</t>
  </si>
  <si>
    <t>Resultado realizado de operações com derivativos</t>
  </si>
  <si>
    <t>Realized results with derivatives</t>
  </si>
  <si>
    <t>Resultado não realizado de operações com derivativos</t>
  </si>
  <si>
    <t>Unrealized results with derivatives</t>
  </si>
  <si>
    <t>Despesas Financeiras</t>
  </si>
  <si>
    <t>Financial expenses</t>
  </si>
  <si>
    <t>Despesas de Aplicações Financeiras</t>
  </si>
  <si>
    <t>Interest expenses</t>
  </si>
  <si>
    <t>Despesas Bancárias</t>
  </si>
  <si>
    <t>Bank charges</t>
  </si>
  <si>
    <t>Juros Passivos</t>
  </si>
  <si>
    <t>Interest liabilities</t>
  </si>
  <si>
    <t>Despesa na atualização dos arrendamentos</t>
  </si>
  <si>
    <t>Expense from leasings' present value adjustment</t>
  </si>
  <si>
    <t>Despesa na atualização dos recebíveis de fazenda</t>
  </si>
  <si>
    <t>Expense from receivables from farm sales' present value adjustment</t>
  </si>
  <si>
    <t>Ajuste Lei 11.638</t>
  </si>
  <si>
    <t>Law 11,638 Adjustment</t>
  </si>
  <si>
    <t>Resultado antes do Imposto de Renda e Contribuição Social</t>
  </si>
  <si>
    <t>Profit (loss) before income and social contribution taxes</t>
  </si>
  <si>
    <t>Imposto de Renda e Contribuição Social</t>
  </si>
  <si>
    <t>Income and social contribution taxes</t>
  </si>
  <si>
    <t>Lucro Líquido (prejuízo) do Exercício</t>
  </si>
  <si>
    <t>Profit (loss) for the year</t>
  </si>
  <si>
    <t>Ações em circulação no final do período</t>
  </si>
  <si>
    <t>Outstanding shares at the end of the period</t>
  </si>
  <si>
    <t>Lucro Líquido (prejuizo) básico por ação - R$</t>
  </si>
  <si>
    <t>Basic earnings (loss) per share  - R$</t>
  </si>
  <si>
    <t xml:space="preserve">*Os valores de soja, milho e feijão refrem-se a Receita Líquida e não consideram a dedução de vendas </t>
  </si>
  <si>
    <t>Fluxo de Caixa (R$ mil) / Cash Flow (R$ thousand)</t>
  </si>
  <si>
    <t>Cah Flow  (R$ Mil)</t>
  </si>
  <si>
    <t>03/31/20218</t>
  </si>
  <si>
    <t>Fluxo de Caixa  (R$ Mil)</t>
  </si>
  <si>
    <t>Cash Flow (R$ Thousand)</t>
  </si>
  <si>
    <t>31/03/20218</t>
  </si>
  <si>
    <t>Caixa Líquido Atividades Operacionais</t>
  </si>
  <si>
    <t>Net cash provided  operating activities</t>
  </si>
  <si>
    <t>Caixa Gerado nas Operações</t>
  </si>
  <si>
    <t> Cash flows from operations</t>
  </si>
  <si>
    <t>Lucro Líquido do Exercício</t>
  </si>
  <si>
    <t>Net income</t>
  </si>
  <si>
    <t>Depreciation and amortization</t>
  </si>
  <si>
    <t>Ganho na venda de fazenda</t>
  </si>
  <si>
    <t>Gain on sale farm</t>
  </si>
  <si>
    <t>Valor residual do ativo imobilizado e intangível alienado</t>
  </si>
  <si>
    <t>Residual value of fixed assets</t>
  </si>
  <si>
    <t>Baixa de propriedades para investimentos</t>
  </si>
  <si>
    <t>Written-off in investment properties</t>
  </si>
  <si>
    <t xml:space="preserve">                    -  </t>
  </si>
  <si>
    <t>Equivalência patrimonial</t>
  </si>
  <si>
    <t>Equity pickup </t>
  </si>
  <si>
    <t>Ganho não realizado com derivativos</t>
  </si>
  <si>
    <t>Unrealized gain with derivatives</t>
  </si>
  <si>
    <t>Aplicações financeiras, variação cambial e monetária e demais encargos financeiros</t>
  </si>
  <si>
    <t>Exchange rate, monetary and financial charges</t>
  </si>
  <si>
    <t>Variação no valor justo do contas a receber pela venda de fazendas e outros passivos financeiros</t>
  </si>
  <si>
    <t>Adjustment tofair value for receivables from sale of farms and other financial liabilities</t>
  </si>
  <si>
    <t>Plano de incentivo baseado em ações - ILPA</t>
  </si>
  <si>
    <t>Share Based Incentive Plan - ILPA</t>
  </si>
  <si>
    <t>Imposto de Renda e Contribuição Social Diferidos</t>
  </si>
  <si>
    <t>Valor justo dos ativos biológicos e dos produtos agrícolas não realizados</t>
  </si>
  <si>
    <t>Fair value from biological assets and agricultural products unrealized</t>
  </si>
  <si>
    <t>Provisão (reversão) de valor recuperável de produtos agrícolas, líquida</t>
  </si>
  <si>
    <t>Provision (Reversal) of impairment of agricultural products after harvest</t>
  </si>
  <si>
    <t>Provisão (reversão) para crédito de recebíveis</t>
  </si>
  <si>
    <t>Provision (Reversal) of receivables</t>
  </si>
  <si>
    <t>Provisão para Demandas Judiciais</t>
  </si>
  <si>
    <t>Provisions for lawsuits</t>
  </si>
  <si>
    <t>Ganho de mais valia obtido por cisão</t>
  </si>
  <si>
    <t>Added value obtained by spin-off</t>
  </si>
  <si>
    <t>Baixa de efeito na conversão de joint venture por cisão</t>
  </si>
  <si>
    <t>Written-off in the conversion of joint venture by spin-off</t>
  </si>
  <si>
    <t xml:space="preserve">Desconto no pagamento da fazenda Alto Taquari </t>
  </si>
  <si>
    <t>Discount on payment of  Alto Taquari farm</t>
  </si>
  <si>
    <t>Reversão de provisão para contratos onerosos</t>
  </si>
  <si>
    <t>Allowance for doubtful accounts</t>
  </si>
  <si>
    <t>Provisão para impostos de renda e contribuição social</t>
  </si>
  <si>
    <t>Onerous contracts</t>
  </si>
  <si>
    <t>Juros e Encargos Financeiros</t>
  </si>
  <si>
    <t>Interest and Financial charges</t>
  </si>
  <si>
    <t>Perda com Investimentos</t>
  </si>
  <si>
    <t>Investment losses</t>
  </si>
  <si>
    <t>Outorga de opções de ações</t>
  </si>
  <si>
    <t>Stock option plan</t>
  </si>
  <si>
    <t>Resultado na baixa de arrendamento</t>
  </si>
  <si>
    <t>Variações nos Ativos e Passivos</t>
  </si>
  <si>
    <t>Changes in Assets and Liabilities</t>
  </si>
  <si>
    <t>Biological Assets</t>
  </si>
  <si>
    <t>Impostos a recuperar</t>
  </si>
  <si>
    <t>Recoverable Taxes</t>
  </si>
  <si>
    <t>Operações com Derivativos</t>
  </si>
  <si>
    <t>Derivative Transactions</t>
  </si>
  <si>
    <t>Outros Créditos</t>
  </si>
  <si>
    <t>Other credits</t>
  </si>
  <si>
    <t>Fornecedores</t>
  </si>
  <si>
    <t>Suppliers</t>
  </si>
  <si>
    <t>Partes Relacionadas</t>
  </si>
  <si>
    <t>Related parties</t>
  </si>
  <si>
    <t>Taxes</t>
  </si>
  <si>
    <t xml:space="preserve">Imposto de renda e contribuição social </t>
  </si>
  <si>
    <t>Paid income tax and social contribution</t>
  </si>
  <si>
    <t>Adiantamento de clientes</t>
  </si>
  <si>
    <t>Advance from customers</t>
  </si>
  <si>
    <t>Arrendamentos Operacionais</t>
  </si>
  <si>
    <t>Operating Leases</t>
  </si>
  <si>
    <t>Outras Obrigações</t>
  </si>
  <si>
    <t>Other obligations</t>
  </si>
  <si>
    <t>Despesas Antecipadas</t>
  </si>
  <si>
    <t>Advanced expenses</t>
  </si>
  <si>
    <t>Pagamentos de demandas judiciais</t>
  </si>
  <si>
    <t>Payments for legal claims</t>
  </si>
  <si>
    <t>Recebimentos de vendas de fazendas</t>
  </si>
  <si>
    <t>Proceeds from farm sales</t>
  </si>
  <si>
    <t>Adições às propriedades para investimento</t>
  </si>
  <si>
    <t>Additions to investment properties</t>
  </si>
  <si>
    <t>Aquisições de fazendas</t>
  </si>
  <si>
    <t>Farm acquisitions</t>
  </si>
  <si>
    <t>Caixa líquido gerado pelas (aplicado nas) atividades operacionais</t>
  </si>
  <si>
    <t>Net cash provided by (used in) operating activities</t>
  </si>
  <si>
    <t>Imposto de renda e contribuição social pagos</t>
  </si>
  <si>
    <t>Income tax and social contribution paid</t>
  </si>
  <si>
    <t>Caixa líquido gerado pelas (aplicado nas) atividades operacionais total</t>
  </si>
  <si>
    <t>Total net cash provided by (used in) operating activities</t>
  </si>
  <si>
    <t>FLUXOS DE CAIXA DAS ATIVIDADES DE INVESTIMENTO</t>
  </si>
  <si>
    <t>CASH FLOWS FROM INVESTING ACTIVITIES</t>
  </si>
  <si>
    <t>Adições ao Imobilizado e Intangivel</t>
  </si>
  <si>
    <t>Additions to immobilized and intangible</t>
  </si>
  <si>
    <t xml:space="preserve">Adições às Propriedades para Investimento </t>
  </si>
  <si>
    <t>Additions to property for investments</t>
  </si>
  <si>
    <t>Resgate (Aplicação) em Títulos e Valores Mobiliários</t>
  </si>
  <si>
    <t>Redemption of (investment in) marketable securities</t>
  </si>
  <si>
    <t>Redução (Aumento) de investimento e participações</t>
  </si>
  <si>
    <t>Reduction (increase) of Investment and Participation</t>
  </si>
  <si>
    <t>Caixa adquirido em combinação de negócios</t>
  </si>
  <si>
    <t>Cash from business combination</t>
  </si>
  <si>
    <t>Aquisição de entidades sob controle comum</t>
  </si>
  <si>
    <t>Acquisition of entities under common control</t>
  </si>
  <si>
    <t>Aquisição de investimento e participações</t>
  </si>
  <si>
    <t>Equity and Investment Acquisition</t>
  </si>
  <si>
    <t>Caixa recebido pela venda de fazendas e ativos</t>
  </si>
  <si>
    <t>Receivables from farm sale</t>
  </si>
  <si>
    <t>Adiantamento para futuro aumento de capital</t>
  </si>
  <si>
    <t>Advance for future capital increase</t>
  </si>
  <si>
    <t>Aquisição de joint venture Cresca</t>
  </si>
  <si>
    <t>Joint Venture - Cresca Aquisition</t>
  </si>
  <si>
    <t>Transferencia em títulos e valores mobiliários</t>
  </si>
  <si>
    <t xml:space="preserve">      Application for rescue of securities</t>
  </si>
  <si>
    <t>Caixa líquido gerado pelas (aplicado nas) atividades de investimento</t>
  </si>
  <si>
    <t>Net cash provided by (used in) investing activities</t>
  </si>
  <si>
    <t>FLUXOS DE CAIXAS DAS ATIVIDADES DE FINANCIAMENTO</t>
  </si>
  <si>
    <t>CASH FLOWS FROM FINANCING ACTIVITIES</t>
  </si>
  <si>
    <t>Pagamento por Compra de Fazendas</t>
  </si>
  <si>
    <t>Payments of farm acquisition</t>
  </si>
  <si>
    <t>Empréstimos e financiamentos captados</t>
  </si>
  <si>
    <t>Raising of Loans and financing</t>
  </si>
  <si>
    <t>Juros pagos de Empréstimos e Financiamentos</t>
  </si>
  <si>
    <t>Interest from Loans and Financing</t>
  </si>
  <si>
    <t>Pagamentos de Empréstimos e Financiamentos</t>
  </si>
  <si>
    <t>Payment of loans and financing</t>
  </si>
  <si>
    <t>Dividendos pagos</t>
  </si>
  <si>
    <t>Dividens payed</t>
  </si>
  <si>
    <t>Adiant. para futuro aumento de capital recebido de acio. min. da Jaborandi Ltda e Jaborandi SA</t>
  </si>
  <si>
    <t>Increase advance for future capital - Jaborandi Ltda e Jaborandi S.A</t>
  </si>
  <si>
    <t>Compra de part. de acion. não controladores da Jaborandi Ltda e Jaborandi SA em maio de 2012</t>
  </si>
  <si>
    <t>Part of purchase  ation of  non-controlling - Jaborandi Ltda e Jaborandi SA in May,2012</t>
  </si>
  <si>
    <t>Aquisição de direitos a receber de empréstimos</t>
  </si>
  <si>
    <t>Vesting receivable loans</t>
  </si>
  <si>
    <t>Recebimento pelo exercício de ações outorgadas</t>
  </si>
  <si>
    <t>Receivables from exercise of stock options</t>
  </si>
  <si>
    <t>Aumento de capital, líquido dos gastos com emissão</t>
  </si>
  <si>
    <t>Capital increase, net of issuance costs</t>
  </si>
  <si>
    <t>Gasto com Emissão de ações</t>
  </si>
  <si>
    <t>Caixa líquido aplicado nas atividades de financiamento</t>
  </si>
  <si>
    <t>Net cash used in financing activities</t>
  </si>
  <si>
    <t>Aumento (Redução) de Caixa e Equivalentes</t>
  </si>
  <si>
    <t>Increase (decrease) in cash and cash equivalents</t>
  </si>
  <si>
    <t>Efeito da variação cambial nas disponibilidades</t>
  </si>
  <si>
    <t>FX effect in cash and cash equivalents</t>
  </si>
  <si>
    <t>Saldo Inicial de Caixa e Equivalentes</t>
  </si>
  <si>
    <t>Cash and cash equivalents at the beginning of the year</t>
  </si>
  <si>
    <t>Saldo Final de Caixa e Equivalentes</t>
  </si>
  <si>
    <t>Cash and cash equivalents at the end of the year</t>
  </si>
  <si>
    <t>Fluxo de Caixa (R$ Mil)</t>
  </si>
  <si>
    <t>Cash Flow (R$ Mil)</t>
  </si>
  <si>
    <t>Fluxo de caixa proveniente das (utilizados nas) atividades operacionais</t>
  </si>
  <si>
    <t xml:space="preserve"> </t>
  </si>
  <si>
    <t>Changes in assets and liabilities</t>
  </si>
  <si>
    <t>Fluxo de caixa proveniente das (utilizados nas) atividades de investimento</t>
  </si>
  <si>
    <t>Caixa líquido utilizado nas atividades de financiamentos</t>
  </si>
  <si>
    <t>Cash flows from financing activities</t>
  </si>
  <si>
    <t>Aumento (redução) em caixa e equivalentes de caixa</t>
  </si>
  <si>
    <t>Efeito da variação cambial sobre o caixa e equivalentes de caixa</t>
  </si>
  <si>
    <t>Caixa e equivalentes no início do exercício</t>
  </si>
  <si>
    <t>Caixa e equivalentes no fim do exercício</t>
  </si>
  <si>
    <t>EBITDA</t>
  </si>
  <si>
    <t>EBITDA (R$ mil)</t>
  </si>
  <si>
    <t>EBITDA (R$ thousand)</t>
  </si>
  <si>
    <t>EBITDA (R$ Thousand)</t>
  </si>
  <si>
    <t>4Q25</t>
  </si>
  <si>
    <t xml:space="preserve">Lucro líquido </t>
  </si>
  <si>
    <t>Net Profit</t>
  </si>
  <si>
    <t>Juros</t>
  </si>
  <si>
    <t>Interest</t>
  </si>
  <si>
    <t>Impostos</t>
  </si>
  <si>
    <t>Ajuste amortização - IFRS 16</t>
  </si>
  <si>
    <t>Amortization Adjustment - IFRS 16</t>
  </si>
  <si>
    <r>
      <t>EBITDA</t>
    </r>
    <r>
      <rPr>
        <b/>
        <vertAlign val="superscript"/>
        <sz val="8"/>
        <color theme="0" tint="-0.499984740745262"/>
        <rFont val="Lexend"/>
      </rPr>
      <t>2</t>
    </r>
  </si>
  <si>
    <t>Margem EBITDA (%)</t>
  </si>
  <si>
    <t>EBITDA Margin (%)</t>
  </si>
  <si>
    <t>EBITDA Ajustado (R$ mil)</t>
  </si>
  <si>
    <t>Adjusted EBITDA  (R$ thousand)</t>
  </si>
  <si>
    <t>Adjusted EBITDA (R$ Thousand)</t>
  </si>
  <si>
    <t>Depreciação e amortização¹</t>
  </si>
  <si>
    <t>Depreciation and amortization¹</t>
  </si>
  <si>
    <t>Equity Pickup</t>
  </si>
  <si>
    <t>Outras receitas/despesas operacionais</t>
  </si>
  <si>
    <t>Other operating income/expenses</t>
  </si>
  <si>
    <t>Exclusão do ganho ativo biológico (grãos e cana em formação)</t>
  </si>
  <si>
    <t>Elimination of gains on biological assets (grains and sugarcane planted)</t>
  </si>
  <si>
    <t>Movimentação de valor justo de ativos biológicos e produtos agrícolas</t>
  </si>
  <si>
    <t>Fair value movement of biological assets and agricultural produce</t>
  </si>
  <si>
    <t>(+) Realiz. Valor Justo - Ativos Biológicos</t>
  </si>
  <si>
    <t>(+) Realized Fair Value - Biological Assets</t>
  </si>
  <si>
    <t>Resultado de Derivativos</t>
  </si>
  <si>
    <t>Derivatives Results</t>
  </si>
  <si>
    <t>EBITDA Cresca</t>
  </si>
  <si>
    <t>EBITDA Ajustado</t>
  </si>
  <si>
    <t>Adjusted EBITDA</t>
  </si>
  <si>
    <t>Margem EBITDA Ajustado (%)</t>
  </si>
  <si>
    <t>Adjusted EBITDA Margin (%)</t>
  </si>
  <si>
    <t>EBITDA Ajustado Operacional (R$ mil)</t>
  </si>
  <si>
    <t>Operational Adjusted EBITDA (R$ thousand)</t>
  </si>
  <si>
    <t>Adjusted Operational EBITDA (R$ Thousand)</t>
  </si>
  <si>
    <t>EBITDA Ajustado Operacional</t>
  </si>
  <si>
    <t>Adjusted Operational EBITDA</t>
  </si>
  <si>
    <t>Margem EBITDA Operacional (%)</t>
  </si>
  <si>
    <t>Operational EBITDA Margin (%)</t>
  </si>
  <si>
    <t>1 - A Depreciação Ajustada incluía a depreciação realizada dos grãos e cana-de-açúcar colhidos até 2018 /  Adjusted Depreciation included depreciation of harvested grains and sugarcane until 2018.</t>
  </si>
  <si>
    <t>2 - A partir de 2017 passamos a calcular o EBITDA pelo Lucro Líquido / Starting from 2017, we began calculating EBITDA based on Net Income.</t>
  </si>
  <si>
    <t>Resultados Operacionais / Operational Results</t>
  </si>
  <si>
    <t>Área Transformada (ha)</t>
  </si>
  <si>
    <t>Transformed area (ha)</t>
  </si>
  <si>
    <t>3T26/3Q26</t>
  </si>
  <si>
    <t>2T26/2Q26</t>
  </si>
  <si>
    <t>1T26/1Q26</t>
  </si>
  <si>
    <t>2024/2025</t>
  </si>
  <si>
    <t>4T25/4Q25</t>
  </si>
  <si>
    <t>3T25/3Q25</t>
  </si>
  <si>
    <t>2T25/2Q25</t>
  </si>
  <si>
    <t>1T25/1Q25</t>
  </si>
  <si>
    <t>2023/2024</t>
  </si>
  <si>
    <t>4T24/4Q24</t>
  </si>
  <si>
    <t>3T24/3Q24</t>
  </si>
  <si>
    <t>2T24/2Q24</t>
  </si>
  <si>
    <t>1T24/1Q24</t>
  </si>
  <si>
    <t>2022/2023</t>
  </si>
  <si>
    <t>4T23/4Q23</t>
  </si>
  <si>
    <t>3T23/3Q23</t>
  </si>
  <si>
    <t>2T23/2Q23</t>
  </si>
  <si>
    <t>1T23/1Q23</t>
  </si>
  <si>
    <t>2021/2022</t>
  </si>
  <si>
    <t>4T22/4Q22</t>
  </si>
  <si>
    <t>3T22/3Q22</t>
  </si>
  <si>
    <t>2T22/2Q22</t>
  </si>
  <si>
    <t>1T22/1Q22</t>
  </si>
  <si>
    <t>2020/2021</t>
  </si>
  <si>
    <t>4T21/4Q21</t>
  </si>
  <si>
    <t>3T21/3Q21</t>
  </si>
  <si>
    <t>2T21/2Q21</t>
  </si>
  <si>
    <t>1T21/1Q21</t>
  </si>
  <si>
    <t>2019/2020</t>
  </si>
  <si>
    <t>4T20/4Q20</t>
  </si>
  <si>
    <t>3T20/3Q20</t>
  </si>
  <si>
    <t>2T20/2Q20</t>
  </si>
  <si>
    <t>1T20/1Q20</t>
  </si>
  <si>
    <t>2018/2019</t>
  </si>
  <si>
    <t>4T19/4Q19</t>
  </si>
  <si>
    <t>3T19/3Q19</t>
  </si>
  <si>
    <t>2T19/2Q19</t>
  </si>
  <si>
    <t>1T19/1Q19</t>
  </si>
  <si>
    <t>2017/2018</t>
  </si>
  <si>
    <t>4T18/4Q18</t>
  </si>
  <si>
    <t>3T18/3Q18</t>
  </si>
  <si>
    <t>2T18/2Q18</t>
  </si>
  <si>
    <t>1T18/1Q18</t>
  </si>
  <si>
    <t xml:space="preserve">2016/2017 </t>
  </si>
  <si>
    <t>4T17/4Q17</t>
  </si>
  <si>
    <t>3T17/3Q17</t>
  </si>
  <si>
    <t>2T17/2Q17</t>
  </si>
  <si>
    <t>1T17/1Q17</t>
  </si>
  <si>
    <t xml:space="preserve">2015/2016 </t>
  </si>
  <si>
    <t>4T16/4Q16</t>
  </si>
  <si>
    <t>3T16/3Q16</t>
  </si>
  <si>
    <t>2T16/2Q16</t>
  </si>
  <si>
    <t>1T16/1Q16</t>
  </si>
  <si>
    <t>2014/2015</t>
  </si>
  <si>
    <t>4T15/4Q15</t>
  </si>
  <si>
    <t>3T15/3Q15</t>
  </si>
  <si>
    <t>2T15/2Q15</t>
  </si>
  <si>
    <t>1T15/1Q15</t>
  </si>
  <si>
    <t>2013/2014</t>
  </si>
  <si>
    <t>4T14/4Q14</t>
  </si>
  <si>
    <t>3T14/3Q14</t>
  </si>
  <si>
    <t>2T14/2Q14</t>
  </si>
  <si>
    <t>1T14/1Q14</t>
  </si>
  <si>
    <t>2012/2013</t>
  </si>
  <si>
    <t>4T13/4Q13</t>
  </si>
  <si>
    <t>3T13/3Q13</t>
  </si>
  <si>
    <t>2T13/2Q13</t>
  </si>
  <si>
    <t>1T13/1Q13</t>
  </si>
  <si>
    <t>2011/2012</t>
  </si>
  <si>
    <t>4T12/4Q12</t>
  </si>
  <si>
    <t>3T12/3Q12</t>
  </si>
  <si>
    <t>2T12/2Q12</t>
  </si>
  <si>
    <t>1T12/1Q12</t>
  </si>
  <si>
    <t>2010/2011</t>
  </si>
  <si>
    <t>Transformação</t>
  </si>
  <si>
    <t>Transformation</t>
  </si>
  <si>
    <t>Total da Área Transformada</t>
  </si>
  <si>
    <t>Transformed total area</t>
  </si>
  <si>
    <t>CAPEX (R$ mil)</t>
  </si>
  <si>
    <t>CAPEX (R$ thousand)</t>
  </si>
  <si>
    <t>3T26/2Q26</t>
  </si>
  <si>
    <t>Manutenção</t>
  </si>
  <si>
    <t>Maintenance</t>
  </si>
  <si>
    <t>Abertura</t>
  </si>
  <si>
    <t>Opening</t>
  </si>
  <si>
    <t>Total</t>
  </si>
  <si>
    <t>Área Cultivada (ha)</t>
  </si>
  <si>
    <t>Cultivated area (ha)</t>
  </si>
  <si>
    <t>Grãos</t>
  </si>
  <si>
    <t>Grains</t>
  </si>
  <si>
    <t>Cana-de-açúcar</t>
  </si>
  <si>
    <t>Sugarcane</t>
  </si>
  <si>
    <t>Pastagem</t>
  </si>
  <si>
    <t>Pasturage</t>
  </si>
  <si>
    <t>Algodão</t>
  </si>
  <si>
    <t>Cotton</t>
  </si>
  <si>
    <t>Outros</t>
  </si>
  <si>
    <t>Others</t>
  </si>
  <si>
    <t>Total da área cultivada</t>
  </si>
  <si>
    <t>Cultivated total area</t>
  </si>
  <si>
    <t>Toneladas Faturadas</t>
  </si>
  <si>
    <t>Tons</t>
  </si>
  <si>
    <t>Soja</t>
  </si>
  <si>
    <t>Soybean</t>
  </si>
  <si>
    <t>Milho</t>
  </si>
  <si>
    <t>Corn</t>
  </si>
  <si>
    <t>Feijão</t>
  </si>
  <si>
    <t>Beans</t>
  </si>
  <si>
    <t>Pecuária</t>
  </si>
  <si>
    <t>Livestock</t>
  </si>
  <si>
    <t>Custo Total de Produção (R$/ha)</t>
  </si>
  <si>
    <t>Total cost of production (R$/ha)</t>
  </si>
  <si>
    <t>Milho Safrinha</t>
  </si>
  <si>
    <t>Corn 2nd Crop</t>
  </si>
  <si>
    <t>Feijão Safrinha</t>
  </si>
  <si>
    <t>Beans 2nd Crop</t>
  </si>
  <si>
    <t>Algodão Safrinha</t>
  </si>
  <si>
    <t>Cotton 2nd Crop</t>
  </si>
  <si>
    <t>Cana-de-Açúcar</t>
  </si>
  <si>
    <t>¹ Total estimado até o final da safra / Estimated total until the end of the crop year</t>
  </si>
  <si>
    <t>² Até 31/12/2021 / Up to 12/31/2020</t>
  </si>
  <si>
    <t>³ Dados ainda não divulgados / Data not yet disclosed</t>
  </si>
  <si>
    <t xml:space="preserve">Resultado Bruto por Cultura </t>
  </si>
  <si>
    <t xml:space="preserve">Soja </t>
  </si>
  <si>
    <t>Soybeans</t>
  </si>
  <si>
    <t>Quantidade faturada</t>
  </si>
  <si>
    <t>Quantity sold (tons)</t>
  </si>
  <si>
    <t>Receita Líquida</t>
  </si>
  <si>
    <t>Preço Unitário (R$/ton)</t>
  </si>
  <si>
    <t>Unit Price (R$/ton)</t>
  </si>
  <si>
    <t>Custo Total</t>
  </si>
  <si>
    <t>Total Cost</t>
  </si>
  <si>
    <t>Custo (R$/ton)</t>
  </si>
  <si>
    <t>Cost (R$/ton)</t>
  </si>
  <si>
    <t>Resultado Bruto Unitário (R$/ton)</t>
  </si>
  <si>
    <t>Gross Unit Result (R$/ton)</t>
  </si>
  <si>
    <t>Margem</t>
  </si>
  <si>
    <t>% Gross Result</t>
  </si>
  <si>
    <t>Resultado Bruto Total</t>
  </si>
  <si>
    <t xml:space="preserve">Pecuária </t>
  </si>
  <si>
    <t>Algodão Pluma</t>
  </si>
  <si>
    <t>Algodão Caroço</t>
  </si>
  <si>
    <t>Endividamento / Debt</t>
  </si>
  <si>
    <t>Endividamento (R$ Mil)</t>
  </si>
  <si>
    <t>Debt (R$ Thousand)</t>
  </si>
  <si>
    <t>Curto Prazo</t>
  </si>
  <si>
    <t>Short Term</t>
  </si>
  <si>
    <t>Longo Prazo</t>
  </si>
  <si>
    <t>Long Term</t>
  </si>
  <si>
    <t>Total do Endividamento</t>
  </si>
  <si>
    <t>Total Indebtedness</t>
  </si>
  <si>
    <t>(-) Caixa e equivalentes de caixa</t>
  </si>
  <si>
    <t>(-) Cash and cash equivalents</t>
  </si>
  <si>
    <t>(=) Dívida Líquida</t>
  </si>
  <si>
    <t>(=) Adjusted Net Debt</t>
  </si>
  <si>
    <t>(-) Recebível de Venda de Fazenda*</t>
  </si>
  <si>
    <t>(=) Dívida Líquida Ajustada + Recebíveis de Fazenda</t>
  </si>
  <si>
    <t>EBITDA Ajustado dos últimos 12 meses</t>
  </si>
  <si>
    <t>Adjusted EBITDA for the last 12 months</t>
  </si>
  <si>
    <t>Dívida Líquida Ajustada / EBITDA Ajustado</t>
  </si>
  <si>
    <t>Adjusted Net Debt / Adjusted EBITDA</t>
  </si>
  <si>
    <t>1,82x</t>
  </si>
  <si>
    <t>1,18X</t>
  </si>
  <si>
    <t>(0,06x)</t>
  </si>
  <si>
    <t>2,71x</t>
  </si>
  <si>
    <t>1,55x</t>
  </si>
  <si>
    <t>1,29x</t>
  </si>
  <si>
    <t>1,69x</t>
  </si>
  <si>
    <t>1,49x</t>
  </si>
  <si>
    <t>0,28x</t>
  </si>
  <si>
    <t>0,11x</t>
  </si>
  <si>
    <t>1,26x</t>
  </si>
  <si>
    <t>1,28x</t>
  </si>
  <si>
    <t>(0,11x)</t>
  </si>
  <si>
    <t>(1,71x)</t>
  </si>
  <si>
    <t>(0,57x)</t>
  </si>
  <si>
    <t>(2,99x)</t>
  </si>
  <si>
    <t>(1,15x)</t>
  </si>
  <si>
    <t>0,95x</t>
  </si>
  <si>
    <t>3,34x</t>
  </si>
  <si>
    <t>2,51x</t>
  </si>
  <si>
    <t>1,63x</t>
  </si>
  <si>
    <t>4,04x</t>
  </si>
  <si>
    <t>2,55x</t>
  </si>
  <si>
    <t>2,25x</t>
  </si>
  <si>
    <t>0,89x</t>
  </si>
  <si>
    <t>1,43x</t>
  </si>
  <si>
    <t>Dívida Líquida Ajustada / NAV</t>
  </si>
  <si>
    <t>Adjusted Net Debt / NAV</t>
  </si>
  <si>
    <t>*Passamos a considerar recebíveis de fazenda a partir do 1T25</t>
  </si>
  <si>
    <t>NAV</t>
  </si>
  <si>
    <t>(R$ mil)</t>
  </si>
  <si>
    <t xml:space="preserve">Livro </t>
  </si>
  <si>
    <t>(R$ thousand)</t>
  </si>
  <si>
    <t xml:space="preserve">Book </t>
  </si>
  <si>
    <t>Patrimônio líquido - BrasilAgro</t>
  </si>
  <si>
    <t>BrasilAgro's Equity</t>
  </si>
  <si>
    <t>Valor de mercado das propriedades, líquido de imposto</t>
  </si>
  <si>
    <t>Properties appraisal</t>
  </si>
  <si>
    <t>(-) Valor de livro das propriedades (propriedades para investimento)</t>
  </si>
  <si>
    <t>(-) Balance Sheet - Land Value (Investment Properties)</t>
  </si>
  <si>
    <t>NAV - Valor líquido dos Ativos</t>
  </si>
  <si>
    <t>NAV - Net Asset Value</t>
  </si>
  <si>
    <t>Quantidade de ações</t>
  </si>
  <si>
    <t>Number of Shares Outstanding</t>
  </si>
  <si>
    <t>NAV por ação</t>
  </si>
  <si>
    <t>NAV per share</t>
  </si>
  <si>
    <t xml:space="preserve">Dividendos </t>
  </si>
  <si>
    <t>Tipo</t>
  </si>
  <si>
    <t>Data de Aprovação</t>
  </si>
  <si>
    <t xml:space="preserve">Data Pagamento </t>
  </si>
  <si>
    <t>Valor Total R$</t>
  </si>
  <si>
    <t xml:space="preserve">R$/Ação </t>
  </si>
  <si>
    <t xml:space="preserve">Type </t>
  </si>
  <si>
    <t>Announcement Date</t>
  </si>
  <si>
    <t>Payment Date</t>
  </si>
  <si>
    <t>Amount R$</t>
  </si>
  <si>
    <t>R$/share</t>
  </si>
  <si>
    <t xml:space="preserve">Dividends </t>
  </si>
  <si>
    <t>JCP</t>
  </si>
  <si>
    <t>Interest on Shareholders’ Equity</t>
  </si>
  <si>
    <t xml:space="preserve">Portfólio </t>
  </si>
  <si>
    <t>Propriedade</t>
  </si>
  <si>
    <t>Local</t>
  </si>
  <si>
    <t>Data de aquisição</t>
  </si>
  <si>
    <t>Projeto</t>
  </si>
  <si>
    <t>Área total (ha)</t>
  </si>
  <si>
    <t>Fazenda Jatobá</t>
  </si>
  <si>
    <t>Jaborandi / BA</t>
  </si>
  <si>
    <t>Grãos e Pastagem</t>
  </si>
  <si>
    <t>Fazenda Alto Taquari(1)</t>
  </si>
  <si>
    <t>Alto Taquari / MT</t>
  </si>
  <si>
    <t>Grãos e Cana</t>
  </si>
  <si>
    <t>Fazenda Chaparral</t>
  </si>
  <si>
    <t>Correntina / BA</t>
  </si>
  <si>
    <t>Grãos e Algodão</t>
  </si>
  <si>
    <t>Fazenda Nova Buriti</t>
  </si>
  <si>
    <t>Bonito de Minas / MG</t>
  </si>
  <si>
    <t>Floresta</t>
  </si>
  <si>
    <t>Fazenda Avarandado (Parceria II)(2)</t>
  </si>
  <si>
    <t>Ribeiro Gonçalves / PI</t>
  </si>
  <si>
    <t>Morotí (Paraguai)</t>
  </si>
  <si>
    <t>Boquerón</t>
  </si>
  <si>
    <t>Fazenda ETH (Parceria III)(3)</t>
  </si>
  <si>
    <t>Fazenda Agro-Serra (Parceria IV)(4)</t>
  </si>
  <si>
    <t>São Raimundo das Mangabeiras / MA</t>
  </si>
  <si>
    <t xml:space="preserve">Fazenda São José </t>
  </si>
  <si>
    <t>Fazenda Xingu (Parceria V)(5)</t>
  </si>
  <si>
    <t>Região do Xingu / MT</t>
  </si>
  <si>
    <t xml:space="preserve">Grãos </t>
  </si>
  <si>
    <t xml:space="preserve">Fazenda Regalito (Parceria VI) </t>
  </si>
  <si>
    <t>Fazenda Arrojadinho(6)</t>
  </si>
  <si>
    <t>Fazenda Rio do Meio(7)</t>
  </si>
  <si>
    <t>Fazenda Serra Grande</t>
  </si>
  <si>
    <t>Baixa Grande do Ribeiro / PI</t>
  </si>
  <si>
    <t>Fazenda Serra Grande II  (Parceria VII)(8)</t>
  </si>
  <si>
    <t>Acres del Sud (Bolívia)</t>
  </si>
  <si>
    <t>Santa Cruz</t>
  </si>
  <si>
    <t>Fazenda Unagro (Parceria VIII)(9)</t>
  </si>
  <si>
    <t>Fazenda São Domingos (Parceria IX)(10)</t>
  </si>
  <si>
    <t>Comodoro / MT</t>
  </si>
  <si>
    <t xml:space="preserve">Fazenda Panamby </t>
  </si>
  <si>
    <t>Querência / MT</t>
  </si>
  <si>
    <t>Fazenda Alto da Serra (Parceria X)(11)</t>
  </si>
  <si>
    <t>Brotas / SP</t>
  </si>
  <si>
    <t>Fazenda Novo Horizonte (Parceria XI)(12)</t>
  </si>
  <si>
    <t>Primavera do Leste / MT</t>
  </si>
  <si>
    <t>(1) A Companhia continuará operando 1.157 hectares da área vendida em out/21 até a safra 2024.</t>
  </si>
  <si>
    <t>(2) Parceria de desenvolvimento agrícola na fazenda por até 11 safras, podendo chegar até 10 mil hectares.</t>
  </si>
  <si>
    <t>(3) Parceria de desenvolvimento agrícola na fazenda até 31/03/2026.</t>
  </si>
  <si>
    <t>(4) Parceria de desenvolvimento agrícola na fazenda por até 15 anos de plantio de cana-de-açúcar, com opção de renovação por mais 15 anos.</t>
  </si>
  <si>
    <t>(5) Parceria de desenvolvimento agrícola na fazenda por até 12 anos.</t>
  </si>
  <si>
    <t>(6) Anteriormente denominada Fazenda Parceria VI, adquirida com a incorporação da Agrifirma.</t>
  </si>
  <si>
    <t>(7) Fazenda adquirida com a incorporação da Agrifirma.</t>
  </si>
  <si>
    <t>(8) Parceria de desenvolvimento agrícola na fazenda por até 10 anos.</t>
  </si>
  <si>
    <t>(9) Parceria de desenvolvimento agrícola na fazenda por uma safra.</t>
  </si>
  <si>
    <t>(10) Parceria de desenvolvimento agrícola na fazenda por até 12 safras.</t>
  </si>
  <si>
    <t>(11) Parceria de desenvolvimento agrícola na fazenda por 2 ciclos de 6 anos de cana</t>
  </si>
  <si>
    <t>(12) Parceria de desenvolvimento agrícola por até 16 anos.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</si>
</sst>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4">
    <numFmt numFmtId="8" formatCode="&quot;R$&quot;\ #,##0.00;[Red]\-&quot;R$&quot;\ #,##0.00"/>
    <numFmt numFmtId="41" formatCode="_-* #,##0_-;\-* #,##0_-;_-* &quot;-&quot;_-;_-@_-"/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(* #,##0_);_(* \(#,##0\);_(* &quot;-&quot;??_);_(@_)"/>
    <numFmt numFmtId="167" formatCode="_(* #,##0.00_);_(* \(#,##0.00\);_(* &quot;-&quot;_);_(@_)"/>
    <numFmt numFmtId="168" formatCode="_-&quot;R$&quot;* #,##0.00_-;\-&quot;R$&quot;* #,##0.00_-;_-&quot;R$&quot;* &quot;-&quot;??_-;_-@_-"/>
    <numFmt numFmtId="169" formatCode="_-* #,##0.00\ _D_M_-;\-* #,##0.00\ _D_M_-;_-* &quot;-&quot;??\ _D_M_-;_-@_-"/>
    <numFmt numFmtId="170" formatCode="_(* #,##0.0_);_(* \(#,##0.0\);_(* &quot;-&quot;?_);_(@_)"/>
    <numFmt numFmtId="171" formatCode="#,##0.00\ &quot;m³/d&quot;"/>
    <numFmt numFmtId="172" formatCode="_([$€]* #,##0.00_);_([$€]* \(#,##0.00\);_([$€]* &quot;-&quot;??_);_(@_)"/>
    <numFmt numFmtId="173" formatCode="_([$€-2]* #,##0.00_);_([$€-2]* \(#,##0.00\);_([$€-2]* &quot;-&quot;??_)"/>
    <numFmt numFmtId="174" formatCode="[$-F800]dddd\,\ mmmm\ dd\,\ yyyy"/>
    <numFmt numFmtId="175" formatCode="_-* #,##0.00\ &quot;Kč&quot;_-;\-* #,##0.00\ &quot;Kč&quot;_-;_-* &quot;-&quot;??\ &quot;Kč&quot;_-;_-@_-"/>
    <numFmt numFmtId="176" formatCode="_ * #,##0.00_ ;_ * \-#,##0.00_ ;_ * &quot;-&quot;??_ ;_ @_ "/>
    <numFmt numFmtId="177" formatCode="#,##0&quot; m3&quot;"/>
    <numFmt numFmtId="178" formatCode="#,##0&quot; tonne&quot;"/>
    <numFmt numFmtId="179" formatCode="_(&quot;R$ &quot;* #,##0.00_);_(&quot;R$ &quot;* \(#,##0.00\);_(&quot;R$ &quot;* &quot;-&quot;??_);_(@_)"/>
    <numFmt numFmtId="180" formatCode="#,##0.0&quot; m3&quot;"/>
    <numFmt numFmtId="181" formatCode="#,##0.0&quot; MJ/kg&quot;"/>
    <numFmt numFmtId="182" formatCode="0.0\x_)_);&quot;NM&quot;_x_)_);0.0\x_)_);@_%_)"/>
    <numFmt numFmtId="183" formatCode="[$-416]mmm\-yy;@"/>
    <numFmt numFmtId="184" formatCode="_(&quot;$&quot;* #,##0.00_);_(&quot;$&quot;* \(#,##0.00\);_(&quot;$&quot;* &quot;-&quot;??_);_(@_)"/>
    <numFmt numFmtId="185" formatCode="0.0%_);\(0.0%\);0.0%_);@_%_)"/>
    <numFmt numFmtId="186" formatCode="_ [$€-2]* #,##0.00_ ;_ [$€-2]* \-#,##0.00_ ;_ [$€-2]* &quot;-&quot;??_ "/>
    <numFmt numFmtId="187" formatCode="_-* #,##0.00\ _€_-;\-* #,##0.00\ _€_-;_-* &quot;-&quot;??\ _€_-;_-@_-"/>
    <numFmt numFmtId="188" formatCode="_-* #,##0_-;\-* #,##0_-;_-* &quot;-&quot;??_-;_-@_-"/>
    <numFmt numFmtId="189" formatCode="_-* #,##0.0000_-;\-* #,##0.0000_-;_-* &quot;-&quot;??_-;_-@_-"/>
    <numFmt numFmtId="190" formatCode="#,##0.0000"/>
    <numFmt numFmtId="191" formatCode="#,##0_ ;\-#,##0\ "/>
    <numFmt numFmtId="192" formatCode="###,000"/>
    <numFmt numFmtId="193" formatCode="\(#,##0.00\);#,##0.00"/>
  </numFmts>
  <fonts count="158">
    <font>
      <sz val="11"/>
      <color theme="1"/>
      <name val="Century Gothic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17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62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sz val="11"/>
      <color indexed="9"/>
      <name val="Calibri"/>
      <family val="2"/>
    </font>
    <font>
      <sz val="10"/>
      <name val="Tahoma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12"/>
      <color indexed="8"/>
      <name val="Arial"/>
      <family val="2"/>
    </font>
    <font>
      <sz val="10"/>
      <color indexed="39"/>
      <name val="Arial"/>
      <family val="2"/>
    </font>
    <font>
      <sz val="19"/>
      <color indexed="48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sz val="11"/>
      <color theme="1"/>
      <name val="Century Gothic"/>
      <family val="2"/>
      <scheme val="minor"/>
    </font>
    <font>
      <sz val="10"/>
      <color theme="1"/>
      <name val="Century Gothic"/>
      <family val="2"/>
      <scheme val="minor"/>
    </font>
    <font>
      <sz val="11"/>
      <color rgb="FF9C0006"/>
      <name val="Century Gothic"/>
      <family val="2"/>
      <scheme val="minor"/>
    </font>
    <font>
      <sz val="11"/>
      <color rgb="FF9C5700"/>
      <name val="Century Gothic"/>
      <family val="2"/>
      <scheme val="minor"/>
    </font>
    <font>
      <b/>
      <sz val="11"/>
      <color theme="1"/>
      <name val="Century Gothic"/>
      <family val="2"/>
      <scheme val="minor"/>
    </font>
    <font>
      <sz val="10"/>
      <color theme="0"/>
      <name val="Century Gothic"/>
      <family val="2"/>
      <scheme val="minor"/>
    </font>
    <font>
      <sz val="10"/>
      <color rgb="FFFF0000"/>
      <name val="Century Gothic"/>
      <family val="2"/>
      <scheme val="minor"/>
    </font>
    <font>
      <b/>
      <sz val="18"/>
      <color theme="3"/>
      <name val="Century Gothic"/>
      <family val="2"/>
      <scheme val="major"/>
    </font>
    <font>
      <b/>
      <sz val="15"/>
      <color theme="3"/>
      <name val="Century Gothic"/>
      <family val="2"/>
      <scheme val="minor"/>
    </font>
    <font>
      <b/>
      <sz val="13"/>
      <color theme="3"/>
      <name val="Century Gothic"/>
      <family val="2"/>
      <scheme val="minor"/>
    </font>
    <font>
      <b/>
      <sz val="11"/>
      <color theme="3"/>
      <name val="Century Gothic"/>
      <family val="2"/>
      <scheme val="minor"/>
    </font>
    <font>
      <b/>
      <sz val="11"/>
      <color rgb="FF3F3F3F"/>
      <name val="Century Gothic"/>
      <family val="2"/>
      <scheme val="minor"/>
    </font>
    <font>
      <b/>
      <sz val="11"/>
      <color rgb="FFFA7D00"/>
      <name val="Century Gothic"/>
      <family val="2"/>
      <scheme val="minor"/>
    </font>
    <font>
      <sz val="11"/>
      <color rgb="FFFA7D00"/>
      <name val="Century Gothic"/>
      <family val="2"/>
      <scheme val="minor"/>
    </font>
    <font>
      <sz val="11"/>
      <color rgb="FFFF0000"/>
      <name val="Century Gothic"/>
      <family val="2"/>
      <scheme val="minor"/>
    </font>
    <font>
      <i/>
      <sz val="11"/>
      <color rgb="FF7F7F7F"/>
      <name val="Century Gothic"/>
      <family val="2"/>
      <scheme val="minor"/>
    </font>
    <font>
      <sz val="11"/>
      <color theme="0"/>
      <name val="Century Gothic"/>
      <family val="2"/>
      <scheme val="minor"/>
    </font>
    <font>
      <sz val="10"/>
      <color rgb="FF006100"/>
      <name val="Century Gothic"/>
      <family val="2"/>
      <scheme val="minor"/>
    </font>
    <font>
      <sz val="10"/>
      <color rgb="FFFA7D00"/>
      <name val="Century Gothic"/>
      <family val="2"/>
      <scheme val="minor"/>
    </font>
    <font>
      <sz val="10"/>
      <color rgb="FF3F3F76"/>
      <name val="Century Gothic"/>
      <family val="2"/>
      <scheme val="minor"/>
    </font>
    <font>
      <sz val="10"/>
      <color rgb="FF9C0006"/>
      <name val="Century Gothic"/>
      <family val="2"/>
      <scheme val="minor"/>
    </font>
    <font>
      <sz val="10"/>
      <color rgb="FF9C6500"/>
      <name val="Century Gothic"/>
      <family val="2"/>
      <scheme val="minor"/>
    </font>
    <font>
      <sz val="10"/>
      <color rgb="FF3F3F3F"/>
      <name val="Century Gothic"/>
      <family val="2"/>
      <scheme val="minor"/>
    </font>
    <font>
      <sz val="10"/>
      <color rgb="FF7F7F7F"/>
      <name val="Century Gothic"/>
      <family val="2"/>
      <scheme val="minor"/>
    </font>
    <font>
      <sz val="10"/>
      <color theme="3"/>
      <name val="Century Gothic"/>
      <family val="2"/>
      <scheme val="minor"/>
    </font>
    <font>
      <sz val="10"/>
      <color theme="1"/>
      <name val="Arial"/>
      <family val="2"/>
    </font>
    <font>
      <sz val="10"/>
      <color theme="0"/>
      <name val="Arial"/>
      <family val="2"/>
    </font>
    <font>
      <sz val="8"/>
      <color indexed="12"/>
      <name val="Helv"/>
    </font>
    <font>
      <sz val="10"/>
      <name val="Geneva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sz val="10"/>
      <name val="Comic Sans MS"/>
      <family val="4"/>
    </font>
    <font>
      <sz val="10"/>
      <name val="Bookman Old Style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u/>
      <sz val="11"/>
      <color theme="10"/>
      <name val="Calibri"/>
      <family val="2"/>
    </font>
    <font>
      <u/>
      <sz val="10"/>
      <color indexed="12"/>
      <name val="Arial"/>
      <family val="2"/>
    </font>
    <font>
      <sz val="8"/>
      <color indexed="8"/>
      <name val="Helv"/>
    </font>
    <font>
      <sz val="10"/>
      <name val="Arial CE"/>
      <charset val="238"/>
    </font>
    <font>
      <sz val="10"/>
      <color indexed="20"/>
      <name val="Times New Roman"/>
      <family val="1"/>
    </font>
    <font>
      <sz val="11"/>
      <color theme="1"/>
      <name val="arial"/>
      <family val="2"/>
    </font>
    <font>
      <sz val="8"/>
      <name val="Palatino"/>
      <family val="1"/>
    </font>
    <font>
      <sz val="10"/>
      <color indexed="10"/>
      <name val="MS Sans Serif"/>
      <family val="2"/>
    </font>
    <font>
      <b/>
      <sz val="10"/>
      <color rgb="FF3F3F3F"/>
      <name val="Arial"/>
      <family val="2"/>
    </font>
    <font>
      <b/>
      <sz val="9"/>
      <name val="Palatino"/>
      <family val="1"/>
    </font>
    <font>
      <sz val="9"/>
      <name val="Helvetica-Black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5"/>
      <color theme="3"/>
      <name val="Arial"/>
      <family val="2"/>
    </font>
    <font>
      <b/>
      <sz val="15"/>
      <color indexed="62"/>
      <name val="Century Gothic"/>
      <family val="2"/>
      <scheme val="minor"/>
    </font>
    <font>
      <b/>
      <sz val="13"/>
      <color theme="3"/>
      <name val="Arial"/>
      <family val="2"/>
    </font>
    <font>
      <b/>
      <sz val="13"/>
      <color indexed="62"/>
      <name val="Century Gothic"/>
      <family val="2"/>
      <scheme val="minor"/>
    </font>
    <font>
      <b/>
      <sz val="11"/>
      <color theme="3"/>
      <name val="Arial"/>
      <family val="2"/>
    </font>
    <font>
      <b/>
      <sz val="11"/>
      <color indexed="62"/>
      <name val="Century Gothic"/>
      <family val="2"/>
      <scheme val="minor"/>
    </font>
    <font>
      <b/>
      <sz val="18"/>
      <color indexed="62"/>
      <name val="Century Gothic"/>
      <family val="2"/>
      <scheme val="major"/>
    </font>
    <font>
      <sz val="8"/>
      <name val="Helv"/>
    </font>
    <font>
      <b/>
      <sz val="10"/>
      <color theme="1"/>
      <name val="Arial"/>
      <family val="2"/>
    </font>
    <font>
      <sz val="11"/>
      <color indexed="35"/>
      <name val="Calibri"/>
      <family val="2"/>
    </font>
    <font>
      <sz val="11"/>
      <color rgb="FF006100"/>
      <name val="Century Gothic"/>
      <family val="2"/>
      <scheme val="minor"/>
    </font>
    <font>
      <sz val="11"/>
      <color rgb="FF9C6500"/>
      <name val="Century Gothic"/>
      <family val="2"/>
      <scheme val="minor"/>
    </font>
    <font>
      <sz val="11"/>
      <color rgb="FF3F3F76"/>
      <name val="Century Gothic"/>
      <family val="2"/>
      <scheme val="minor"/>
    </font>
    <font>
      <b/>
      <sz val="11"/>
      <color theme="0"/>
      <name val="Century Gothic"/>
      <family val="2"/>
      <scheme val="minor"/>
    </font>
    <font>
      <sz val="18"/>
      <color theme="3"/>
      <name val="Century Gothic"/>
      <family val="2"/>
      <scheme val="major"/>
    </font>
    <font>
      <sz val="10"/>
      <name val="MS Sans Serif"/>
      <family val="2"/>
    </font>
    <font>
      <sz val="10"/>
      <color rgb="FF006100"/>
      <name val="Arial"/>
      <family val="2"/>
    </font>
    <font>
      <b/>
      <sz val="10"/>
      <color theme="0"/>
      <name val="Arial"/>
      <family val="2"/>
    </font>
    <font>
      <sz val="10"/>
      <color rgb="FF3F3F76"/>
      <name val="Arial"/>
      <family val="2"/>
    </font>
    <font>
      <u/>
      <sz val="10"/>
      <color theme="1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1"/>
      <color rgb="FF000000"/>
      <name val="Century Gothic"/>
      <family val="2"/>
      <scheme val="minor"/>
    </font>
    <font>
      <sz val="10"/>
      <name val="MS Sans Serif"/>
    </font>
    <font>
      <sz val="11"/>
      <name val="Calibri"/>
      <family val="2"/>
    </font>
    <font>
      <sz val="10"/>
      <name val="Times New Roman"/>
      <family val="1"/>
    </font>
    <font>
      <sz val="8"/>
      <color theme="1"/>
      <name val="Lexend"/>
    </font>
    <font>
      <b/>
      <sz val="8"/>
      <color rgb="FF403836"/>
      <name val="Lexend"/>
    </font>
    <font>
      <sz val="8"/>
      <color rgb="FF403836"/>
      <name val="Lexend"/>
    </font>
    <font>
      <b/>
      <sz val="8"/>
      <color theme="1"/>
      <name val="Lexend"/>
    </font>
    <font>
      <sz val="8"/>
      <name val="Lexend"/>
    </font>
    <font>
      <sz val="8"/>
      <color theme="0"/>
      <name val="Lexend"/>
    </font>
    <font>
      <b/>
      <sz val="9"/>
      <color theme="0"/>
      <name val="Lexend"/>
    </font>
    <font>
      <b/>
      <sz val="9"/>
      <color rgb="FF118F58"/>
      <name val="Lexend Deca"/>
    </font>
    <font>
      <b/>
      <sz val="8"/>
      <color theme="1"/>
      <name val="Lexend Deca"/>
    </font>
    <font>
      <sz val="10"/>
      <color theme="1"/>
      <name val="Lexend"/>
    </font>
    <font>
      <b/>
      <sz val="8"/>
      <name val="Lexend"/>
    </font>
    <font>
      <b/>
      <sz val="10"/>
      <color theme="1"/>
      <name val="Lexend"/>
    </font>
    <font>
      <sz val="11"/>
      <color theme="1"/>
      <name val="Lexend"/>
    </font>
    <font>
      <b/>
      <sz val="8"/>
      <color rgb="FFC16E22"/>
      <name val="Lexend"/>
    </font>
    <font>
      <sz val="11"/>
      <color rgb="FFC16E22"/>
      <name val="Lexend"/>
    </font>
    <font>
      <sz val="11"/>
      <color rgb="FF002060"/>
      <name val="Lexend"/>
    </font>
    <font>
      <b/>
      <sz val="11"/>
      <color theme="1"/>
      <name val="Lexend"/>
    </font>
    <font>
      <b/>
      <sz val="9"/>
      <color rgb="FF0052CC"/>
      <name val="Lexend"/>
    </font>
    <font>
      <sz val="8"/>
      <color theme="0" tint="-0.499984740745262"/>
      <name val="Lexend"/>
    </font>
    <font>
      <b/>
      <sz val="8"/>
      <color theme="0" tint="-0.499984740745262"/>
      <name val="Lexend"/>
    </font>
    <font>
      <b/>
      <sz val="9"/>
      <color rgb="FF006F43"/>
      <name val="Lexend"/>
    </font>
    <font>
      <sz val="8"/>
      <color rgb="FF006F43"/>
      <name val="Lexend"/>
    </font>
    <font>
      <b/>
      <sz val="8"/>
      <color rgb="FF006F43"/>
      <name val="Lexend"/>
    </font>
    <font>
      <b/>
      <vertAlign val="superscript"/>
      <sz val="8"/>
      <color theme="0" tint="-0.499984740745262"/>
      <name val="Lexend"/>
    </font>
    <font>
      <sz val="11"/>
      <color theme="0" tint="-0.499984740745262"/>
      <name val="Lexend"/>
    </font>
    <font>
      <sz val="11"/>
      <color rgb="FF006F43"/>
      <name val="Lexend"/>
    </font>
    <font>
      <b/>
      <sz val="11"/>
      <color theme="0" tint="-0.499984740745262"/>
      <name val="Lexend"/>
    </font>
    <font>
      <sz val="10"/>
      <color rgb="FF006F43"/>
      <name val="Lexend"/>
    </font>
    <font>
      <sz val="10"/>
      <color theme="0" tint="-0.499984740745262"/>
      <name val="Lexend"/>
    </font>
    <font>
      <b/>
      <sz val="10"/>
      <color theme="0" tint="-0.499984740745262"/>
      <name val="Lexend"/>
    </font>
    <font>
      <sz val="8"/>
      <color theme="0" tint="-0.499984740745262"/>
      <name val="Lexend Deca"/>
    </font>
    <font>
      <b/>
      <sz val="7"/>
      <color theme="0" tint="-0.499984740745262"/>
      <name val="Lexend Deca"/>
    </font>
    <font>
      <b/>
      <sz val="7"/>
      <color theme="0" tint="-0.499984740745262"/>
      <name val="Lexend Deca Black"/>
    </font>
    <font>
      <sz val="6"/>
      <color theme="0" tint="-0.499984740745262"/>
      <name val="Lexend Deca"/>
    </font>
    <font>
      <sz val="10"/>
      <name val="Century Gothic"/>
      <family val="2"/>
      <scheme val="minor"/>
    </font>
    <font>
      <b/>
      <sz val="9"/>
      <color rgb="FF006F43"/>
      <name val="Lexend Deca"/>
    </font>
    <font>
      <sz val="6"/>
      <color theme="1"/>
      <name val="Lexend"/>
    </font>
    <font>
      <sz val="8"/>
      <color indexed="8"/>
      <name val="Arial"/>
      <family val="2"/>
    </font>
    <font>
      <sz val="8"/>
      <color theme="1"/>
      <name val="Arial"/>
      <family val="2"/>
    </font>
    <font>
      <b/>
      <sz val="8"/>
      <color rgb="FF1F497D"/>
      <name val="Verdana"/>
      <family val="2"/>
    </font>
    <font>
      <sz val="8"/>
      <color rgb="FF1F497D"/>
      <name val="Verdana"/>
      <family val="2"/>
    </font>
    <font>
      <sz val="8"/>
      <color rgb="FF000000"/>
      <name val="Verdana"/>
      <family val="2"/>
    </font>
    <font>
      <b/>
      <sz val="8"/>
      <color rgb="FF00CC00"/>
      <name val="Verdana"/>
      <family val="2"/>
    </font>
    <font>
      <b/>
      <sz val="8"/>
      <color rgb="FF33CC33"/>
      <name val="Verdana"/>
      <family val="2"/>
    </font>
    <font>
      <b/>
      <sz val="8"/>
      <color rgb="FFFF9900"/>
      <name val="Verdana"/>
      <family val="2"/>
    </font>
    <font>
      <b/>
      <sz val="8"/>
      <color rgb="FFFF0000"/>
      <name val="Verdana"/>
      <family val="2"/>
    </font>
    <font>
      <sz val="8"/>
      <color rgb="FF000000"/>
      <name val="Arial"/>
      <family val="2"/>
    </font>
    <font>
      <i/>
      <sz val="8"/>
      <color rgb="FF000000"/>
      <name val="Verdana"/>
      <family val="2"/>
    </font>
    <font>
      <b/>
      <i/>
      <sz val="8"/>
      <color rgb="FF000000"/>
      <name val="Verdana"/>
      <family val="2"/>
    </font>
    <font>
      <b/>
      <i/>
      <sz val="8"/>
      <color rgb="FF1F497D"/>
      <name val="Verdana"/>
      <family val="2"/>
    </font>
    <font>
      <i/>
      <sz val="8"/>
      <color rgb="FF1F497D"/>
      <name val="Verdana"/>
      <family val="2"/>
    </font>
    <font>
      <b/>
      <sz val="8"/>
      <color rgb="FF000000"/>
      <name val="Verdana"/>
      <family val="2"/>
    </font>
    <font>
      <b/>
      <sz val="8"/>
      <color theme="4" tint="-0.24994659260841701"/>
      <name val="Verdana"/>
      <family val="2"/>
    </font>
    <font>
      <sz val="8"/>
      <color theme="4" tint="-0.24994659260841701"/>
      <name val="Verdana"/>
      <family val="2"/>
    </font>
    <font>
      <sz val="8"/>
      <name val="Century Gothic"/>
      <family val="2"/>
      <scheme val="minor"/>
    </font>
  </fonts>
  <fills count="9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40"/>
        <bgColor indexed="40"/>
      </patternFill>
    </fill>
    <fill>
      <patternFill patternType="solid">
        <fgColor indexed="22"/>
        <bgColor indexed="22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0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41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theme="0"/>
        <bgColor indexed="64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5"/>
      </patternFill>
    </fill>
    <fill>
      <patternFill patternType="solid">
        <fgColor indexed="34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006F4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theme="0"/>
        <bgColor rgb="FFFFFFFF"/>
      </patternFill>
    </fill>
  </fills>
  <borders count="6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medium">
        <color rgb="FF403836"/>
      </top>
      <bottom style="medium">
        <color rgb="FF403836"/>
      </bottom>
      <diagonal/>
    </border>
    <border>
      <left/>
      <right/>
      <top/>
      <bottom style="medium">
        <color rgb="FF118F58"/>
      </bottom>
      <diagonal/>
    </border>
    <border>
      <left/>
      <right/>
      <top style="medium">
        <color rgb="FF118F58"/>
      </top>
      <bottom style="medium">
        <color rgb="FF118F58"/>
      </bottom>
      <diagonal/>
    </border>
    <border>
      <left/>
      <right/>
      <top/>
      <bottom style="medium">
        <color rgb="FF403836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rgb="FF51B94A"/>
      </bottom>
      <diagonal/>
    </border>
    <border>
      <left/>
      <right/>
      <top style="dotted">
        <color rgb="FF118F58"/>
      </top>
      <bottom style="thin">
        <color rgb="FF51B94A"/>
      </bottom>
      <diagonal/>
    </border>
    <border>
      <left/>
      <right/>
      <top style="medium">
        <color rgb="FF002060"/>
      </top>
      <bottom style="medium">
        <color rgb="FF002060"/>
      </bottom>
      <diagonal/>
    </border>
    <border>
      <left/>
      <right/>
      <top style="thin">
        <color rgb="FFFFC20F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medium">
        <color rgb="FF118F58"/>
      </bottom>
      <diagonal/>
    </border>
    <border>
      <left/>
      <right/>
      <top style="medium">
        <color rgb="FF403836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medium">
        <color auto="1"/>
      </top>
      <bottom style="medium">
        <color rgb="FF403836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 style="medium">
        <color rgb="FF002060"/>
      </top>
      <bottom/>
      <diagonal/>
    </border>
    <border>
      <left/>
      <right/>
      <top/>
      <bottom style="thin">
        <color rgb="FF006F43"/>
      </bottom>
      <diagonal/>
    </border>
    <border>
      <left/>
      <right/>
      <top style="thin">
        <color rgb="FF006F43"/>
      </top>
      <bottom style="thin">
        <color rgb="FF006F43"/>
      </bottom>
      <diagonal/>
    </border>
    <border>
      <left/>
      <right/>
      <top style="thin">
        <color rgb="FF006F43"/>
      </top>
      <bottom/>
      <diagonal/>
    </border>
    <border>
      <left/>
      <right/>
      <top style="medium">
        <color theme="0" tint="-0.499984740745262"/>
      </top>
      <bottom style="medium">
        <color theme="0" tint="-0.499984740745262"/>
      </bottom>
      <diagonal/>
    </border>
    <border>
      <left/>
      <right/>
      <top style="medium">
        <color theme="0" tint="-0.34998626667073579"/>
      </top>
      <bottom style="medium">
        <color rgb="FF118F58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theme="0" tint="-0.499984740745262"/>
      </bottom>
      <diagonal/>
    </border>
    <border>
      <left/>
      <right/>
      <top style="thin">
        <color auto="1"/>
      </top>
      <bottom style="thin">
        <color rgb="FFC16E22"/>
      </bottom>
      <diagonal/>
    </border>
    <border>
      <left/>
      <right/>
      <top style="thin">
        <color rgb="FF51B94A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rgb="FF403836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/>
      <right/>
      <top style="thin">
        <color rgb="FF808080"/>
      </top>
      <bottom style="thin">
        <color rgb="FF808080"/>
      </bottom>
      <diagonal/>
    </border>
    <border>
      <left/>
      <right/>
      <top/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/>
      <right/>
      <top/>
      <bottom style="thin">
        <color rgb="FF000000"/>
      </bottom>
      <diagonal/>
    </border>
  </borders>
  <cellStyleXfs count="4909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7" borderId="0" applyNumberFormat="0" applyBorder="0" applyAlignment="0" applyProtection="0"/>
    <xf numFmtId="0" fontId="1" fillId="25" borderId="0" applyNumberFormat="0" applyBorder="0" applyAlignment="0" applyProtection="0"/>
    <xf numFmtId="0" fontId="1" fillId="20" borderId="0" applyNumberFormat="0" applyBorder="0" applyAlignment="0" applyProtection="0"/>
    <xf numFmtId="0" fontId="17" fillId="26" borderId="0" applyNumberFormat="0" applyBorder="0" applyAlignment="0" applyProtection="0"/>
    <xf numFmtId="0" fontId="7" fillId="4" borderId="0" applyNumberFormat="0" applyBorder="0" applyAlignment="0" applyProtection="0"/>
    <xf numFmtId="0" fontId="12" fillId="27" borderId="1" applyNumberFormat="0" applyAlignment="0" applyProtection="0"/>
    <xf numFmtId="0" fontId="14" fillId="28" borderId="2" applyNumberFormat="0" applyAlignment="0" applyProtection="0"/>
    <xf numFmtId="0" fontId="13" fillId="0" borderId="3" applyNumberFormat="0" applyFill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7" fillId="32" borderId="0" applyNumberFormat="0" applyBorder="0" applyAlignment="0" applyProtection="0"/>
    <xf numFmtId="0" fontId="17" fillId="33" borderId="0" applyNumberFormat="0" applyBorder="0" applyAlignment="0" applyProtection="0"/>
    <xf numFmtId="0" fontId="17" fillId="34" borderId="0" applyNumberFormat="0" applyBorder="0" applyAlignment="0" applyProtection="0"/>
    <xf numFmtId="0" fontId="17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35" borderId="0" applyNumberFormat="0" applyBorder="0" applyAlignment="0" applyProtection="0"/>
    <xf numFmtId="0" fontId="10" fillId="7" borderId="1" applyNumberFormat="0" applyAlignment="0" applyProtection="0"/>
    <xf numFmtId="0" fontId="8" fillId="3" borderId="0" applyNumberFormat="0" applyBorder="0" applyAlignment="0" applyProtection="0"/>
    <xf numFmtId="0" fontId="9" fillId="36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8" fillId="37" borderId="4" applyNumberFormat="0" applyFont="0" applyAlignment="0" applyProtection="0"/>
    <xf numFmtId="9" fontId="28" fillId="0" borderId="0" applyFont="0" applyFill="0" applyBorder="0" applyAlignment="0" applyProtection="0"/>
    <xf numFmtId="0" fontId="11" fillId="27" borderId="5" applyNumberFormat="0" applyAlignment="0" applyProtection="0"/>
    <xf numFmtId="4" fontId="21" fillId="36" borderId="6" applyNumberFormat="0" applyProtection="0">
      <alignment vertical="center"/>
    </xf>
    <xf numFmtId="4" fontId="22" fillId="36" borderId="6" applyNumberFormat="0" applyProtection="0">
      <alignment vertical="center"/>
    </xf>
    <xf numFmtId="4" fontId="21" fillId="36" borderId="6" applyNumberFormat="0" applyProtection="0">
      <alignment horizontal="left" vertical="center" indent="1"/>
    </xf>
    <xf numFmtId="0" fontId="21" fillId="36" borderId="6" applyNumberFormat="0" applyProtection="0">
      <alignment horizontal="left" vertical="top" indent="1"/>
    </xf>
    <xf numFmtId="4" fontId="21" fillId="38" borderId="0" applyNumberFormat="0" applyProtection="0">
      <alignment horizontal="left" vertical="center" indent="1"/>
    </xf>
    <xf numFmtId="4" fontId="19" fillId="3" borderId="6" applyNumberFormat="0" applyProtection="0">
      <alignment horizontal="right" vertical="center"/>
    </xf>
    <xf numFmtId="4" fontId="19" fillId="9" borderId="6" applyNumberFormat="0" applyProtection="0">
      <alignment horizontal="right" vertical="center"/>
    </xf>
    <xf numFmtId="4" fontId="19" fillId="33" borderId="6" applyNumberFormat="0" applyProtection="0">
      <alignment horizontal="right" vertical="center"/>
    </xf>
    <xf numFmtId="4" fontId="19" fillId="11" borderId="6" applyNumberFormat="0" applyProtection="0">
      <alignment horizontal="right" vertical="center"/>
    </xf>
    <xf numFmtId="4" fontId="19" fillId="15" borderId="6" applyNumberFormat="0" applyProtection="0">
      <alignment horizontal="right" vertical="center"/>
    </xf>
    <xf numFmtId="4" fontId="19" fillId="35" borderId="6" applyNumberFormat="0" applyProtection="0">
      <alignment horizontal="right" vertical="center"/>
    </xf>
    <xf numFmtId="4" fontId="19" fillId="34" borderId="6" applyNumberFormat="0" applyProtection="0">
      <alignment horizontal="right" vertical="center"/>
    </xf>
    <xf numFmtId="4" fontId="19" fillId="39" borderId="6" applyNumberFormat="0" applyProtection="0">
      <alignment horizontal="right" vertical="center"/>
    </xf>
    <xf numFmtId="4" fontId="19" fillId="10" borderId="6" applyNumberFormat="0" applyProtection="0">
      <alignment horizontal="right" vertical="center"/>
    </xf>
    <xf numFmtId="4" fontId="21" fillId="40" borderId="7" applyNumberFormat="0" applyProtection="0">
      <alignment horizontal="left" vertical="center" indent="1"/>
    </xf>
    <xf numFmtId="4" fontId="19" fillId="41" borderId="0" applyNumberFormat="0" applyProtection="0">
      <alignment horizontal="left" vertical="center" indent="1"/>
    </xf>
    <xf numFmtId="4" fontId="23" fillId="42" borderId="0" applyNumberFormat="0" applyProtection="0">
      <alignment horizontal="left" vertical="center" indent="1"/>
    </xf>
    <xf numFmtId="4" fontId="19" fillId="38" borderId="6" applyNumberFormat="0" applyProtection="0">
      <alignment horizontal="right" vertical="center"/>
    </xf>
    <xf numFmtId="4" fontId="19" fillId="41" borderId="0" applyNumberFormat="0" applyProtection="0">
      <alignment horizontal="left" vertical="center" indent="1"/>
    </xf>
    <xf numFmtId="4" fontId="19" fillId="38" borderId="0" applyNumberFormat="0" applyProtection="0">
      <alignment horizontal="left" vertical="center" indent="1"/>
    </xf>
    <xf numFmtId="0" fontId="20" fillId="42" borderId="6" applyNumberFormat="0" applyProtection="0">
      <alignment horizontal="left" vertical="center" indent="1"/>
    </xf>
    <xf numFmtId="0" fontId="20" fillId="42" borderId="6" applyNumberFormat="0" applyProtection="0">
      <alignment horizontal="left" vertical="top" indent="1"/>
    </xf>
    <xf numFmtId="0" fontId="20" fillId="38" borderId="6" applyNumberFormat="0" applyProtection="0">
      <alignment horizontal="left" vertical="center" indent="1"/>
    </xf>
    <xf numFmtId="0" fontId="20" fillId="38" borderId="6" applyNumberFormat="0" applyProtection="0">
      <alignment horizontal="left" vertical="top" indent="1"/>
    </xf>
    <xf numFmtId="0" fontId="20" fillId="8" borderId="6" applyNumberFormat="0" applyProtection="0">
      <alignment horizontal="left" vertical="center" indent="1"/>
    </xf>
    <xf numFmtId="0" fontId="20" fillId="8" borderId="6" applyNumberFormat="0" applyProtection="0">
      <alignment horizontal="left" vertical="top" indent="1"/>
    </xf>
    <xf numFmtId="0" fontId="20" fillId="41" borderId="6" applyNumberFormat="0" applyProtection="0">
      <alignment horizontal="left" vertical="center" indent="1"/>
    </xf>
    <xf numFmtId="0" fontId="20" fillId="41" borderId="6" applyNumberFormat="0" applyProtection="0">
      <alignment horizontal="left" vertical="top" indent="1"/>
    </xf>
    <xf numFmtId="0" fontId="20" fillId="43" borderId="8" applyNumberFormat="0">
      <protection locked="0"/>
    </xf>
    <xf numFmtId="4" fontId="19" fillId="37" borderId="6" applyNumberFormat="0" applyProtection="0">
      <alignment vertical="center"/>
    </xf>
    <xf numFmtId="4" fontId="24" fillId="37" borderId="6" applyNumberFormat="0" applyProtection="0">
      <alignment vertical="center"/>
    </xf>
    <xf numFmtId="4" fontId="19" fillId="37" borderId="6" applyNumberFormat="0" applyProtection="0">
      <alignment horizontal="left" vertical="center" indent="1"/>
    </xf>
    <xf numFmtId="0" fontId="19" fillId="37" borderId="6" applyNumberFormat="0" applyProtection="0">
      <alignment horizontal="left" vertical="top" indent="1"/>
    </xf>
    <xf numFmtId="4" fontId="19" fillId="41" borderId="6" applyNumberFormat="0" applyProtection="0">
      <alignment horizontal="right" vertical="center"/>
    </xf>
    <xf numFmtId="4" fontId="24" fillId="41" borderId="6" applyNumberFormat="0" applyProtection="0">
      <alignment horizontal="right" vertical="center"/>
    </xf>
    <xf numFmtId="4" fontId="19" fillId="38" borderId="6" applyNumberFormat="0" applyProtection="0">
      <alignment horizontal="left" vertical="center" indent="1"/>
    </xf>
    <xf numFmtId="0" fontId="19" fillId="38" borderId="6" applyNumberFormat="0" applyProtection="0">
      <alignment horizontal="left" vertical="top" indent="1"/>
    </xf>
    <xf numFmtId="4" fontId="25" fillId="44" borderId="0" applyNumberFormat="0" applyProtection="0">
      <alignment horizontal="left" vertical="center" indent="1"/>
    </xf>
    <xf numFmtId="4" fontId="26" fillId="41" borderId="6" applyNumberFormat="0" applyProtection="0">
      <alignment horizontal="right" vertical="center"/>
    </xf>
    <xf numFmtId="165" fontId="20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9" applyNumberFormat="0" applyFill="0" applyAlignment="0" applyProtection="0"/>
    <xf numFmtId="0" fontId="5" fillId="0" borderId="10" applyNumberFormat="0" applyFill="0" applyAlignment="0" applyProtection="0"/>
    <xf numFmtId="0" fontId="6" fillId="0" borderId="11" applyNumberFormat="0" applyFill="0" applyAlignment="0" applyProtection="0"/>
    <xf numFmtId="0" fontId="6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65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165" fontId="28" fillId="0" borderId="0" applyFont="0" applyFill="0" applyBorder="0" applyAlignment="0" applyProtection="0"/>
    <xf numFmtId="0" fontId="30" fillId="46" borderId="0" applyNumberFormat="0" applyBorder="0" applyAlignment="0" applyProtection="0"/>
    <xf numFmtId="0" fontId="31" fillId="47" borderId="0" applyNumberFormat="0" applyBorder="0" applyAlignment="0" applyProtection="0"/>
    <xf numFmtId="0" fontId="32" fillId="0" borderId="16" applyNumberFormat="0" applyFill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57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46" fillId="0" borderId="22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9" fontId="20" fillId="0" borderId="0" applyFont="0" applyFill="0" applyBorder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8" fillId="0" borderId="0"/>
    <xf numFmtId="43" fontId="28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4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8" fillId="6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53" fillId="51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7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3" fillId="5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37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53" fillId="59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37" borderId="0" applyNumberFormat="0" applyBorder="0" applyAlignment="0" applyProtection="0"/>
    <xf numFmtId="0" fontId="28" fillId="6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53" fillId="63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6" borderId="0" applyNumberFormat="0" applyBorder="0" applyAlignment="0" applyProtection="0"/>
    <xf numFmtId="0" fontId="28" fillId="41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53" fillId="67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4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53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1" fillId="8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74" borderId="0" applyNumberFormat="0" applyBorder="0" applyAlignment="0" applyProtection="0"/>
    <xf numFmtId="0" fontId="1" fillId="5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28" fillId="27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36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53" fillId="60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36" borderId="0" applyNumberFormat="0" applyBorder="0" applyAlignment="0" applyProtection="0"/>
    <xf numFmtId="0" fontId="28" fillId="27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53" fillId="64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27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53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7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53" fillId="72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28" fillId="7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44" fillId="53" borderId="0" applyNumberFormat="0" applyBorder="0" applyAlignment="0" applyProtection="0"/>
    <xf numFmtId="0" fontId="17" fillId="9" borderId="0" applyNumberFormat="0" applyBorder="0" applyAlignment="0" applyProtection="0"/>
    <xf numFmtId="0" fontId="17" fillId="9" borderId="0" applyNumberFormat="0" applyBorder="0" applyAlignment="0" applyProtection="0"/>
    <xf numFmtId="0" fontId="44" fillId="57" borderId="0" applyNumberFormat="0" applyBorder="0" applyAlignment="0" applyProtection="0"/>
    <xf numFmtId="0" fontId="17" fillId="10" borderId="0" applyNumberFormat="0" applyBorder="0" applyAlignment="0" applyProtection="0"/>
    <xf numFmtId="0" fontId="17" fillId="74" borderId="0" applyNumberFormat="0" applyBorder="0" applyAlignment="0" applyProtection="0"/>
    <xf numFmtId="0" fontId="44" fillId="61" borderId="0" applyNumberFormat="0" applyBorder="0" applyAlignment="0" applyProtection="0"/>
    <xf numFmtId="0" fontId="17" fillId="13" borderId="0" applyNumberFormat="0" applyBorder="0" applyAlignment="0" applyProtection="0"/>
    <xf numFmtId="0" fontId="17" fillId="27" borderId="0" applyNumberFormat="0" applyBorder="0" applyAlignment="0" applyProtection="0"/>
    <xf numFmtId="0" fontId="44" fillId="65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44" fillId="69" borderId="0" applyNumberFormat="0" applyBorder="0" applyAlignment="0" applyProtection="0"/>
    <xf numFmtId="0" fontId="17" fillId="15" borderId="0" applyNumberFormat="0" applyBorder="0" applyAlignment="0" applyProtection="0"/>
    <xf numFmtId="0" fontId="17" fillId="7" borderId="0" applyNumberFormat="0" applyBorder="0" applyAlignment="0" applyProtection="0"/>
    <xf numFmtId="0" fontId="44" fillId="73" borderId="0" applyNumberFormat="0" applyBorder="0" applyAlignment="0" applyProtection="0"/>
    <xf numFmtId="0" fontId="54" fillId="53" borderId="0" applyNumberFormat="0" applyBorder="0" applyAlignment="0" applyProtection="0"/>
    <xf numFmtId="0" fontId="44" fillId="14" borderId="0" applyNumberFormat="0" applyBorder="0" applyAlignment="0" applyProtection="0"/>
    <xf numFmtId="0" fontId="54" fillId="61" borderId="0" applyNumberFormat="0" applyBorder="0" applyAlignment="0" applyProtection="0"/>
    <xf numFmtId="0" fontId="44" fillId="36" borderId="0" applyNumberFormat="0" applyBorder="0" applyAlignment="0" applyProtection="0"/>
    <xf numFmtId="0" fontId="54" fillId="65" borderId="0" applyNumberFormat="0" applyBorder="0" applyAlignment="0" applyProtection="0"/>
    <xf numFmtId="0" fontId="44" fillId="27" borderId="0" applyNumberFormat="0" applyBorder="0" applyAlignment="0" applyProtection="0"/>
    <xf numFmtId="0" fontId="54" fillId="73" borderId="0" applyNumberFormat="0" applyBorder="0" applyAlignment="0" applyProtection="0"/>
    <xf numFmtId="0" fontId="44" fillId="7" borderId="0" applyNumberFormat="0" applyBorder="0" applyAlignment="0" applyProtection="0"/>
    <xf numFmtId="0" fontId="17" fillId="32" borderId="0" applyNumberFormat="0" applyBorder="0" applyAlignment="0" applyProtection="0"/>
    <xf numFmtId="0" fontId="17" fillId="14" borderId="0" applyNumberFormat="0" applyBorder="0" applyAlignment="0" applyProtection="0"/>
    <xf numFmtId="0" fontId="44" fillId="50" borderId="0" applyNumberFormat="0" applyBorder="0" applyAlignment="0" applyProtection="0"/>
    <xf numFmtId="0" fontId="17" fillId="33" borderId="0" applyNumberFormat="0" applyBorder="0" applyAlignment="0" applyProtection="0"/>
    <xf numFmtId="0" fontId="17" fillId="75" borderId="0" applyNumberFormat="0" applyBorder="0" applyAlignment="0" applyProtection="0"/>
    <xf numFmtId="0" fontId="44" fillId="54" borderId="0" applyNumberFormat="0" applyBorder="0" applyAlignment="0" applyProtection="0"/>
    <xf numFmtId="0" fontId="17" fillId="34" borderId="0" applyNumberFormat="0" applyBorder="0" applyAlignment="0" applyProtection="0"/>
    <xf numFmtId="0" fontId="17" fillId="75" borderId="0" applyNumberFormat="0" applyBorder="0" applyAlignment="0" applyProtection="0"/>
    <xf numFmtId="0" fontId="44" fillId="58" borderId="0" applyNumberFormat="0" applyBorder="0" applyAlignment="0" applyProtection="0"/>
    <xf numFmtId="0" fontId="17" fillId="13" borderId="0" applyNumberFormat="0" applyBorder="0" applyAlignment="0" applyProtection="0"/>
    <xf numFmtId="0" fontId="17" fillId="42" borderId="0" applyNumberFormat="0" applyBorder="0" applyAlignment="0" applyProtection="0"/>
    <xf numFmtId="0" fontId="44" fillId="62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44" fillId="66" borderId="0" applyNumberFormat="0" applyBorder="0" applyAlignment="0" applyProtection="0"/>
    <xf numFmtId="0" fontId="17" fillId="35" borderId="0" applyNumberFormat="0" applyBorder="0" applyAlignment="0" applyProtection="0"/>
    <xf numFmtId="0" fontId="17" fillId="35" borderId="0" applyNumberFormat="0" applyBorder="0" applyAlignment="0" applyProtection="0"/>
    <xf numFmtId="0" fontId="44" fillId="70" borderId="0" applyNumberFormat="0" applyBorder="0" applyAlignment="0" applyProtection="0"/>
    <xf numFmtId="0" fontId="20" fillId="0" borderId="0"/>
    <xf numFmtId="0" fontId="55" fillId="0" borderId="25">
      <protection hidden="1"/>
    </xf>
    <xf numFmtId="0" fontId="56" fillId="27" borderId="25" applyNumberFormat="0" applyFont="0" applyBorder="0" applyAlignment="0" applyProtection="0">
      <protection hidden="1"/>
    </xf>
    <xf numFmtId="0" fontId="8" fillId="3" borderId="0" applyNumberFormat="0" applyBorder="0" applyAlignment="0" applyProtection="0"/>
    <xf numFmtId="0" fontId="30" fillId="46" borderId="0" applyNumberFormat="0" applyBorder="0" applyAlignment="0" applyProtection="0"/>
    <xf numFmtId="0" fontId="12" fillId="27" borderId="1" applyNumberFormat="0" applyAlignment="0" applyProtection="0"/>
    <xf numFmtId="0" fontId="40" fillId="48" borderId="20" applyNumberFormat="0" applyAlignment="0" applyProtection="0"/>
    <xf numFmtId="0" fontId="12" fillId="27" borderId="1" applyNumberFormat="0" applyAlignment="0" applyProtection="0"/>
    <xf numFmtId="0" fontId="12" fillId="27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27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27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27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12" fillId="27" borderId="1" applyNumberFormat="0" applyAlignment="0" applyProtection="0"/>
    <xf numFmtId="0" fontId="12" fillId="27" borderId="1" applyNumberFormat="0" applyAlignment="0" applyProtection="0"/>
    <xf numFmtId="0" fontId="12" fillId="6" borderId="1" applyNumberFormat="0" applyAlignment="0" applyProtection="0"/>
    <xf numFmtId="0" fontId="12" fillId="6" borderId="1" applyNumberFormat="0" applyAlignment="0" applyProtection="0"/>
    <xf numFmtId="0" fontId="57" fillId="48" borderId="20" applyNumberFormat="0" applyAlignment="0" applyProtection="0"/>
    <xf numFmtId="0" fontId="40" fillId="6" borderId="20" applyNumberFormat="0" applyAlignment="0" applyProtection="0"/>
    <xf numFmtId="170" fontId="20" fillId="0" borderId="0" applyFont="0" applyFill="0" applyBorder="0" applyAlignment="0" applyProtection="0"/>
    <xf numFmtId="171" fontId="20" fillId="0" borderId="0" applyFont="0" applyFill="0" applyBorder="0" applyAlignment="0" applyProtection="0"/>
    <xf numFmtId="0" fontId="58" fillId="0" borderId="22" applyNumberFormat="0" applyFill="0" applyAlignment="0" applyProtection="0"/>
    <xf numFmtId="0" fontId="41" fillId="0" borderId="22" applyNumberFormat="0" applyFill="0" applyAlignment="0" applyProtection="0"/>
    <xf numFmtId="0" fontId="14" fillId="28" borderId="2" applyNumberFormat="0" applyAlignment="0" applyProtection="0"/>
    <xf numFmtId="16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3" fontId="20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3" fontId="20" fillId="0" borderId="0" applyFont="0" applyFill="0" applyBorder="0" applyAlignment="0" applyProtection="0"/>
    <xf numFmtId="0" fontId="54" fillId="50" borderId="0" applyNumberFormat="0" applyBorder="0" applyAlignment="0" applyProtection="0"/>
    <xf numFmtId="0" fontId="44" fillId="14" borderId="0" applyNumberFormat="0" applyBorder="0" applyAlignment="0" applyProtection="0"/>
    <xf numFmtId="0" fontId="54" fillId="54" borderId="0" applyNumberFormat="0" applyBorder="0" applyAlignment="0" applyProtection="0"/>
    <xf numFmtId="0" fontId="44" fillId="75" borderId="0" applyNumberFormat="0" applyBorder="0" applyAlignment="0" applyProtection="0"/>
    <xf numFmtId="0" fontId="54" fillId="58" borderId="0" applyNumberFormat="0" applyBorder="0" applyAlignment="0" applyProtection="0"/>
    <xf numFmtId="0" fontId="44" fillId="75" borderId="0" applyNumberFormat="0" applyBorder="0" applyAlignment="0" applyProtection="0"/>
    <xf numFmtId="0" fontId="54" fillId="62" borderId="0" applyNumberFormat="0" applyBorder="0" applyAlignment="0" applyProtection="0"/>
    <xf numFmtId="0" fontId="44" fillId="42" borderId="0" applyNumberFormat="0" applyBorder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172" fontId="6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3" fontId="20" fillId="0" borderId="0" applyFont="0" applyFill="0" applyBorder="0" applyAlignment="0" applyProtection="0"/>
    <xf numFmtId="172" fontId="5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4" fillId="0" borderId="9" applyNumberFormat="0" applyFill="0" applyAlignment="0" applyProtection="0"/>
    <xf numFmtId="0" fontId="61" fillId="0" borderId="26" applyNumberFormat="0" applyFill="0" applyAlignment="0" applyProtection="0"/>
    <xf numFmtId="0" fontId="36" fillId="0" borderId="17" applyNumberFormat="0" applyFill="0" applyAlignment="0" applyProtection="0"/>
    <xf numFmtId="0" fontId="5" fillId="0" borderId="10" applyNumberFormat="0" applyFill="0" applyAlignment="0" applyProtection="0"/>
    <xf numFmtId="0" fontId="62" fillId="0" borderId="10" applyNumberFormat="0" applyFill="0" applyAlignment="0" applyProtection="0"/>
    <xf numFmtId="0" fontId="37" fillId="0" borderId="18" applyNumberFormat="0" applyFill="0" applyAlignment="0" applyProtection="0"/>
    <xf numFmtId="0" fontId="6" fillId="0" borderId="11" applyNumberFormat="0" applyFill="0" applyAlignment="0" applyProtection="0"/>
    <xf numFmtId="0" fontId="63" fillId="0" borderId="27" applyNumberFormat="0" applyFill="0" applyAlignment="0" applyProtection="0"/>
    <xf numFmtId="0" fontId="38" fillId="0" borderId="19" applyNumberFormat="0" applyFill="0" applyAlignment="0" applyProtection="0"/>
    <xf numFmtId="0" fontId="6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38" fillId="0" borderId="0" applyNumberFormat="0" applyFill="0" applyBorder="0" applyAlignment="0" applyProtection="0"/>
    <xf numFmtId="21" fontId="20" fillId="0" borderId="0">
      <alignment horizontal="center"/>
    </xf>
    <xf numFmtId="174" fontId="64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0" fillId="7" borderId="1" applyNumberFormat="0" applyAlignment="0" applyProtection="0"/>
    <xf numFmtId="0" fontId="13" fillId="0" borderId="3" applyNumberFormat="0" applyFill="0" applyAlignment="0" applyProtection="0"/>
    <xf numFmtId="0" fontId="66" fillId="0" borderId="25">
      <alignment horizontal="left"/>
      <protection locked="0"/>
    </xf>
    <xf numFmtId="175" fontId="67" fillId="0" borderId="0" applyFont="0" applyFill="0" applyBorder="0" applyAlignment="0" applyProtection="0"/>
    <xf numFmtId="0" fontId="68" fillId="0" borderId="0" applyBorder="0"/>
    <xf numFmtId="176" fontId="1" fillId="0" borderId="0" applyFont="0" applyFill="0" applyBorder="0" applyAlignment="0" applyProtection="0"/>
    <xf numFmtId="177" fontId="20" fillId="0" borderId="0" applyFont="0" applyFill="0" applyBorder="0" applyAlignment="0" applyProtection="0"/>
    <xf numFmtId="178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59" fillId="0" borderId="0" applyFont="0" applyFill="0" applyBorder="0" applyAlignment="0" applyProtection="0"/>
    <xf numFmtId="179" fontId="69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59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180" fontId="20" fillId="0" borderId="0" applyFont="0" applyFill="0" applyBorder="0" applyAlignment="0" applyProtection="0"/>
    <xf numFmtId="181" fontId="20" fillId="0" borderId="0" applyFont="0" applyFill="0" applyBorder="0" applyAlignment="0" applyProtection="0"/>
    <xf numFmtId="182" fontId="70" fillId="0" borderId="0" applyFont="0" applyFill="0" applyBorder="0" applyAlignment="0" applyProtection="0">
      <alignment horizontal="right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174" fontId="28" fillId="0" borderId="0"/>
    <xf numFmtId="174" fontId="28" fillId="0" borderId="0"/>
    <xf numFmtId="174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9" fillId="0" borderId="0"/>
    <xf numFmtId="0" fontId="60" fillId="0" borderId="0"/>
    <xf numFmtId="0" fontId="20" fillId="0" borderId="0"/>
    <xf numFmtId="0" fontId="20" fillId="0" borderId="0"/>
    <xf numFmtId="0" fontId="19" fillId="0" borderId="0"/>
    <xf numFmtId="0" fontId="19" fillId="0" borderId="0"/>
    <xf numFmtId="0" fontId="53" fillId="0" borderId="0"/>
    <xf numFmtId="0" fontId="28" fillId="0" borderId="0"/>
    <xf numFmtId="0" fontId="28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53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1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9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9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0" fontId="20" fillId="0" borderId="0"/>
    <xf numFmtId="0" fontId="20" fillId="0" borderId="0"/>
    <xf numFmtId="173" fontId="28" fillId="0" borderId="0"/>
    <xf numFmtId="173" fontId="28" fillId="0" borderId="0"/>
    <xf numFmtId="173" fontId="28" fillId="0" borderId="0"/>
    <xf numFmtId="173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3" fontId="59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172" fontId="20" fillId="0" borderId="0"/>
    <xf numFmtId="183" fontId="20" fillId="0" borderId="0"/>
    <xf numFmtId="0" fontId="1" fillId="0" borderId="0"/>
    <xf numFmtId="0" fontId="59" fillId="0" borderId="0"/>
    <xf numFmtId="0" fontId="59" fillId="0" borderId="0"/>
    <xf numFmtId="0" fontId="5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0" fillId="0" borderId="0"/>
    <xf numFmtId="0" fontId="60" fillId="0" borderId="0"/>
    <xf numFmtId="0" fontId="5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59" fillId="0" borderId="0"/>
    <xf numFmtId="173" fontId="59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59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3" fontId="28" fillId="0" borderId="0"/>
    <xf numFmtId="173" fontId="28" fillId="0" borderId="0"/>
    <xf numFmtId="173" fontId="28" fillId="0" borderId="0"/>
    <xf numFmtId="17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0" fillId="0" borderId="0"/>
    <xf numFmtId="0" fontId="20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3" fontId="28" fillId="0" borderId="0"/>
    <xf numFmtId="173" fontId="28" fillId="0" borderId="0"/>
    <xf numFmtId="173" fontId="28" fillId="0" borderId="0"/>
    <xf numFmtId="17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0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3" fontId="59" fillId="0" borderId="0"/>
    <xf numFmtId="0" fontId="59" fillId="0" borderId="0"/>
    <xf numFmtId="0" fontId="20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0" fillId="0" borderId="0"/>
    <xf numFmtId="183" fontId="28" fillId="0" borderId="0"/>
    <xf numFmtId="183" fontId="28" fillId="0" borderId="0"/>
    <xf numFmtId="183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59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3" fillId="0" borderId="0"/>
    <xf numFmtId="0" fontId="53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9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174" fontId="28" fillId="0" borderId="0"/>
    <xf numFmtId="174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4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4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60" fillId="0" borderId="0"/>
    <xf numFmtId="0" fontId="60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3" fontId="28" fillId="0" borderId="0"/>
    <xf numFmtId="173" fontId="28" fillId="0" borderId="0"/>
    <xf numFmtId="173" fontId="28" fillId="0" borderId="0"/>
    <xf numFmtId="173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174" fontId="28" fillId="0" borderId="0"/>
    <xf numFmtId="174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4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0" fillId="0" borderId="0"/>
    <xf numFmtId="0" fontId="20" fillId="0" borderId="0"/>
    <xf numFmtId="183" fontId="28" fillId="0" borderId="0"/>
    <xf numFmtId="183" fontId="28" fillId="0" borderId="0"/>
    <xf numFmtId="183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1" fillId="0" borderId="0"/>
    <xf numFmtId="0" fontId="1" fillId="0" borderId="0"/>
    <xf numFmtId="183" fontId="28" fillId="0" borderId="0"/>
    <xf numFmtId="183" fontId="28" fillId="0" borderId="0"/>
    <xf numFmtId="183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28" fillId="0" borderId="0"/>
    <xf numFmtId="174" fontId="28" fillId="0" borderId="0"/>
    <xf numFmtId="174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1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83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83" fontId="28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2" fontId="28" fillId="0" borderId="0"/>
    <xf numFmtId="172" fontId="28" fillId="0" borderId="0"/>
    <xf numFmtId="172" fontId="28" fillId="0" borderId="0"/>
    <xf numFmtId="172" fontId="28" fillId="0" borderId="0"/>
    <xf numFmtId="174" fontId="28" fillId="0" borderId="0"/>
    <xf numFmtId="174" fontId="28" fillId="0" borderId="0"/>
    <xf numFmtId="174" fontId="28" fillId="0" borderId="0"/>
    <xf numFmtId="0" fontId="67" fillId="0" borderId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173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53" fillId="49" borderId="24" applyNumberFormat="0" applyFont="0" applyAlignment="0" applyProtection="0"/>
    <xf numFmtId="0" fontId="1" fillId="49" borderId="24" applyNumberFormat="0" applyFont="0" applyAlignment="0" applyProtection="0"/>
    <xf numFmtId="0" fontId="53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173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59" fillId="37" borderId="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0" fillId="37" borderId="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20" fillId="37" borderId="4" applyNumberFormat="0" applyFont="0" applyAlignment="0" applyProtection="0"/>
    <xf numFmtId="0" fontId="20" fillId="37" borderId="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20" fillId="37" borderId="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20" fillId="37" borderId="4" applyNumberFormat="0" applyFont="0" applyAlignment="0" applyProtection="0"/>
    <xf numFmtId="0" fontId="20" fillId="37" borderId="4" applyNumberFormat="0" applyFont="0" applyAlignment="0" applyProtection="0"/>
    <xf numFmtId="0" fontId="20" fillId="37" borderId="4" applyNumberFormat="0" applyFont="0" applyAlignment="0" applyProtection="0"/>
    <xf numFmtId="0" fontId="20" fillId="37" borderId="4" applyNumberFormat="0" applyFont="0" applyAlignment="0" applyProtection="0"/>
    <xf numFmtId="0" fontId="59" fillId="37" borderId="4" applyNumberFormat="0" applyFont="0" applyAlignment="0" applyProtection="0"/>
    <xf numFmtId="0" fontId="59" fillId="37" borderId="4" applyNumberFormat="0" applyFont="0" applyAlignment="0" applyProtection="0"/>
    <xf numFmtId="0" fontId="11" fillId="27" borderId="5" applyNumberFormat="0" applyAlignment="0" applyProtection="0"/>
    <xf numFmtId="0" fontId="39" fillId="48" borderId="21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9" fontId="20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0" fontId="71" fillId="0" borderId="25" applyNumberFormat="0" applyFill="0" applyBorder="0" applyAlignment="0" applyProtection="0">
      <protection hidden="1"/>
    </xf>
    <xf numFmtId="0" fontId="72" fillId="48" borderId="21" applyNumberFormat="0" applyAlignment="0" applyProtection="0"/>
    <xf numFmtId="0" fontId="39" fillId="6" borderId="21" applyNumberFormat="0" applyAlignment="0" applyProtection="0"/>
    <xf numFmtId="41" fontId="6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73" fillId="0" borderId="0" applyBorder="0" applyProtection="0">
      <alignment vertical="center"/>
    </xf>
    <xf numFmtId="0" fontId="74" fillId="0" borderId="0" applyFill="0" applyBorder="0" applyProtection="0">
      <alignment horizontal="left"/>
    </xf>
    <xf numFmtId="0" fontId="74" fillId="0" borderId="0" applyFill="0" applyBorder="0" applyProtection="0">
      <alignment horizontal="left"/>
    </xf>
    <xf numFmtId="0" fontId="75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4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77" fillId="0" borderId="17" applyNumberFormat="0" applyFill="0" applyAlignment="0" applyProtection="0"/>
    <xf numFmtId="0" fontId="78" fillId="0" borderId="26" applyNumberFormat="0" applyFill="0" applyAlignment="0" applyProtection="0"/>
    <xf numFmtId="0" fontId="79" fillId="0" borderId="18" applyNumberFormat="0" applyFill="0" applyAlignment="0" applyProtection="0"/>
    <xf numFmtId="0" fontId="80" fillId="0" borderId="18" applyNumberFormat="0" applyFill="0" applyAlignment="0" applyProtection="0"/>
    <xf numFmtId="0" fontId="81" fillId="0" borderId="19" applyNumberFormat="0" applyFill="0" applyAlignment="0" applyProtection="0"/>
    <xf numFmtId="0" fontId="82" fillId="0" borderId="27" applyNumberFormat="0" applyFill="0" applyAlignment="0" applyProtection="0"/>
    <xf numFmtId="0" fontId="81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84" fillId="27" borderId="25"/>
    <xf numFmtId="0" fontId="85" fillId="0" borderId="16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0" fontId="32" fillId="0" borderId="28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37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6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41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9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74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27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8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" fillId="7" borderId="0" applyNumberFormat="0" applyBorder="0" applyAlignment="0" applyProtection="0"/>
    <xf numFmtId="173" fontId="14" fillId="28" borderId="2" applyNumberFormat="0" applyAlignment="0" applyProtection="0"/>
    <xf numFmtId="173" fontId="59" fillId="0" borderId="0" applyFont="0" applyFill="0" applyBorder="0" applyAlignment="0" applyProtection="0"/>
    <xf numFmtId="173" fontId="86" fillId="4" borderId="0" applyNumberFormat="0" applyBorder="0" applyAlignment="0" applyProtection="0"/>
    <xf numFmtId="173" fontId="13" fillId="0" borderId="3" applyNumberFormat="0" applyFill="0" applyAlignment="0" applyProtection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0" fillId="0" borderId="0"/>
    <xf numFmtId="173" fontId="1" fillId="0" borderId="0"/>
    <xf numFmtId="173" fontId="1" fillId="0" borderId="0"/>
    <xf numFmtId="173" fontId="59" fillId="0" borderId="0"/>
    <xf numFmtId="173" fontId="59" fillId="0" borderId="0"/>
    <xf numFmtId="173" fontId="59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20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173" fontId="1" fillId="49" borderId="24" applyNumberFormat="0" applyFont="0" applyAlignment="0" applyProtection="0"/>
    <xf numFmtId="0" fontId="1" fillId="49" borderId="24" applyNumberFormat="0" applyFont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9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15" fillId="0" borderId="0" applyNumberFormat="0" applyFill="0" applyBorder="0" applyAlignment="0" applyProtection="0"/>
    <xf numFmtId="43" fontId="28" fillId="0" borderId="0" applyFont="0" applyFill="0" applyBorder="0" applyAlignment="0" applyProtection="0"/>
    <xf numFmtId="0" fontId="36" fillId="0" borderId="17" applyNumberFormat="0" applyFill="0" applyAlignment="0" applyProtection="0"/>
    <xf numFmtId="0" fontId="37" fillId="0" borderId="18" applyNumberFormat="0" applyFill="0" applyAlignment="0" applyProtection="0"/>
    <xf numFmtId="0" fontId="38" fillId="0" borderId="19" applyNumberFormat="0" applyFill="0" applyAlignment="0" applyProtection="0"/>
    <xf numFmtId="0" fontId="38" fillId="0" borderId="0" applyNumberFormat="0" applyFill="0" applyBorder="0" applyAlignment="0" applyProtection="0"/>
    <xf numFmtId="0" fontId="87" fillId="76" borderId="0" applyNumberFormat="0" applyBorder="0" applyAlignment="0" applyProtection="0"/>
    <xf numFmtId="0" fontId="30" fillId="46" borderId="0" applyNumberFormat="0" applyBorder="0" applyAlignment="0" applyProtection="0"/>
    <xf numFmtId="0" fontId="88" fillId="47" borderId="0" applyNumberFormat="0" applyBorder="0" applyAlignment="0" applyProtection="0"/>
    <xf numFmtId="0" fontId="89" fillId="77" borderId="20" applyNumberFormat="0" applyAlignment="0" applyProtection="0"/>
    <xf numFmtId="0" fontId="39" fillId="48" borderId="21" applyNumberFormat="0" applyAlignment="0" applyProtection="0"/>
    <xf numFmtId="0" fontId="40" fillId="48" borderId="20" applyNumberFormat="0" applyAlignment="0" applyProtection="0"/>
    <xf numFmtId="0" fontId="41" fillId="0" borderId="22" applyNumberFormat="0" applyFill="0" applyAlignment="0" applyProtection="0"/>
    <xf numFmtId="0" fontId="90" fillId="78" borderId="23" applyNumberFormat="0" applyAlignment="0" applyProtection="0"/>
    <xf numFmtId="0" fontId="42" fillId="0" borderId="0" applyNumberFormat="0" applyFill="0" applyBorder="0" applyAlignment="0" applyProtection="0"/>
    <xf numFmtId="0" fontId="28" fillId="49" borderId="24" applyNumberFormat="0" applyFont="0" applyAlignment="0" applyProtection="0"/>
    <xf numFmtId="0" fontId="43" fillId="0" borderId="0" applyNumberFormat="0" applyFill="0" applyBorder="0" applyAlignment="0" applyProtection="0"/>
    <xf numFmtId="0" fontId="44" fillId="50" borderId="0" applyNumberFormat="0" applyBorder="0" applyAlignment="0" applyProtection="0"/>
    <xf numFmtId="0" fontId="28" fillId="51" borderId="0" applyNumberFormat="0" applyBorder="0" applyAlignment="0" applyProtection="0"/>
    <xf numFmtId="0" fontId="28" fillId="52" borderId="0" applyNumberFormat="0" applyBorder="0" applyAlignment="0" applyProtection="0"/>
    <xf numFmtId="0" fontId="44" fillId="53" borderId="0" applyNumberFormat="0" applyBorder="0" applyAlignment="0" applyProtection="0"/>
    <xf numFmtId="0" fontId="44" fillId="54" borderId="0" applyNumberFormat="0" applyBorder="0" applyAlignment="0" applyProtection="0"/>
    <xf numFmtId="0" fontId="28" fillId="55" borderId="0" applyNumberFormat="0" applyBorder="0" applyAlignment="0" applyProtection="0"/>
    <xf numFmtId="0" fontId="28" fillId="56" borderId="0" applyNumberFormat="0" applyBorder="0" applyAlignment="0" applyProtection="0"/>
    <xf numFmtId="0" fontId="44" fillId="57" borderId="0" applyNumberFormat="0" applyBorder="0" applyAlignment="0" applyProtection="0"/>
    <xf numFmtId="0" fontId="44" fillId="58" borderId="0" applyNumberFormat="0" applyBorder="0" applyAlignment="0" applyProtection="0"/>
    <xf numFmtId="0" fontId="28" fillId="59" borderId="0" applyNumberFormat="0" applyBorder="0" applyAlignment="0" applyProtection="0"/>
    <xf numFmtId="0" fontId="28" fillId="60" borderId="0" applyNumberFormat="0" applyBorder="0" applyAlignment="0" applyProtection="0"/>
    <xf numFmtId="0" fontId="44" fillId="61" borderId="0" applyNumberFormat="0" applyBorder="0" applyAlignment="0" applyProtection="0"/>
    <xf numFmtId="0" fontId="44" fillId="62" borderId="0" applyNumberFormat="0" applyBorder="0" applyAlignment="0" applyProtection="0"/>
    <xf numFmtId="0" fontId="28" fillId="63" borderId="0" applyNumberFormat="0" applyBorder="0" applyAlignment="0" applyProtection="0"/>
    <xf numFmtId="0" fontId="28" fillId="64" borderId="0" applyNumberFormat="0" applyBorder="0" applyAlignment="0" applyProtection="0"/>
    <xf numFmtId="0" fontId="44" fillId="65" borderId="0" applyNumberFormat="0" applyBorder="0" applyAlignment="0" applyProtection="0"/>
    <xf numFmtId="0" fontId="44" fillId="66" borderId="0" applyNumberFormat="0" applyBorder="0" applyAlignment="0" applyProtection="0"/>
    <xf numFmtId="0" fontId="28" fillId="67" borderId="0" applyNumberFormat="0" applyBorder="0" applyAlignment="0" applyProtection="0"/>
    <xf numFmtId="0" fontId="28" fillId="68" borderId="0" applyNumberFormat="0" applyBorder="0" applyAlignment="0" applyProtection="0"/>
    <xf numFmtId="0" fontId="44" fillId="69" borderId="0" applyNumberFormat="0" applyBorder="0" applyAlignment="0" applyProtection="0"/>
    <xf numFmtId="0" fontId="44" fillId="70" borderId="0" applyNumberFormat="0" applyBorder="0" applyAlignment="0" applyProtection="0"/>
    <xf numFmtId="0" fontId="28" fillId="71" borderId="0" applyNumberFormat="0" applyBorder="0" applyAlignment="0" applyProtection="0"/>
    <xf numFmtId="0" fontId="28" fillId="72" borderId="0" applyNumberFormat="0" applyBorder="0" applyAlignment="0" applyProtection="0"/>
    <xf numFmtId="0" fontId="44" fillId="73" borderId="0" applyNumberFormat="0" applyBorder="0" applyAlignment="0" applyProtection="0"/>
    <xf numFmtId="0" fontId="35" fillId="0" borderId="0" applyNumberFormat="0" applyFill="0" applyBorder="0" applyAlignment="0" applyProtection="0"/>
    <xf numFmtId="0" fontId="20" fillId="0" borderId="0"/>
    <xf numFmtId="43" fontId="28" fillId="0" borderId="0" applyFont="0" applyFill="0" applyBorder="0" applyAlignment="0" applyProtection="0"/>
    <xf numFmtId="0" fontId="20" fillId="0" borderId="0"/>
    <xf numFmtId="173" fontId="1" fillId="7" borderId="0" applyNumberFormat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1" fillId="6" borderId="0" applyNumberFormat="0" applyBorder="0" applyAlignment="0" applyProtection="0"/>
    <xf numFmtId="0" fontId="28" fillId="0" borderId="0"/>
    <xf numFmtId="173" fontId="1" fillId="37" borderId="0" applyNumberFormat="0" applyBorder="0" applyAlignment="0" applyProtection="0"/>
    <xf numFmtId="173" fontId="1" fillId="6" borderId="0" applyNumberFormat="0" applyBorder="0" applyAlignment="0" applyProtection="0"/>
    <xf numFmtId="173" fontId="1" fillId="41" borderId="0" applyNumberFormat="0" applyBorder="0" applyAlignment="0" applyProtection="0"/>
    <xf numFmtId="173" fontId="1" fillId="7" borderId="0" applyNumberFormat="0" applyBorder="0" applyAlignment="0" applyProtection="0"/>
    <xf numFmtId="173" fontId="28" fillId="51" borderId="0" applyNumberFormat="0" applyBorder="0" applyAlignment="0" applyProtection="0"/>
    <xf numFmtId="173" fontId="28" fillId="51" borderId="0" applyNumberFormat="0" applyBorder="0" applyAlignment="0" applyProtection="0"/>
    <xf numFmtId="0" fontId="28" fillId="51" borderId="0" applyNumberFormat="0" applyBorder="0" applyAlignment="0" applyProtection="0"/>
    <xf numFmtId="173" fontId="28" fillId="51" borderId="0" applyNumberFormat="0" applyBorder="0" applyAlignment="0" applyProtection="0"/>
    <xf numFmtId="173" fontId="28" fillId="51" borderId="0" applyNumberFormat="0" applyBorder="0" applyAlignment="0" applyProtection="0"/>
    <xf numFmtId="173" fontId="28" fillId="51" borderId="0" applyNumberFormat="0" applyBorder="0" applyAlignment="0" applyProtection="0"/>
    <xf numFmtId="0" fontId="28" fillId="51" borderId="0" applyNumberFormat="0" applyBorder="0" applyAlignment="0" applyProtection="0"/>
    <xf numFmtId="173" fontId="28" fillId="55" borderId="0" applyNumberFormat="0" applyBorder="0" applyAlignment="0" applyProtection="0"/>
    <xf numFmtId="173" fontId="28" fillId="55" borderId="0" applyNumberFormat="0" applyBorder="0" applyAlignment="0" applyProtection="0"/>
    <xf numFmtId="0" fontId="28" fillId="55" borderId="0" applyNumberFormat="0" applyBorder="0" applyAlignment="0" applyProtection="0"/>
    <xf numFmtId="173" fontId="28" fillId="55" borderId="0" applyNumberFormat="0" applyBorder="0" applyAlignment="0" applyProtection="0"/>
    <xf numFmtId="173" fontId="28" fillId="55" borderId="0" applyNumberFormat="0" applyBorder="0" applyAlignment="0" applyProtection="0"/>
    <xf numFmtId="173" fontId="28" fillId="55" borderId="0" applyNumberFormat="0" applyBorder="0" applyAlignment="0" applyProtection="0"/>
    <xf numFmtId="0" fontId="28" fillId="55" borderId="0" applyNumberFormat="0" applyBorder="0" applyAlignment="0" applyProtection="0"/>
    <xf numFmtId="173" fontId="28" fillId="59" borderId="0" applyNumberFormat="0" applyBorder="0" applyAlignment="0" applyProtection="0"/>
    <xf numFmtId="173" fontId="28" fillId="59" borderId="0" applyNumberFormat="0" applyBorder="0" applyAlignment="0" applyProtection="0"/>
    <xf numFmtId="0" fontId="28" fillId="59" borderId="0" applyNumberFormat="0" applyBorder="0" applyAlignment="0" applyProtection="0"/>
    <xf numFmtId="173" fontId="28" fillId="59" borderId="0" applyNumberFormat="0" applyBorder="0" applyAlignment="0" applyProtection="0"/>
    <xf numFmtId="173" fontId="28" fillId="59" borderId="0" applyNumberFormat="0" applyBorder="0" applyAlignment="0" applyProtection="0"/>
    <xf numFmtId="173" fontId="28" fillId="59" borderId="0" applyNumberFormat="0" applyBorder="0" applyAlignment="0" applyProtection="0"/>
    <xf numFmtId="0" fontId="28" fillId="59" borderId="0" applyNumberFormat="0" applyBorder="0" applyAlignment="0" applyProtection="0"/>
    <xf numFmtId="173" fontId="28" fillId="63" borderId="0" applyNumberFormat="0" applyBorder="0" applyAlignment="0" applyProtection="0"/>
    <xf numFmtId="173" fontId="28" fillId="63" borderId="0" applyNumberFormat="0" applyBorder="0" applyAlignment="0" applyProtection="0"/>
    <xf numFmtId="0" fontId="28" fillId="63" borderId="0" applyNumberFormat="0" applyBorder="0" applyAlignment="0" applyProtection="0"/>
    <xf numFmtId="173" fontId="28" fillId="63" borderId="0" applyNumberFormat="0" applyBorder="0" applyAlignment="0" applyProtection="0"/>
    <xf numFmtId="173" fontId="28" fillId="63" borderId="0" applyNumberFormat="0" applyBorder="0" applyAlignment="0" applyProtection="0"/>
    <xf numFmtId="173" fontId="28" fillId="63" borderId="0" applyNumberFormat="0" applyBorder="0" applyAlignment="0" applyProtection="0"/>
    <xf numFmtId="0" fontId="28" fillId="63" borderId="0" applyNumberFormat="0" applyBorder="0" applyAlignment="0" applyProtection="0"/>
    <xf numFmtId="173" fontId="28" fillId="67" borderId="0" applyNumberFormat="0" applyBorder="0" applyAlignment="0" applyProtection="0"/>
    <xf numFmtId="173" fontId="28" fillId="67" borderId="0" applyNumberFormat="0" applyBorder="0" applyAlignment="0" applyProtection="0"/>
    <xf numFmtId="0" fontId="28" fillId="67" borderId="0" applyNumberFormat="0" applyBorder="0" applyAlignment="0" applyProtection="0"/>
    <xf numFmtId="173" fontId="28" fillId="67" borderId="0" applyNumberFormat="0" applyBorder="0" applyAlignment="0" applyProtection="0"/>
    <xf numFmtId="173" fontId="28" fillId="67" borderId="0" applyNumberFormat="0" applyBorder="0" applyAlignment="0" applyProtection="0"/>
    <xf numFmtId="173" fontId="28" fillId="67" borderId="0" applyNumberFormat="0" applyBorder="0" applyAlignment="0" applyProtection="0"/>
    <xf numFmtId="0" fontId="28" fillId="67" borderId="0" applyNumberFormat="0" applyBorder="0" applyAlignment="0" applyProtection="0"/>
    <xf numFmtId="173" fontId="28" fillId="71" borderId="0" applyNumberFormat="0" applyBorder="0" applyAlignment="0" applyProtection="0"/>
    <xf numFmtId="173" fontId="28" fillId="71" borderId="0" applyNumberFormat="0" applyBorder="0" applyAlignment="0" applyProtection="0"/>
    <xf numFmtId="173" fontId="28" fillId="71" borderId="0" applyNumberFormat="0" applyBorder="0" applyAlignment="0" applyProtection="0"/>
    <xf numFmtId="173" fontId="28" fillId="71" borderId="0" applyNumberFormat="0" applyBorder="0" applyAlignment="0" applyProtection="0"/>
    <xf numFmtId="173" fontId="28" fillId="71" borderId="0" applyNumberFormat="0" applyBorder="0" applyAlignment="0" applyProtection="0"/>
    <xf numFmtId="0" fontId="28" fillId="71" borderId="0" applyNumberFormat="0" applyBorder="0" applyAlignment="0" applyProtection="0"/>
    <xf numFmtId="173" fontId="1" fillId="27" borderId="0" applyNumberFormat="0" applyBorder="0" applyAlignment="0" applyProtection="0"/>
    <xf numFmtId="173" fontId="1" fillId="9" borderId="0" applyNumberFormat="0" applyBorder="0" applyAlignment="0" applyProtection="0"/>
    <xf numFmtId="173" fontId="1" fillId="74" borderId="0" applyNumberFormat="0" applyBorder="0" applyAlignment="0" applyProtection="0"/>
    <xf numFmtId="173" fontId="1" fillId="27" borderId="0" applyNumberFormat="0" applyBorder="0" applyAlignment="0" applyProtection="0"/>
    <xf numFmtId="173" fontId="1" fillId="8" borderId="0" applyNumberFormat="0" applyBorder="0" applyAlignment="0" applyProtection="0"/>
    <xf numFmtId="173" fontId="1" fillId="7" borderId="0" applyNumberFormat="0" applyBorder="0" applyAlignment="0" applyProtection="0"/>
    <xf numFmtId="173" fontId="28" fillId="52" borderId="0" applyNumberFormat="0" applyBorder="0" applyAlignment="0" applyProtection="0"/>
    <xf numFmtId="173" fontId="28" fillId="52" borderId="0" applyNumberFormat="0" applyBorder="0" applyAlignment="0" applyProtection="0"/>
    <xf numFmtId="0" fontId="28" fillId="52" borderId="0" applyNumberFormat="0" applyBorder="0" applyAlignment="0" applyProtection="0"/>
    <xf numFmtId="173" fontId="28" fillId="52" borderId="0" applyNumberFormat="0" applyBorder="0" applyAlignment="0" applyProtection="0"/>
    <xf numFmtId="173" fontId="28" fillId="52" borderId="0" applyNumberFormat="0" applyBorder="0" applyAlignment="0" applyProtection="0"/>
    <xf numFmtId="173" fontId="28" fillId="52" borderId="0" applyNumberFormat="0" applyBorder="0" applyAlignment="0" applyProtection="0"/>
    <xf numFmtId="0" fontId="28" fillId="52" borderId="0" applyNumberFormat="0" applyBorder="0" applyAlignment="0" applyProtection="0"/>
    <xf numFmtId="173" fontId="28" fillId="56" borderId="0" applyNumberFormat="0" applyBorder="0" applyAlignment="0" applyProtection="0"/>
    <xf numFmtId="173" fontId="28" fillId="56" borderId="0" applyNumberFormat="0" applyBorder="0" applyAlignment="0" applyProtection="0"/>
    <xf numFmtId="173" fontId="28" fillId="56" borderId="0" applyNumberFormat="0" applyBorder="0" applyAlignment="0" applyProtection="0"/>
    <xf numFmtId="173" fontId="28" fillId="56" borderId="0" applyNumberFormat="0" applyBorder="0" applyAlignment="0" applyProtection="0"/>
    <xf numFmtId="173" fontId="28" fillId="56" borderId="0" applyNumberFormat="0" applyBorder="0" applyAlignment="0" applyProtection="0"/>
    <xf numFmtId="0" fontId="28" fillId="56" borderId="0" applyNumberFormat="0" applyBorder="0" applyAlignment="0" applyProtection="0"/>
    <xf numFmtId="173" fontId="28" fillId="60" borderId="0" applyNumberFormat="0" applyBorder="0" applyAlignment="0" applyProtection="0"/>
    <xf numFmtId="173" fontId="28" fillId="60" borderId="0" applyNumberFormat="0" applyBorder="0" applyAlignment="0" applyProtection="0"/>
    <xf numFmtId="0" fontId="28" fillId="60" borderId="0" applyNumberFormat="0" applyBorder="0" applyAlignment="0" applyProtection="0"/>
    <xf numFmtId="173" fontId="28" fillId="60" borderId="0" applyNumberFormat="0" applyBorder="0" applyAlignment="0" applyProtection="0"/>
    <xf numFmtId="173" fontId="28" fillId="60" borderId="0" applyNumberFormat="0" applyBorder="0" applyAlignment="0" applyProtection="0"/>
    <xf numFmtId="173" fontId="28" fillId="60" borderId="0" applyNumberFormat="0" applyBorder="0" applyAlignment="0" applyProtection="0"/>
    <xf numFmtId="0" fontId="28" fillId="60" borderId="0" applyNumberFormat="0" applyBorder="0" applyAlignment="0" applyProtection="0"/>
    <xf numFmtId="173" fontId="28" fillId="64" borderId="0" applyNumberFormat="0" applyBorder="0" applyAlignment="0" applyProtection="0"/>
    <xf numFmtId="173" fontId="28" fillId="64" borderId="0" applyNumberFormat="0" applyBorder="0" applyAlignment="0" applyProtection="0"/>
    <xf numFmtId="0" fontId="28" fillId="64" borderId="0" applyNumberFormat="0" applyBorder="0" applyAlignment="0" applyProtection="0"/>
    <xf numFmtId="173" fontId="28" fillId="64" borderId="0" applyNumberFormat="0" applyBorder="0" applyAlignment="0" applyProtection="0"/>
    <xf numFmtId="173" fontId="28" fillId="64" borderId="0" applyNumberFormat="0" applyBorder="0" applyAlignment="0" applyProtection="0"/>
    <xf numFmtId="173" fontId="28" fillId="64" borderId="0" applyNumberFormat="0" applyBorder="0" applyAlignment="0" applyProtection="0"/>
    <xf numFmtId="0" fontId="28" fillId="64" borderId="0" applyNumberFormat="0" applyBorder="0" applyAlignment="0" applyProtection="0"/>
    <xf numFmtId="173" fontId="28" fillId="68" borderId="0" applyNumberFormat="0" applyBorder="0" applyAlignment="0" applyProtection="0"/>
    <xf numFmtId="173" fontId="28" fillId="68" borderId="0" applyNumberFormat="0" applyBorder="0" applyAlignment="0" applyProtection="0"/>
    <xf numFmtId="173" fontId="28" fillId="68" borderId="0" applyNumberFormat="0" applyBorder="0" applyAlignment="0" applyProtection="0"/>
    <xf numFmtId="173" fontId="28" fillId="68" borderId="0" applyNumberFormat="0" applyBorder="0" applyAlignment="0" applyProtection="0"/>
    <xf numFmtId="173" fontId="28" fillId="68" borderId="0" applyNumberFormat="0" applyBorder="0" applyAlignment="0" applyProtection="0"/>
    <xf numFmtId="0" fontId="28" fillId="68" borderId="0" applyNumberFormat="0" applyBorder="0" applyAlignment="0" applyProtection="0"/>
    <xf numFmtId="173" fontId="28" fillId="72" borderId="0" applyNumberFormat="0" applyBorder="0" applyAlignment="0" applyProtection="0"/>
    <xf numFmtId="173" fontId="28" fillId="72" borderId="0" applyNumberFormat="0" applyBorder="0" applyAlignment="0" applyProtection="0"/>
    <xf numFmtId="0" fontId="28" fillId="72" borderId="0" applyNumberFormat="0" applyBorder="0" applyAlignment="0" applyProtection="0"/>
    <xf numFmtId="173" fontId="28" fillId="72" borderId="0" applyNumberFormat="0" applyBorder="0" applyAlignment="0" applyProtection="0"/>
    <xf numFmtId="173" fontId="28" fillId="72" borderId="0" applyNumberFormat="0" applyBorder="0" applyAlignment="0" applyProtection="0"/>
    <xf numFmtId="173" fontId="28" fillId="72" borderId="0" applyNumberFormat="0" applyBorder="0" applyAlignment="0" applyProtection="0"/>
    <xf numFmtId="0" fontId="28" fillId="72" borderId="0" applyNumberFormat="0" applyBorder="0" applyAlignment="0" applyProtection="0"/>
    <xf numFmtId="173" fontId="17" fillId="14" borderId="0" applyNumberFormat="0" applyBorder="0" applyAlignment="0" applyProtection="0"/>
    <xf numFmtId="173" fontId="17" fillId="9" borderId="0" applyNumberFormat="0" applyBorder="0" applyAlignment="0" applyProtection="0"/>
    <xf numFmtId="173" fontId="17" fillId="74" borderId="0" applyNumberFormat="0" applyBorder="0" applyAlignment="0" applyProtection="0"/>
    <xf numFmtId="173" fontId="17" fillId="27" borderId="0" applyNumberFormat="0" applyBorder="0" applyAlignment="0" applyProtection="0"/>
    <xf numFmtId="173" fontId="17" fillId="14" borderId="0" applyNumberFormat="0" applyBorder="0" applyAlignment="0" applyProtection="0"/>
    <xf numFmtId="173" fontId="17" fillId="7" borderId="0" applyNumberFormat="0" applyBorder="0" applyAlignment="0" applyProtection="0"/>
    <xf numFmtId="0" fontId="44" fillId="53" borderId="0" applyNumberFormat="0" applyBorder="0" applyAlignment="0" applyProtection="0"/>
    <xf numFmtId="0" fontId="44" fillId="14" borderId="0" applyNumberFormat="0" applyBorder="0" applyAlignment="0" applyProtection="0"/>
    <xf numFmtId="0" fontId="44" fillId="61" borderId="0" applyNumberFormat="0" applyBorder="0" applyAlignment="0" applyProtection="0"/>
    <xf numFmtId="0" fontId="44" fillId="36" borderId="0" applyNumberFormat="0" applyBorder="0" applyAlignment="0" applyProtection="0"/>
    <xf numFmtId="0" fontId="44" fillId="65" borderId="0" applyNumberFormat="0" applyBorder="0" applyAlignment="0" applyProtection="0"/>
    <xf numFmtId="0" fontId="44" fillId="27" borderId="0" applyNumberFormat="0" applyBorder="0" applyAlignment="0" applyProtection="0"/>
    <xf numFmtId="0" fontId="44" fillId="73" borderId="0" applyNumberFormat="0" applyBorder="0" applyAlignment="0" applyProtection="0"/>
    <xf numFmtId="0" fontId="44" fillId="7" borderId="0" applyNumberFormat="0" applyBorder="0" applyAlignment="0" applyProtection="0"/>
    <xf numFmtId="173" fontId="17" fillId="14" borderId="0" applyNumberFormat="0" applyBorder="0" applyAlignment="0" applyProtection="0"/>
    <xf numFmtId="173" fontId="17" fillId="75" borderId="0" applyNumberFormat="0" applyBorder="0" applyAlignment="0" applyProtection="0"/>
    <xf numFmtId="173" fontId="17" fillId="75" borderId="0" applyNumberFormat="0" applyBorder="0" applyAlignment="0" applyProtection="0"/>
    <xf numFmtId="173" fontId="17" fillId="42" borderId="0" applyNumberFormat="0" applyBorder="0" applyAlignment="0" applyProtection="0"/>
    <xf numFmtId="173" fontId="17" fillId="14" borderId="0" applyNumberFormat="0" applyBorder="0" applyAlignment="0" applyProtection="0"/>
    <xf numFmtId="173" fontId="17" fillId="35" borderId="0" applyNumberFormat="0" applyBorder="0" applyAlignment="0" applyProtection="0"/>
    <xf numFmtId="173" fontId="8" fillId="3" borderId="0" applyNumberFormat="0" applyBorder="0" applyAlignment="0" applyProtection="0"/>
    <xf numFmtId="0" fontId="12" fillId="6" borderId="30" applyNumberFormat="0" applyAlignment="0" applyProtection="0"/>
    <xf numFmtId="173" fontId="12" fillId="6" borderId="30" applyNumberFormat="0" applyAlignment="0" applyProtection="0"/>
    <xf numFmtId="0" fontId="40" fillId="48" borderId="20" applyNumberFormat="0" applyAlignment="0" applyProtection="0"/>
    <xf numFmtId="0" fontId="40" fillId="6" borderId="20" applyNumberFormat="0" applyAlignment="0" applyProtection="0"/>
    <xf numFmtId="44" fontId="59" fillId="0" borderId="0" applyFont="0" applyFill="0" applyBorder="0" applyAlignment="0" applyProtection="0"/>
    <xf numFmtId="0" fontId="44" fillId="50" borderId="0" applyNumberFormat="0" applyBorder="0" applyAlignment="0" applyProtection="0"/>
    <xf numFmtId="0" fontId="44" fillId="14" borderId="0" applyNumberFormat="0" applyBorder="0" applyAlignment="0" applyProtection="0"/>
    <xf numFmtId="0" fontId="44" fillId="54" borderId="0" applyNumberFormat="0" applyBorder="0" applyAlignment="0" applyProtection="0"/>
    <xf numFmtId="0" fontId="44" fillId="75" borderId="0" applyNumberFormat="0" applyBorder="0" applyAlignment="0" applyProtection="0"/>
    <xf numFmtId="0" fontId="44" fillId="58" borderId="0" applyNumberFormat="0" applyBorder="0" applyAlignment="0" applyProtection="0"/>
    <xf numFmtId="0" fontId="44" fillId="75" borderId="0" applyNumberFormat="0" applyBorder="0" applyAlignment="0" applyProtection="0"/>
    <xf numFmtId="0" fontId="44" fillId="62" borderId="0" applyNumberFormat="0" applyBorder="0" applyAlignment="0" applyProtection="0"/>
    <xf numFmtId="0" fontId="44" fillId="42" borderId="0" applyNumberFormat="0" applyBorder="0" applyAlignment="0" applyProtection="0"/>
    <xf numFmtId="173" fontId="59" fillId="0" borderId="0" applyFont="0" applyFill="0" applyBorder="0" applyAlignment="0" applyProtection="0"/>
    <xf numFmtId="173" fontId="16" fillId="0" borderId="0" applyNumberFormat="0" applyFill="0" applyBorder="0" applyAlignment="0" applyProtection="0"/>
    <xf numFmtId="0" fontId="86" fillId="4" borderId="0" applyNumberFormat="0" applyBorder="0" applyAlignment="0" applyProtection="0"/>
    <xf numFmtId="173" fontId="61" fillId="0" borderId="26" applyNumberFormat="0" applyFill="0" applyAlignment="0" applyProtection="0"/>
    <xf numFmtId="173" fontId="62" fillId="0" borderId="10" applyNumberFormat="0" applyFill="0" applyAlignment="0" applyProtection="0"/>
    <xf numFmtId="173" fontId="63" fillId="0" borderId="27" applyNumberFormat="0" applyFill="0" applyAlignment="0" applyProtection="0"/>
    <xf numFmtId="173" fontId="63" fillId="0" borderId="0" applyNumberFormat="0" applyFill="0" applyBorder="0" applyAlignment="0" applyProtection="0"/>
    <xf numFmtId="0" fontId="10" fillId="7" borderId="30" applyNumberFormat="0" applyAlignment="0" applyProtection="0"/>
    <xf numFmtId="173" fontId="10" fillId="7" borderId="30" applyNumberFormat="0" applyAlignment="0" applyProtection="0"/>
    <xf numFmtId="44" fontId="59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59" fillId="0" borderId="0" applyFont="0" applyFill="0" applyBorder="0" applyAlignment="0" applyProtection="0"/>
    <xf numFmtId="44" fontId="28" fillId="0" borderId="0" applyFont="0" applyFill="0" applyBorder="0" applyAlignment="0" applyProtection="0"/>
    <xf numFmtId="173" fontId="1" fillId="0" borderId="0"/>
    <xf numFmtId="173" fontId="20" fillId="0" borderId="0"/>
    <xf numFmtId="0" fontId="1" fillId="0" borderId="0"/>
    <xf numFmtId="173" fontId="1" fillId="0" borderId="0"/>
    <xf numFmtId="173" fontId="20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1" fillId="0" borderId="0"/>
    <xf numFmtId="0" fontId="1" fillId="0" borderId="0"/>
    <xf numFmtId="0" fontId="1" fillId="0" borderId="0"/>
    <xf numFmtId="173" fontId="1" fillId="0" borderId="0"/>
    <xf numFmtId="0" fontId="1" fillId="0" borderId="0"/>
    <xf numFmtId="0" fontId="1" fillId="0" borderId="0"/>
    <xf numFmtId="173" fontId="1" fillId="0" borderId="0"/>
    <xf numFmtId="173" fontId="59" fillId="0" borderId="0"/>
    <xf numFmtId="173" fontId="59" fillId="0" borderId="0"/>
    <xf numFmtId="0" fontId="59" fillId="0" borderId="0"/>
    <xf numFmtId="0" fontId="59" fillId="0" borderId="0"/>
    <xf numFmtId="173" fontId="59" fillId="0" borderId="0"/>
    <xf numFmtId="173" fontId="20" fillId="0" borderId="0"/>
    <xf numFmtId="173" fontId="5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59" fillId="0" borderId="0"/>
    <xf numFmtId="173" fontId="59" fillId="0" borderId="0"/>
    <xf numFmtId="173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3" fontId="20" fillId="0" borderId="0"/>
    <xf numFmtId="173" fontId="5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3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3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3" fontId="5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3" fontId="20" fillId="0" borderId="0"/>
    <xf numFmtId="173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3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3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3" fontId="1" fillId="0" borderId="0"/>
    <xf numFmtId="173" fontId="1" fillId="0" borderId="0"/>
    <xf numFmtId="173" fontId="1" fillId="0" borderId="0"/>
    <xf numFmtId="173" fontId="1" fillId="0" borderId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173" fontId="1" fillId="49" borderId="24" applyNumberFormat="0" applyFont="0" applyAlignment="0" applyProtection="0"/>
    <xf numFmtId="0" fontId="28" fillId="49" borderId="24" applyNumberFormat="0" applyFont="0" applyAlignment="0" applyProtection="0"/>
    <xf numFmtId="173" fontId="1" fillId="37" borderId="29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0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173" fontId="28" fillId="49" borderId="24" applyNumberFormat="0" applyFont="0" applyAlignment="0" applyProtection="0"/>
    <xf numFmtId="0" fontId="59" fillId="37" borderId="29" applyNumberFormat="0" applyFont="0" applyAlignment="0" applyProtection="0"/>
    <xf numFmtId="173" fontId="59" fillId="37" borderId="29" applyNumberFormat="0" applyFont="0" applyAlignment="0" applyProtection="0"/>
    <xf numFmtId="0" fontId="11" fillId="6" borderId="31" applyNumberFormat="0" applyAlignment="0" applyProtection="0"/>
    <xf numFmtId="173" fontId="11" fillId="6" borderId="31" applyNumberFormat="0" applyAlignment="0" applyProtection="0"/>
    <xf numFmtId="9" fontId="59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9" fillId="48" borderId="21" applyNumberFormat="0" applyAlignment="0" applyProtection="0"/>
    <xf numFmtId="0" fontId="39" fillId="6" borderId="21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173" fontId="74" fillId="0" borderId="0" applyFill="0" applyBorder="0" applyProtection="0">
      <alignment horizontal="left"/>
    </xf>
    <xf numFmtId="173" fontId="27" fillId="0" borderId="0" applyNumberFormat="0" applyFill="0" applyBorder="0" applyAlignment="0" applyProtection="0"/>
    <xf numFmtId="0" fontId="36" fillId="0" borderId="17" applyNumberFormat="0" applyFill="0" applyAlignment="0" applyProtection="0"/>
    <xf numFmtId="0" fontId="78" fillId="0" borderId="26" applyNumberFormat="0" applyFill="0" applyAlignment="0" applyProtection="0"/>
    <xf numFmtId="0" fontId="37" fillId="0" borderId="18" applyNumberFormat="0" applyFill="0" applyAlignment="0" applyProtection="0"/>
    <xf numFmtId="0" fontId="80" fillId="0" borderId="18" applyNumberFormat="0" applyFill="0" applyAlignment="0" applyProtection="0"/>
    <xf numFmtId="0" fontId="38" fillId="0" borderId="19" applyNumberFormat="0" applyFill="0" applyAlignment="0" applyProtection="0"/>
    <xf numFmtId="0" fontId="82" fillId="0" borderId="27" applyNumberFormat="0" applyFill="0" applyAlignment="0" applyProtection="0"/>
    <xf numFmtId="0" fontId="38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32" fillId="0" borderId="16" applyNumberFormat="0" applyFill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73" fontId="11" fillId="6" borderId="5" applyNumberFormat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53" borderId="0" applyNumberFormat="0" applyBorder="0" applyAlignment="0" applyProtection="0"/>
    <xf numFmtId="0" fontId="20" fillId="53" borderId="0" applyNumberFormat="0" applyBorder="0" applyAlignment="0" applyProtection="0"/>
    <xf numFmtId="0" fontId="20" fillId="61" borderId="0" applyNumberFormat="0" applyBorder="0" applyAlignment="0" applyProtection="0"/>
    <xf numFmtId="0" fontId="20" fillId="61" borderId="0" applyNumberFormat="0" applyBorder="0" applyAlignment="0" applyProtection="0"/>
    <xf numFmtId="0" fontId="20" fillId="65" borderId="0" applyNumberFormat="0" applyBorder="0" applyAlignment="0" applyProtection="0"/>
    <xf numFmtId="0" fontId="20" fillId="65" borderId="0" applyNumberFormat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6" fillId="0" borderId="20" applyNumberFormat="0" applyFill="0" applyAlignment="0" applyProtection="0"/>
    <xf numFmtId="0" fontId="46" fillId="0" borderId="20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50" fillId="0" borderId="21" applyNumberFormat="0" applyFill="0" applyAlignment="0" applyProtection="0"/>
    <xf numFmtId="0" fontId="50" fillId="0" borderId="21" applyNumberFormat="0" applyFill="0" applyAlignment="0" applyProtection="0"/>
    <xf numFmtId="0" fontId="52" fillId="0" borderId="17" applyNumberFormat="0" applyFill="0" applyAlignment="0" applyProtection="0"/>
    <xf numFmtId="0" fontId="52" fillId="0" borderId="17" applyNumberFormat="0" applyFill="0" applyAlignment="0" applyProtection="0"/>
    <xf numFmtId="0" fontId="52" fillId="0" borderId="18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9" fillId="0" borderId="16" applyNumberFormat="0" applyFill="0" applyAlignment="0" applyProtection="0"/>
    <xf numFmtId="0" fontId="29" fillId="0" borderId="16" applyNumberFormat="0" applyFill="0" applyAlignment="0" applyProtection="0"/>
    <xf numFmtId="0" fontId="20" fillId="0" borderId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" fillId="2" borderId="0" applyNumberFormat="0" applyBorder="0" applyAlignment="0" applyProtection="0"/>
    <xf numFmtId="0" fontId="28" fillId="51" borderId="0" applyNumberFormat="0" applyBorder="0" applyAlignment="0" applyProtection="0"/>
    <xf numFmtId="0" fontId="1" fillId="3" borderId="0" applyNumberFormat="0" applyBorder="0" applyAlignment="0" applyProtection="0"/>
    <xf numFmtId="0" fontId="28" fillId="55" borderId="0" applyNumberFormat="0" applyBorder="0" applyAlignment="0" applyProtection="0"/>
    <xf numFmtId="0" fontId="1" fillId="4" borderId="0" applyNumberFormat="0" applyBorder="0" applyAlignment="0" applyProtection="0"/>
    <xf numFmtId="0" fontId="28" fillId="59" borderId="0" applyNumberFormat="0" applyBorder="0" applyAlignment="0" applyProtection="0"/>
    <xf numFmtId="0" fontId="1" fillId="5" borderId="0" applyNumberFormat="0" applyBorder="0" applyAlignment="0" applyProtection="0"/>
    <xf numFmtId="0" fontId="28" fillId="63" borderId="0" applyNumberFormat="0" applyBorder="0" applyAlignment="0" applyProtection="0"/>
    <xf numFmtId="0" fontId="1" fillId="6" borderId="0" applyNumberFormat="0" applyBorder="0" applyAlignment="0" applyProtection="0"/>
    <xf numFmtId="0" fontId="28" fillId="67" borderId="0" applyNumberFormat="0" applyBorder="0" applyAlignment="0" applyProtection="0"/>
    <xf numFmtId="0" fontId="28" fillId="7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6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7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37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41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53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1" fillId="8" borderId="0" applyNumberFormat="0" applyBorder="0" applyAlignment="0" applyProtection="0"/>
    <xf numFmtId="0" fontId="28" fillId="52" borderId="0" applyNumberFormat="0" applyBorder="0" applyAlignment="0" applyProtection="0"/>
    <xf numFmtId="0" fontId="28" fillId="56" borderId="0" applyNumberFormat="0" applyBorder="0" applyAlignment="0" applyProtection="0"/>
    <xf numFmtId="0" fontId="1" fillId="10" borderId="0" applyNumberFormat="0" applyBorder="0" applyAlignment="0" applyProtection="0"/>
    <xf numFmtId="0" fontId="28" fillId="60" borderId="0" applyNumberFormat="0" applyBorder="0" applyAlignment="0" applyProtection="0"/>
    <xf numFmtId="0" fontId="1" fillId="5" borderId="0" applyNumberFormat="0" applyBorder="0" applyAlignment="0" applyProtection="0"/>
    <xf numFmtId="0" fontId="28" fillId="64" borderId="0" applyNumberFormat="0" applyBorder="0" applyAlignment="0" applyProtection="0"/>
    <xf numFmtId="0" fontId="28" fillId="68" borderId="0" applyNumberFormat="0" applyBorder="0" applyAlignment="0" applyProtection="0"/>
    <xf numFmtId="0" fontId="1" fillId="11" borderId="0" applyNumberFormat="0" applyBorder="0" applyAlignment="0" applyProtection="0"/>
    <xf numFmtId="0" fontId="28" fillId="7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27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53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36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27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53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17" fillId="12" borderId="0" applyNumberFormat="0" applyBorder="0" applyAlignment="0" applyProtection="0"/>
    <xf numFmtId="0" fontId="17" fillId="14" borderId="0" applyNumberFormat="0" applyBorder="0" applyAlignment="0" applyProtection="0"/>
    <xf numFmtId="0" fontId="17" fillId="9" borderId="0" applyNumberFormat="0" applyBorder="0" applyAlignment="0" applyProtection="0"/>
    <xf numFmtId="0" fontId="17" fillId="10" borderId="0" applyNumberFormat="0" applyBorder="0" applyAlignment="0" applyProtection="0"/>
    <xf numFmtId="0" fontId="17" fillId="74" borderId="0" applyNumberFormat="0" applyBorder="0" applyAlignment="0" applyProtection="0"/>
    <xf numFmtId="0" fontId="17" fillId="13" borderId="0" applyNumberFormat="0" applyBorder="0" applyAlignment="0" applyProtection="0"/>
    <xf numFmtId="0" fontId="17" fillId="27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7" fillId="7" borderId="0" applyNumberFormat="0" applyBorder="0" applyAlignment="0" applyProtection="0"/>
    <xf numFmtId="0" fontId="17" fillId="32" borderId="0" applyNumberFormat="0" applyBorder="0" applyAlignment="0" applyProtection="0"/>
    <xf numFmtId="0" fontId="17" fillId="14" borderId="0" applyNumberFormat="0" applyBorder="0" applyAlignment="0" applyProtection="0"/>
    <xf numFmtId="0" fontId="17" fillId="33" borderId="0" applyNumberFormat="0" applyBorder="0" applyAlignment="0" applyProtection="0"/>
    <xf numFmtId="0" fontId="17" fillId="75" borderId="0" applyNumberFormat="0" applyBorder="0" applyAlignment="0" applyProtection="0"/>
    <xf numFmtId="0" fontId="17" fillId="34" borderId="0" applyNumberFormat="0" applyBorder="0" applyAlignment="0" applyProtection="0"/>
    <xf numFmtId="0" fontId="17" fillId="75" borderId="0" applyNumberFormat="0" applyBorder="0" applyAlignment="0" applyProtection="0"/>
    <xf numFmtId="0" fontId="17" fillId="13" borderId="0" applyNumberFormat="0" applyBorder="0" applyAlignment="0" applyProtection="0"/>
    <xf numFmtId="0" fontId="17" fillId="42" borderId="0" applyNumberFormat="0" applyBorder="0" applyAlignment="0" applyProtection="0"/>
    <xf numFmtId="0" fontId="17" fillId="14" borderId="0" applyNumberFormat="0" applyBorder="0" applyAlignment="0" applyProtection="0"/>
    <xf numFmtId="0" fontId="17" fillId="35" borderId="0" applyNumberFormat="0" applyBorder="0" applyAlignment="0" applyProtection="0"/>
    <xf numFmtId="0" fontId="8" fillId="3" borderId="0" applyNumberFormat="0" applyBorder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16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184" fontId="59" fillId="0" borderId="0" applyFont="0" applyFill="0" applyBorder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172" fontId="60" fillId="0" borderId="0" applyFont="0" applyFill="0" applyBorder="0" applyAlignment="0" applyProtection="0"/>
    <xf numFmtId="172" fontId="59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4" fillId="0" borderId="9" applyNumberFormat="0" applyFill="0" applyAlignment="0" applyProtection="0"/>
    <xf numFmtId="0" fontId="61" fillId="0" borderId="26" applyNumberFormat="0" applyFill="0" applyAlignment="0" applyProtection="0"/>
    <xf numFmtId="0" fontId="5" fillId="0" borderId="10" applyNumberFormat="0" applyFill="0" applyAlignment="0" applyProtection="0"/>
    <xf numFmtId="0" fontId="62" fillId="0" borderId="10" applyNumberFormat="0" applyFill="0" applyAlignment="0" applyProtection="0"/>
    <xf numFmtId="0" fontId="6" fillId="0" borderId="11" applyNumberFormat="0" applyFill="0" applyAlignment="0" applyProtection="0"/>
    <xf numFmtId="0" fontId="63" fillId="0" borderId="27" applyNumberFormat="0" applyFill="0" applyAlignment="0" applyProtection="0"/>
    <xf numFmtId="0" fontId="6" fillId="0" borderId="0" applyNumberFormat="0" applyFill="0" applyBorder="0" applyAlignment="0" applyProtection="0"/>
    <xf numFmtId="0" fontId="63" fillId="0" borderId="0" applyNumberFormat="0" applyFill="0" applyBorder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179" fontId="28" fillId="0" borderId="0" applyFont="0" applyFill="0" applyBorder="0" applyAlignment="0" applyProtection="0"/>
    <xf numFmtId="168" fontId="60" fillId="0" borderId="0" applyFont="0" applyFill="0" applyBorder="0" applyAlignment="0" applyProtection="0"/>
    <xf numFmtId="179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174" fontId="28" fillId="0" borderId="0"/>
    <xf numFmtId="0" fontId="28" fillId="0" borderId="0"/>
    <xf numFmtId="174" fontId="28" fillId="0" borderId="0"/>
    <xf numFmtId="0" fontId="28" fillId="0" borderId="0"/>
    <xf numFmtId="174" fontId="28" fillId="0" borderId="0"/>
    <xf numFmtId="0" fontId="28" fillId="0" borderId="0"/>
    <xf numFmtId="0" fontId="20" fillId="0" borderId="0"/>
    <xf numFmtId="0" fontId="53" fillId="0" borderId="0"/>
    <xf numFmtId="0" fontId="20" fillId="0" borderId="0"/>
    <xf numFmtId="0" fontId="28" fillId="0" borderId="0"/>
    <xf numFmtId="0" fontId="20" fillId="0" borderId="0"/>
    <xf numFmtId="0" fontId="53" fillId="0" borderId="0"/>
    <xf numFmtId="0" fontId="20" fillId="0" borderId="0"/>
    <xf numFmtId="0" fontId="20" fillId="0" borderId="0"/>
    <xf numFmtId="174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183" fontId="20" fillId="0" borderId="0"/>
    <xf numFmtId="173" fontId="59" fillId="0" borderId="0"/>
    <xf numFmtId="0" fontId="20" fillId="0" borderId="0"/>
    <xf numFmtId="0" fontId="60" fillId="0" borderId="0"/>
    <xf numFmtId="0" fontId="60" fillId="0" borderId="0"/>
    <xf numFmtId="0" fontId="20" fillId="0" borderId="0"/>
    <xf numFmtId="0" fontId="59" fillId="0" borderId="0"/>
    <xf numFmtId="0" fontId="20" fillId="0" borderId="0"/>
    <xf numFmtId="183" fontId="28" fillId="0" borderId="0"/>
    <xf numFmtId="183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3" fontId="59" fillId="0" borderId="0"/>
    <xf numFmtId="0" fontId="59" fillId="0" borderId="0"/>
    <xf numFmtId="0" fontId="28" fillId="0" borderId="0"/>
    <xf numFmtId="174" fontId="28" fillId="0" borderId="0"/>
    <xf numFmtId="0" fontId="20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1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83" fontId="28" fillId="0" borderId="0"/>
    <xf numFmtId="172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3" fillId="0" borderId="0"/>
    <xf numFmtId="174" fontId="28" fillId="0" borderId="0"/>
    <xf numFmtId="0" fontId="20" fillId="0" borderId="0"/>
    <xf numFmtId="183" fontId="28" fillId="0" borderId="0"/>
    <xf numFmtId="0" fontId="60" fillId="0" borderId="0"/>
    <xf numFmtId="0" fontId="20" fillId="0" borderId="0"/>
    <xf numFmtId="0" fontId="28" fillId="0" borderId="0"/>
    <xf numFmtId="174" fontId="28" fillId="0" borderId="0"/>
    <xf numFmtId="0" fontId="20" fillId="0" borderId="0"/>
    <xf numFmtId="0" fontId="20" fillId="0" borderId="0"/>
    <xf numFmtId="173" fontId="1" fillId="49" borderId="24" applyNumberFormat="0" applyFont="0" applyAlignment="0" applyProtection="0"/>
    <xf numFmtId="0" fontId="53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" fillId="49" borderId="24" applyNumberFormat="0" applyFont="0" applyAlignment="0" applyProtection="0"/>
    <xf numFmtId="0" fontId="59" fillId="37" borderId="29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1" fillId="49" borderId="24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5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74" fillId="0" borderId="0" applyFill="0" applyBorder="0" applyProtection="0">
      <alignment horizontal="left"/>
    </xf>
    <xf numFmtId="0" fontId="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83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20" fillId="0" borderId="0"/>
    <xf numFmtId="0" fontId="20" fillId="0" borderId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0" fillId="0" borderId="0"/>
    <xf numFmtId="43" fontId="20" fillId="0" borderId="0" applyFont="0" applyFill="0" applyBorder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27" borderId="31" applyNumberFormat="0" applyAlignment="0" applyProtection="0"/>
    <xf numFmtId="168" fontId="60" fillId="0" borderId="0" applyFont="0" applyFill="0" applyBorder="0" applyAlignment="0" applyProtection="0"/>
    <xf numFmtId="168" fontId="60" fillId="0" borderId="0" applyFont="0" applyFill="0" applyBorder="0" applyAlignment="0" applyProtection="0"/>
    <xf numFmtId="0" fontId="60" fillId="0" borderId="0"/>
    <xf numFmtId="0" fontId="20" fillId="0" borderId="0"/>
    <xf numFmtId="0" fontId="20" fillId="0" borderId="0"/>
    <xf numFmtId="0" fontId="20" fillId="0" borderId="0"/>
    <xf numFmtId="0" fontId="60" fillId="0" borderId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92" fillId="0" borderId="0"/>
    <xf numFmtId="43" fontId="92" fillId="0" borderId="0" applyFont="0" applyFill="0" applyBorder="0" applyAlignment="0" applyProtection="0"/>
    <xf numFmtId="0" fontId="92" fillId="0" borderId="0"/>
    <xf numFmtId="0" fontId="92" fillId="0" borderId="0"/>
    <xf numFmtId="43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3" fillId="51" borderId="0" applyNumberFormat="0" applyBorder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8" fillId="51" borderId="0" applyNumberFormat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8" fillId="51" borderId="0" applyNumberFormat="0" applyBorder="0" applyAlignment="0" applyProtection="0"/>
    <xf numFmtId="0" fontId="53" fillId="51" borderId="0" applyNumberFormat="0" applyBorder="0" applyAlignment="0" applyProtection="0"/>
    <xf numFmtId="0" fontId="28" fillId="51" borderId="0" applyNumberFormat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8" fillId="51" borderId="0" applyNumberFormat="0" applyBorder="0" applyAlignment="0" applyProtection="0"/>
    <xf numFmtId="0" fontId="59" fillId="37" borderId="29" applyNumberFormat="0" applyFont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3" fillId="55" borderId="0" applyNumberFormat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8" fillId="55" borderId="0" applyNumberFormat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8" fillId="55" borderId="0" applyNumberFormat="0" applyBorder="0" applyAlignment="0" applyProtection="0"/>
    <xf numFmtId="0" fontId="53" fillId="55" borderId="0" applyNumberFormat="0" applyBorder="0" applyAlignment="0" applyProtection="0"/>
    <xf numFmtId="0" fontId="28" fillId="55" borderId="0" applyNumberFormat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8" fillId="55" borderId="0" applyNumberFormat="0" applyBorder="0" applyAlignment="0" applyProtection="0"/>
    <xf numFmtId="0" fontId="59" fillId="37" borderId="29" applyNumberFormat="0" applyFont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3" fillId="59" borderId="0" applyNumberFormat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8" fillId="59" borderId="0" applyNumberFormat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28" fillId="59" borderId="0" applyNumberFormat="0" applyBorder="0" applyAlignment="0" applyProtection="0"/>
    <xf numFmtId="0" fontId="53" fillId="59" borderId="0" applyNumberFormat="0" applyBorder="0" applyAlignment="0" applyProtection="0"/>
    <xf numFmtId="0" fontId="28" fillId="59" borderId="0" applyNumberFormat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28" fillId="59" borderId="0" applyNumberFormat="0" applyBorder="0" applyAlignment="0" applyProtection="0"/>
    <xf numFmtId="0" fontId="11" fillId="6" borderId="31" applyNumberFormat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53" fillId="63" borderId="0" applyNumberFormat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28" fillId="63" borderId="0" applyNumberFormat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28" fillId="63" borderId="0" applyNumberFormat="0" applyBorder="0" applyAlignment="0" applyProtection="0"/>
    <xf numFmtId="0" fontId="53" fillId="63" borderId="0" applyNumberFormat="0" applyBorder="0" applyAlignment="0" applyProtection="0"/>
    <xf numFmtId="0" fontId="28" fillId="63" borderId="0" applyNumberFormat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28" fillId="63" borderId="0" applyNumberFormat="0" applyBorder="0" applyAlignment="0" applyProtection="0"/>
    <xf numFmtId="0" fontId="11" fillId="6" borderId="31" applyNumberFormat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53" fillId="67" borderId="0" applyNumberFormat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28" fillId="67" borderId="0" applyNumberFormat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28" fillId="67" borderId="0" applyNumberFormat="0" applyBorder="0" applyAlignment="0" applyProtection="0"/>
    <xf numFmtId="0" fontId="53" fillId="67" borderId="0" applyNumberFormat="0" applyBorder="0" applyAlignment="0" applyProtection="0"/>
    <xf numFmtId="0" fontId="28" fillId="67" borderId="0" applyNumberFormat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28" fillId="67" borderId="0" applyNumberFormat="0" applyBorder="0" applyAlignment="0" applyProtection="0"/>
    <xf numFmtId="0" fontId="11" fillId="6" borderId="31" applyNumberFormat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53" fillId="71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71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28" fillId="71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3" fillId="52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52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52" borderId="0" applyNumberFormat="0" applyBorder="0" applyAlignment="0" applyProtection="0"/>
    <xf numFmtId="0" fontId="53" fillId="52" borderId="0" applyNumberFormat="0" applyBorder="0" applyAlignment="0" applyProtection="0"/>
    <xf numFmtId="0" fontId="28" fillId="52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52" borderId="0" applyNumberFormat="0" applyBorder="0" applyAlignment="0" applyProtection="0"/>
    <xf numFmtId="0" fontId="32" fillId="0" borderId="32" applyNumberFormat="0" applyFill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3" fillId="56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56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56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3" fillId="60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60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60" borderId="0" applyNumberFormat="0" applyBorder="0" applyAlignment="0" applyProtection="0"/>
    <xf numFmtId="0" fontId="53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53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53" fillId="64" borderId="0" applyNumberFormat="0" applyBorder="0" applyAlignment="0" applyProtection="0"/>
    <xf numFmtId="0" fontId="28" fillId="64" borderId="0" applyNumberFormat="0" applyBorder="0" applyAlignment="0" applyProtection="0"/>
    <xf numFmtId="0" fontId="12" fillId="27" borderId="30" applyNumberFormat="0" applyAlignment="0" applyProtection="0"/>
    <xf numFmtId="0" fontId="10" fillId="7" borderId="30" applyNumberFormat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53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68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53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53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54" fillId="57" borderId="0" applyNumberFormat="0" applyBorder="0" applyAlignment="0" applyProtection="0"/>
    <xf numFmtId="0" fontId="54" fillId="69" borderId="0" applyNumberFormat="0" applyBorder="0" applyAlignment="0" applyProtection="0"/>
    <xf numFmtId="0" fontId="93" fillId="76" borderId="0" applyNumberFormat="0" applyBorder="0" applyAlignment="0" applyProtection="0"/>
    <xf numFmtId="0" fontId="87" fillId="76" borderId="0" applyNumberFormat="0" applyBorder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94" fillId="78" borderId="23" applyNumberFormat="0" applyAlignment="0" applyProtection="0"/>
    <xf numFmtId="0" fontId="90" fillId="78" borderId="23" applyNumberFormat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0" fillId="37" borderId="29" applyNumberFormat="0" applyFont="0" applyAlignment="0" applyProtection="0"/>
    <xf numFmtId="0" fontId="11" fillId="27" borderId="31" applyNumberFormat="0" applyAlignment="0" applyProtection="0"/>
    <xf numFmtId="0" fontId="54" fillId="66" borderId="0" applyNumberFormat="0" applyBorder="0" applyAlignment="0" applyProtection="0"/>
    <xf numFmtId="0" fontId="54" fillId="70" borderId="0" applyNumberFormat="0" applyBorder="0" applyAlignment="0" applyProtection="0"/>
    <xf numFmtId="0" fontId="95" fillId="77" borderId="20" applyNumberFormat="0" applyAlignment="0" applyProtection="0"/>
    <xf numFmtId="0" fontId="89" fillId="77" borderId="2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64" fillId="0" borderId="0" applyNumberFormat="0" applyFill="0" applyBorder="0" applyAlignment="0" applyProtection="0">
      <alignment vertical="top"/>
      <protection locked="0"/>
    </xf>
    <xf numFmtId="174" fontId="64" fillId="0" borderId="0" applyNumberFormat="0" applyFill="0" applyBorder="0" applyAlignment="0" applyProtection="0">
      <alignment vertical="top"/>
      <protection locked="0"/>
    </xf>
    <xf numFmtId="0" fontId="96" fillId="0" borderId="0" applyNumberFormat="0" applyFill="0" applyBorder="0" applyAlignment="0" applyProtection="0"/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97" fillId="46" borderId="0" applyNumberFormat="0" applyBorder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8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44" fontId="28" fillId="0" borderId="0" applyFont="0" applyFill="0" applyBorder="0" applyAlignment="0" applyProtection="0"/>
    <xf numFmtId="184" fontId="59" fillId="0" borderId="0" applyFont="0" applyFill="0" applyBorder="0" applyAlignment="0" applyProtection="0"/>
    <xf numFmtId="179" fontId="20" fillId="0" borderId="0" applyFont="0" applyFill="0" applyBorder="0" applyAlignment="0" applyProtection="0"/>
    <xf numFmtId="179" fontId="20" fillId="0" borderId="0" applyFont="0" applyFill="0" applyBorder="0" applyAlignment="0" applyProtection="0"/>
    <xf numFmtId="0" fontId="98" fillId="47" borderId="0" applyNumberFormat="0" applyBorder="0" applyAlignment="0" applyProtection="0"/>
    <xf numFmtId="0" fontId="88" fillId="47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8" fillId="0" borderId="0"/>
    <xf numFmtId="0" fontId="19" fillId="0" borderId="0"/>
    <xf numFmtId="0" fontId="28" fillId="0" borderId="0"/>
    <xf numFmtId="0" fontId="53" fillId="0" borderId="0"/>
    <xf numFmtId="0" fontId="20" fillId="0" borderId="0"/>
    <xf numFmtId="0" fontId="28" fillId="0" borderId="0"/>
    <xf numFmtId="0" fontId="20" fillId="0" borderId="0"/>
    <xf numFmtId="0" fontId="92" fillId="0" borderId="0"/>
    <xf numFmtId="0" fontId="28" fillId="0" borderId="0"/>
    <xf numFmtId="0" fontId="20" fillId="0" borderId="0"/>
    <xf numFmtId="0" fontId="28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69" fillId="0" borderId="0"/>
    <xf numFmtId="0" fontId="92" fillId="0" borderId="0"/>
    <xf numFmtId="0" fontId="28" fillId="0" borderId="0"/>
    <xf numFmtId="0" fontId="20" fillId="0" borderId="0"/>
    <xf numFmtId="174" fontId="28" fillId="0" borderId="0"/>
    <xf numFmtId="174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174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59" fillId="0" borderId="0"/>
    <xf numFmtId="174" fontId="20" fillId="0" borderId="0"/>
    <xf numFmtId="0" fontId="5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2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9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9" fillId="0" borderId="0"/>
    <xf numFmtId="174" fontId="28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4" fontId="28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174" fontId="28" fillId="0" borderId="0"/>
    <xf numFmtId="0" fontId="1" fillId="0" borderId="0"/>
    <xf numFmtId="0" fontId="28" fillId="49" borderId="24" applyNumberFormat="0" applyFont="0" applyAlignment="0" applyProtection="0"/>
    <xf numFmtId="0" fontId="59" fillId="37" borderId="29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53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1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8" fillId="49" borderId="24" applyNumberFormat="0" applyFon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28" fillId="72" borderId="0" applyNumberFormat="0" applyBorder="0" applyAlignment="0" applyProtection="0"/>
    <xf numFmtId="185" fontId="70" fillId="0" borderId="0" applyFont="0" applyFill="0" applyBorder="0" applyAlignment="0" applyProtection="0">
      <alignment horizontal="right"/>
    </xf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12" fillId="6" borderId="30" applyNumberFormat="0" applyAlignment="0" applyProtection="0"/>
    <xf numFmtId="0" fontId="40" fillId="48" borderId="20" applyNumberFormat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61" fillId="0" borderId="26" applyNumberFormat="0" applyFill="0" applyAlignment="0" applyProtection="0"/>
    <xf numFmtId="0" fontId="78" fillId="0" borderId="26" applyNumberFormat="0" applyFill="0" applyAlignment="0" applyProtection="0"/>
    <xf numFmtId="0" fontId="80" fillId="0" borderId="18" applyNumberFormat="0" applyFill="0" applyAlignment="0" applyProtection="0"/>
    <xf numFmtId="0" fontId="63" fillId="0" borderId="27" applyNumberFormat="0" applyFill="0" applyAlignment="0" applyProtection="0"/>
    <xf numFmtId="0" fontId="82" fillId="0" borderId="27" applyNumberFormat="0" applyFill="0" applyAlignment="0" applyProtection="0"/>
    <xf numFmtId="0" fontId="63" fillId="0" borderId="0" applyNumberFormat="0" applyFill="0" applyBorder="0" applyAlignment="0" applyProtection="0"/>
    <xf numFmtId="0" fontId="82" fillId="0" borderId="0" applyNumberFormat="0" applyFill="0" applyBorder="0" applyAlignment="0" applyProtection="0"/>
    <xf numFmtId="0" fontId="91" fillId="0" borderId="0" applyNumberFormat="0" applyFill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168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4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0" fontId="20" fillId="0" borderId="0"/>
    <xf numFmtId="43" fontId="28" fillId="0" borderId="0" applyFont="0" applyFill="0" applyBorder="0" applyAlignment="0" applyProtection="0"/>
    <xf numFmtId="0" fontId="28" fillId="0" borderId="0"/>
    <xf numFmtId="174" fontId="28" fillId="0" borderId="0"/>
    <xf numFmtId="179" fontId="69" fillId="0" borderId="0" applyFont="0" applyFill="0" applyBorder="0" applyAlignment="0" applyProtection="0"/>
    <xf numFmtId="0" fontId="28" fillId="72" borderId="0" applyNumberFormat="0" applyBorder="0" applyAlignment="0" applyProtection="0"/>
    <xf numFmtId="0" fontId="28" fillId="64" borderId="0" applyNumberFormat="0" applyBorder="0" applyAlignment="0" applyProtection="0"/>
    <xf numFmtId="0" fontId="28" fillId="60" borderId="0" applyNumberFormat="0" applyBorder="0" applyAlignment="0" applyProtection="0"/>
    <xf numFmtId="0" fontId="28" fillId="52" borderId="0" applyNumberFormat="0" applyBorder="0" applyAlignment="0" applyProtection="0"/>
    <xf numFmtId="0" fontId="28" fillId="67" borderId="0" applyNumberFormat="0" applyBorder="0" applyAlignment="0" applyProtection="0"/>
    <xf numFmtId="0" fontId="28" fillId="51" borderId="0" applyNumberFormat="0" applyBorder="0" applyAlignment="0" applyProtection="0"/>
    <xf numFmtId="0" fontId="92" fillId="0" borderId="0"/>
    <xf numFmtId="0" fontId="28" fillId="0" borderId="0"/>
    <xf numFmtId="43" fontId="20" fillId="0" borderId="0" applyFont="0" applyFill="0" applyBorder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1" fillId="37" borderId="29" applyNumberFormat="0" applyFont="0" applyAlignment="0" applyProtection="0"/>
    <xf numFmtId="173" fontId="10" fillId="7" borderId="30" applyNumberFormat="0" applyAlignment="0" applyProtection="0"/>
    <xf numFmtId="0" fontId="10" fillId="7" borderId="30" applyNumberFormat="0" applyAlignment="0" applyProtection="0"/>
    <xf numFmtId="173" fontId="12" fillId="6" borderId="30" applyNumberFormat="0" applyAlignment="0" applyProtection="0"/>
    <xf numFmtId="0" fontId="12" fillId="6" borderId="30" applyNumberFormat="0" applyAlignment="0" applyProtection="0"/>
    <xf numFmtId="0" fontId="20" fillId="0" borderId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63" fillId="0" borderId="0" applyNumberFormat="0" applyFill="0" applyBorder="0" applyAlignment="0" applyProtection="0"/>
    <xf numFmtId="0" fontId="63" fillId="0" borderId="27" applyNumberFormat="0" applyFill="0" applyAlignment="0" applyProtection="0"/>
    <xf numFmtId="0" fontId="61" fillId="0" borderId="26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" fillId="49" borderId="24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85" fillId="0" borderId="16" applyNumberFormat="0" applyFill="0" applyAlignment="0" applyProtection="0"/>
    <xf numFmtId="0" fontId="81" fillId="0" borderId="0" applyNumberFormat="0" applyFill="0" applyBorder="0" applyAlignment="0" applyProtection="0"/>
    <xf numFmtId="0" fontId="81" fillId="0" borderId="19" applyNumberFormat="0" applyFill="0" applyAlignment="0" applyProtection="0"/>
    <xf numFmtId="0" fontId="79" fillId="0" borderId="18" applyNumberFormat="0" applyFill="0" applyAlignment="0" applyProtection="0"/>
    <xf numFmtId="0" fontId="77" fillId="0" borderId="17" applyNumberFormat="0" applyFill="0" applyAlignment="0" applyProtection="0"/>
    <xf numFmtId="0" fontId="53" fillId="0" borderId="0"/>
    <xf numFmtId="0" fontId="54" fillId="73" borderId="0" applyNumberFormat="0" applyBorder="0" applyAlignment="0" applyProtection="0"/>
    <xf numFmtId="0" fontId="54" fillId="65" borderId="0" applyNumberFormat="0" applyBorder="0" applyAlignment="0" applyProtection="0"/>
    <xf numFmtId="0" fontId="54" fillId="61" borderId="0" applyNumberFormat="0" applyBorder="0" applyAlignment="0" applyProtection="0"/>
    <xf numFmtId="0" fontId="54" fillId="53" borderId="0" applyNumberFormat="0" applyBorder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43" fontId="28" fillId="0" borderId="0" applyFont="0" applyFill="0" applyBorder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72" borderId="0" applyNumberFormat="0" applyBorder="0" applyAlignment="0" applyProtection="0"/>
    <xf numFmtId="0" fontId="28" fillId="72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4" borderId="0" applyNumberFormat="0" applyBorder="0" applyAlignment="0" applyProtection="0"/>
    <xf numFmtId="0" fontId="28" fillId="60" borderId="0" applyNumberFormat="0" applyBorder="0" applyAlignment="0" applyProtection="0"/>
    <xf numFmtId="0" fontId="28" fillId="60" borderId="0" applyNumberFormat="0" applyBorder="0" applyAlignment="0" applyProtection="0"/>
    <xf numFmtId="0" fontId="28" fillId="52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7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63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9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5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0" fontId="28" fillId="51" borderId="0" applyNumberFormat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8" fillId="0" borderId="0"/>
    <xf numFmtId="0" fontId="28" fillId="0" borderId="0"/>
    <xf numFmtId="0" fontId="28" fillId="63" borderId="0" applyNumberFormat="0" applyBorder="0" applyAlignment="0" applyProtection="0"/>
    <xf numFmtId="0" fontId="28" fillId="59" borderId="0" applyNumberFormat="0" applyBorder="0" applyAlignment="0" applyProtection="0"/>
    <xf numFmtId="0" fontId="28" fillId="55" borderId="0" applyNumberFormat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43" fontId="28" fillId="0" borderId="0" applyFont="0" applyFill="0" applyBorder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173" fontId="11" fillId="6" borderId="31" applyNumberFormat="0" applyAlignment="0" applyProtection="0"/>
    <xf numFmtId="0" fontId="11" fillId="6" borderId="31" applyNumberFormat="0" applyAlignment="0" applyProtection="0"/>
    <xf numFmtId="173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8" fillId="72" borderId="0" applyNumberFormat="0" applyBorder="0" applyAlignment="0" applyProtection="0"/>
    <xf numFmtId="0" fontId="28" fillId="51" borderId="0" applyNumberFormat="0" applyBorder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3" fillId="0" borderId="0"/>
    <xf numFmtId="43" fontId="20" fillId="0" borderId="0" applyFont="0" applyFill="0" applyBorder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12" fillId="6" borderId="30" applyNumberFormat="0" applyAlignment="0" applyProtection="0"/>
    <xf numFmtId="0" fontId="32" fillId="0" borderId="32" applyNumberFormat="0" applyFill="0" applyAlignment="0" applyProtection="0"/>
    <xf numFmtId="0" fontId="10" fillId="7" borderId="30" applyNumberFormat="0" applyAlignment="0" applyProtection="0"/>
    <xf numFmtId="0" fontId="28" fillId="55" borderId="0" applyNumberFormat="0" applyBorder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174" fontId="28" fillId="0" borderId="0"/>
    <xf numFmtId="0" fontId="28" fillId="0" borderId="0"/>
    <xf numFmtId="174" fontId="28" fillId="0" borderId="0"/>
    <xf numFmtId="0" fontId="28" fillId="63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28" fillId="52" borderId="0" applyNumberFormat="0" applyBorder="0" applyAlignment="0" applyProtection="0"/>
    <xf numFmtId="0" fontId="100" fillId="0" borderId="0"/>
    <xf numFmtId="0" fontId="92" fillId="0" borderId="0"/>
    <xf numFmtId="0" fontId="60" fillId="0" borderId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0" fontId="28" fillId="49" borderId="24" applyNumberFormat="0" applyFont="0" applyAlignment="0" applyProtection="0"/>
    <xf numFmtId="9" fontId="28" fillId="0" borderId="0" applyFont="0" applyFill="0" applyBorder="0" applyAlignment="0" applyProtection="0"/>
    <xf numFmtId="0" fontId="57" fillId="48" borderId="20" applyNumberFormat="0" applyAlignment="0" applyProtection="0"/>
    <xf numFmtId="0" fontId="54" fillId="50" borderId="0" applyNumberFormat="0" applyBorder="0" applyAlignment="0" applyProtection="0"/>
    <xf numFmtId="0" fontId="54" fillId="54" borderId="0" applyNumberFormat="0" applyBorder="0" applyAlignment="0" applyProtection="0"/>
    <xf numFmtId="0" fontId="54" fillId="58" borderId="0" applyNumberFormat="0" applyBorder="0" applyAlignment="0" applyProtection="0"/>
    <xf numFmtId="0" fontId="54" fillId="62" borderId="0" applyNumberFormat="0" applyBorder="0" applyAlignment="0" applyProtection="0"/>
    <xf numFmtId="0" fontId="72" fillId="48" borderId="21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20" fillId="0" borderId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9" fillId="48" borderId="2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43" fontId="20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1" fillId="6" borderId="5" applyNumberFormat="0" applyAlignment="0" applyProtection="0"/>
    <xf numFmtId="0" fontId="28" fillId="49" borderId="24" applyNumberFormat="0" applyFont="0" applyAlignment="0" applyProtection="0"/>
    <xf numFmtId="0" fontId="12" fillId="6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12" fillId="6" borderId="30" applyNumberFormat="0" applyAlignment="0" applyProtection="0"/>
    <xf numFmtId="173" fontId="10" fillId="7" borderId="30" applyNumberFormat="0" applyAlignment="0" applyProtection="0"/>
    <xf numFmtId="173" fontId="1" fillId="37" borderId="29" applyNumberFormat="0" applyFont="0" applyAlignment="0" applyProtection="0"/>
    <xf numFmtId="173" fontId="59" fillId="37" borderId="29" applyNumberFormat="0" applyFont="0" applyAlignment="0" applyProtection="0"/>
    <xf numFmtId="173" fontId="11" fillId="6" borderId="5" applyNumberFormat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6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6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6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6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20" fillId="0" borderId="0"/>
    <xf numFmtId="0" fontId="20" fillId="0" borderId="0"/>
    <xf numFmtId="186" fontId="102" fillId="0" borderId="0" applyNumberFormat="0" applyFill="0" applyBorder="0" applyAlignment="0" applyProtection="0"/>
    <xf numFmtId="0" fontId="44" fillId="53" borderId="0" applyNumberFormat="0" applyBorder="0" applyAlignment="0" applyProtection="0"/>
    <xf numFmtId="0" fontId="44" fillId="57" borderId="0" applyNumberFormat="0" applyBorder="0" applyAlignment="0" applyProtection="0"/>
    <xf numFmtId="0" fontId="44" fillId="61" borderId="0" applyNumberFormat="0" applyBorder="0" applyAlignment="0" applyProtection="0"/>
    <xf numFmtId="0" fontId="44" fillId="65" borderId="0" applyNumberFormat="0" applyBorder="0" applyAlignment="0" applyProtection="0"/>
    <xf numFmtId="0" fontId="44" fillId="69" borderId="0" applyNumberFormat="0" applyBorder="0" applyAlignment="0" applyProtection="0"/>
    <xf numFmtId="0" fontId="44" fillId="73" borderId="0" applyNumberFormat="0" applyBorder="0" applyAlignment="0" applyProtection="0"/>
    <xf numFmtId="187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176" fontId="10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8" fillId="47" borderId="0" applyNumberFormat="0" applyBorder="0" applyAlignment="0" applyProtection="0"/>
    <xf numFmtId="186" fontId="20" fillId="0" borderId="0"/>
    <xf numFmtId="9" fontId="20" fillId="0" borderId="0" applyFont="0" applyFill="0" applyBorder="0" applyAlignment="0" applyProtection="0"/>
    <xf numFmtId="0" fontId="20" fillId="0" borderId="0"/>
    <xf numFmtId="0" fontId="100" fillId="0" borderId="0"/>
    <xf numFmtId="0" fontId="100" fillId="0" borderId="0"/>
    <xf numFmtId="0" fontId="20" fillId="0" borderId="0"/>
    <xf numFmtId="0" fontId="32" fillId="0" borderId="32" applyNumberFormat="0" applyFill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1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5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59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3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67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71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2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56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0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4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68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72" borderId="0" applyNumberFormat="0" applyBorder="0" applyAlignment="0" applyProtection="0"/>
    <xf numFmtId="0" fontId="20" fillId="57" borderId="0" applyNumberFormat="0" applyBorder="0" applyAlignment="0" applyProtection="0"/>
    <xf numFmtId="0" fontId="33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33" fillId="0" borderId="23" applyNumberFormat="0" applyFill="0" applyAlignment="0" applyProtection="0"/>
    <xf numFmtId="0" fontId="33" fillId="0" borderId="23" applyNumberFormat="0" applyFill="0" applyAlignment="0" applyProtection="0"/>
    <xf numFmtId="0" fontId="46" fillId="0" borderId="22" applyNumberFormat="0" applyFill="0" applyAlignment="0" applyProtection="0"/>
    <xf numFmtId="0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7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20" fillId="0" borderId="24" applyNumberFormat="0" applyFont="0" applyFill="0" applyAlignment="0" applyProtection="0"/>
    <xf numFmtId="0" fontId="3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52" fillId="0" borderId="17" applyNumberFormat="0" applyFill="0" applyAlignment="0" applyProtection="0"/>
    <xf numFmtId="0" fontId="52" fillId="0" borderId="18" applyNumberFormat="0" applyFill="0" applyAlignment="0" applyProtection="0"/>
    <xf numFmtId="0" fontId="52" fillId="0" borderId="19" applyNumberFormat="0" applyFill="0" applyAlignment="0" applyProtection="0"/>
    <xf numFmtId="0" fontId="52" fillId="0" borderId="0" applyNumberFormat="0" applyFill="0" applyBorder="0" applyAlignment="0" applyProtection="0"/>
    <xf numFmtId="0" fontId="29" fillId="0" borderId="16" applyNumberFormat="0" applyFill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169" fontId="20" fillId="0" borderId="0" applyFont="0" applyFill="0" applyBorder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169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7" fillId="4" borderId="0" applyNumberFormat="0" applyBorder="0" applyAlignment="0" applyProtection="0"/>
    <xf numFmtId="44" fontId="6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179" fontId="28" fillId="0" borderId="0" applyFont="0" applyFill="0" applyBorder="0" applyAlignment="0" applyProtection="0"/>
    <xf numFmtId="174" fontId="28" fillId="0" borderId="0"/>
    <xf numFmtId="174" fontId="28" fillId="0" borderId="0"/>
    <xf numFmtId="174" fontId="28" fillId="0" borderId="0"/>
    <xf numFmtId="0" fontId="60" fillId="0" borderId="0"/>
    <xf numFmtId="0" fontId="20" fillId="0" borderId="0"/>
    <xf numFmtId="0" fontId="28" fillId="0" borderId="0"/>
    <xf numFmtId="0" fontId="20" fillId="0" borderId="0"/>
    <xf numFmtId="0" fontId="20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0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174" fontId="28" fillId="0" borderId="0"/>
    <xf numFmtId="174" fontId="28" fillId="0" borderId="0"/>
    <xf numFmtId="0" fontId="28" fillId="0" borderId="0"/>
    <xf numFmtId="174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8" fillId="0" borderId="0"/>
    <xf numFmtId="0" fontId="59" fillId="37" borderId="29" applyNumberFormat="0" applyFont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3" fillId="0" borderId="0"/>
    <xf numFmtId="174" fontId="28" fillId="0" borderId="0"/>
    <xf numFmtId="174" fontId="28" fillId="0" borderId="0"/>
    <xf numFmtId="174" fontId="28" fillId="0" borderId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20" fillId="0" borderId="0"/>
    <xf numFmtId="0" fontId="53" fillId="49" borderId="24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176" fontId="28" fillId="0" borderId="0" applyFont="0" applyFill="0" applyBorder="0" applyAlignment="0" applyProtection="0"/>
    <xf numFmtId="176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0" fontId="20" fillId="0" borderId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0" fillId="7" borderId="30" applyNumberForma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1" fillId="6" borderId="5" applyNumberFormat="0" applyAlignment="0" applyProtection="0"/>
    <xf numFmtId="0" fontId="20" fillId="37" borderId="29" applyNumberFormat="0" applyFont="0" applyAlignment="0" applyProtection="0"/>
    <xf numFmtId="0" fontId="10" fillId="7" borderId="30" applyNumberFormat="0" applyAlignment="0" applyProtection="0"/>
    <xf numFmtId="0" fontId="32" fillId="0" borderId="32" applyNumberFormat="0" applyFill="0" applyAlignment="0" applyProtection="0"/>
    <xf numFmtId="0" fontId="10" fillId="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27" borderId="5" applyNumberFormat="0" applyAlignment="0" applyProtection="0"/>
    <xf numFmtId="0" fontId="11" fillId="27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0" fillId="7" borderId="30" applyNumberFormat="0" applyAlignment="0" applyProtection="0"/>
    <xf numFmtId="0" fontId="11" fillId="6" borderId="31" applyNumberFormat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2" fillId="6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59" fillId="37" borderId="29" applyNumberFormat="0" applyFon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27" borderId="31" applyNumberFormat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1" fillId="6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1" fillId="27" borderId="31" applyNumberFormat="0" applyAlignment="0" applyProtection="0"/>
    <xf numFmtId="0" fontId="20" fillId="37" borderId="29" applyNumberFormat="0" applyFon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59" fillId="37" borderId="29" applyNumberFormat="0" applyFon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168" fontId="60" fillId="0" borderId="0" applyFont="0" applyFill="0" applyBorder="0" applyAlignment="0" applyProtection="0"/>
    <xf numFmtId="168" fontId="20" fillId="0" borderId="0" applyFont="0" applyFill="0" applyBorder="0" applyAlignment="0" applyProtection="0"/>
    <xf numFmtId="168" fontId="20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0" fillId="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0" borderId="0"/>
    <xf numFmtId="43" fontId="20" fillId="0" borderId="0" applyFont="0" applyFill="0" applyBorder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27" borderId="31" applyNumberFormat="0" applyAlignment="0" applyProtection="0"/>
    <xf numFmtId="168" fontId="60" fillId="0" borderId="0" applyFont="0" applyFill="0" applyBorder="0" applyAlignment="0" applyProtection="0"/>
    <xf numFmtId="168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2" fillId="2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0" fillId="7" borderId="30" applyNumberFormat="0" applyAlignment="0" applyProtection="0"/>
    <xf numFmtId="0" fontId="11" fillId="6" borderId="31" applyNumberFormat="0" applyAlignment="0" applyProtection="0"/>
    <xf numFmtId="0" fontId="12" fillId="6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0" fillId="7" borderId="30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0" fillId="7" borderId="30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2" fillId="27" borderId="30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0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20" fillId="37" borderId="29" applyNumberFormat="0" applyFont="0" applyAlignment="0" applyProtection="0"/>
    <xf numFmtId="0" fontId="11" fillId="27" borderId="31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1" fillId="6" borderId="5" applyNumberFormat="0" applyAlignment="0" applyProtection="0"/>
    <xf numFmtId="0" fontId="12" fillId="6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1" fontId="6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168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43" fontId="20" fillId="0" borderId="0" applyFont="0" applyFill="0" applyBorder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173" fontId="1" fillId="37" borderId="29" applyNumberFormat="0" applyFont="0" applyAlignment="0" applyProtection="0"/>
    <xf numFmtId="173" fontId="10" fillId="7" borderId="30" applyNumberFormat="0" applyAlignment="0" applyProtection="0"/>
    <xf numFmtId="0" fontId="10" fillId="7" borderId="30" applyNumberFormat="0" applyAlignment="0" applyProtection="0"/>
    <xf numFmtId="173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43" fontId="28" fillId="0" borderId="0" applyFont="0" applyFill="0" applyBorder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1" fillId="6" borderId="31" applyNumberFormat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43" fontId="28" fillId="0" borderId="0" applyFont="0" applyFill="0" applyBorder="0" applyAlignment="0" applyProtection="0"/>
    <xf numFmtId="173" fontId="11" fillId="6" borderId="31" applyNumberFormat="0" applyAlignment="0" applyProtection="0"/>
    <xf numFmtId="0" fontId="11" fillId="6" borderId="31" applyNumberFormat="0" applyAlignment="0" applyProtection="0"/>
    <xf numFmtId="173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20" fillId="0" borderId="0" applyFont="0" applyFill="0" applyBorder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2" fillId="6" borderId="30" applyNumberFormat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0" fontId="11" fillId="27" borderId="5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43" fontId="20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6" borderId="30" applyNumberFormat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2" fillId="6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173" fontId="1" fillId="37" borderId="29" applyNumberFormat="0" applyFont="0" applyAlignment="0" applyProtection="0"/>
    <xf numFmtId="173" fontId="10" fillId="7" borderId="30" applyNumberFormat="0" applyAlignment="0" applyProtection="0"/>
    <xf numFmtId="0" fontId="10" fillId="7" borderId="30" applyNumberFormat="0" applyAlignment="0" applyProtection="0"/>
    <xf numFmtId="173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173" fontId="11" fillId="6" borderId="31" applyNumberFormat="0" applyAlignment="0" applyProtection="0"/>
    <xf numFmtId="0" fontId="11" fillId="6" borderId="31" applyNumberFormat="0" applyAlignment="0" applyProtection="0"/>
    <xf numFmtId="173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32" fillId="0" borderId="32" applyNumberFormat="0" applyFill="0" applyAlignment="0" applyProtection="0"/>
    <xf numFmtId="0" fontId="59" fillId="37" borderId="29" applyNumberFormat="0" applyFont="0" applyAlignment="0" applyProtection="0"/>
    <xf numFmtId="0" fontId="12" fillId="6" borderId="30" applyNumberFormat="0" applyAlignment="0" applyProtection="0"/>
    <xf numFmtId="0" fontId="32" fillId="0" borderId="32" applyNumberFormat="0" applyFill="0" applyAlignment="0" applyProtection="0"/>
    <xf numFmtId="0" fontId="10" fillId="7" borderId="30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1" fillId="6" borderId="31" applyNumberFormat="0" applyAlignment="0" applyProtection="0"/>
    <xf numFmtId="0" fontId="12" fillId="6" borderId="30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6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6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6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1" fontId="6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6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3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92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32" fillId="0" borderId="32" applyNumberFormat="0" applyFill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41" fontId="6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60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0" fillId="7" borderId="30" applyNumberForma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1" fillId="6" borderId="31" applyNumberFormat="0" applyAlignment="0" applyProtection="0"/>
    <xf numFmtId="0" fontId="20" fillId="37" borderId="29" applyNumberFormat="0" applyFont="0" applyAlignment="0" applyProtection="0"/>
    <xf numFmtId="0" fontId="10" fillId="7" borderId="30" applyNumberFormat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1" fontId="6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59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28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59" fillId="0" borderId="0" applyFont="0" applyFill="0" applyBorder="0" applyAlignment="0" applyProtection="0"/>
    <xf numFmtId="43" fontId="20" fillId="0" borderId="0" applyFont="0" applyFill="0" applyBorder="0" applyAlignment="0" applyProtection="0"/>
    <xf numFmtId="41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2" fillId="27" borderId="30" applyNumberFormat="0" applyAlignment="0" applyProtection="0"/>
    <xf numFmtId="0" fontId="12" fillId="27" borderId="30" applyNumberFormat="0" applyAlignment="0" applyProtection="0"/>
    <xf numFmtId="0" fontId="12" fillId="6" borderId="30" applyNumberFormat="0" applyAlignment="0" applyProtection="0"/>
    <xf numFmtId="0" fontId="12" fillId="6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10" fillId="7" borderId="30" applyNumberForma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20" fillId="37" borderId="29" applyNumberFormat="0" applyFont="0" applyAlignment="0" applyProtection="0"/>
    <xf numFmtId="0" fontId="59" fillId="37" borderId="29" applyNumberFormat="0" applyFont="0" applyAlignment="0" applyProtection="0"/>
    <xf numFmtId="0" fontId="59" fillId="37" borderId="29" applyNumberFormat="0" applyFon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11" fillId="27" borderId="31" applyNumberFormat="0" applyAlignment="0" applyProtection="0"/>
    <xf numFmtId="0" fontId="11" fillId="27" borderId="31" applyNumberFormat="0" applyAlignment="0" applyProtection="0"/>
    <xf numFmtId="0" fontId="11" fillId="6" borderId="31" applyNumberFormat="0" applyAlignment="0" applyProtection="0"/>
    <xf numFmtId="0" fontId="11" fillId="6" borderId="31" applyNumberFormat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32" fillId="0" borderId="32" applyNumberFormat="0" applyFill="0" applyAlignment="0" applyProtection="0"/>
    <xf numFmtId="0" fontId="20" fillId="0" borderId="0"/>
    <xf numFmtId="43" fontId="28" fillId="0" borderId="0" applyFont="0" applyFill="0" applyBorder="0" applyAlignment="0" applyProtection="0"/>
    <xf numFmtId="43" fontId="20" fillId="0" borderId="0" applyFont="0" applyFill="0" applyBorder="0" applyAlignment="0" applyProtection="0"/>
    <xf numFmtId="0" fontId="154" fillId="91" borderId="66" applyNumberFormat="0" applyAlignment="0" applyProtection="0">
      <alignment horizontal="left" vertical="center" indent="1"/>
    </xf>
    <xf numFmtId="193" fontId="144" fillId="0" borderId="0" applyProtection="0">
      <alignment horizontal="right" vertical="center"/>
    </xf>
    <xf numFmtId="192" fontId="155" fillId="0" borderId="60" applyNumberFormat="0" applyProtection="0">
      <alignment horizontal="right" vertical="center"/>
    </xf>
    <xf numFmtId="192" fontId="143" fillId="92" borderId="64" applyNumberFormat="0" applyAlignment="0" applyProtection="0">
      <alignment horizontal="left" vertical="center" indent="1"/>
    </xf>
    <xf numFmtId="0" fontId="144" fillId="81" borderId="60" applyNumberFormat="0" applyAlignment="0">
      <alignment horizontal="left" vertical="center" indent="1"/>
      <protection locked="0"/>
    </xf>
    <xf numFmtId="0" fontId="144" fillId="93" borderId="60" applyNumberFormat="0" applyAlignment="0" applyProtection="0">
      <alignment horizontal="left" vertical="center" indent="1"/>
    </xf>
    <xf numFmtId="192" fontId="143" fillId="94" borderId="67" applyNumberFormat="0" applyBorder="0">
      <alignment horizontal="right" vertical="center"/>
      <protection locked="0"/>
    </xf>
    <xf numFmtId="0" fontId="144" fillId="81" borderId="60" applyNumberFormat="0" applyAlignment="0">
      <alignment horizontal="left" vertical="center" indent="1"/>
      <protection locked="0"/>
    </xf>
    <xf numFmtId="192" fontId="142" fillId="93" borderId="60" applyNumberFormat="0" applyProtection="0">
      <alignment horizontal="right" vertical="center"/>
    </xf>
    <xf numFmtId="192" fontId="154" fillId="91" borderId="65" applyNumberFormat="0">
      <alignment horizontal="right" vertical="center"/>
      <protection locked="0"/>
    </xf>
    <xf numFmtId="192" fontId="145" fillId="84" borderId="61" applyNumberFormat="0" applyBorder="0" applyAlignment="0" applyProtection="0">
      <alignment horizontal="right" vertical="center" indent="1"/>
    </xf>
    <xf numFmtId="192" fontId="146" fillId="83" borderId="61" applyNumberFormat="0" applyBorder="0" applyAlignment="0" applyProtection="0">
      <alignment horizontal="right" vertical="center" indent="1"/>
    </xf>
    <xf numFmtId="192" fontId="146" fillId="82" borderId="61" applyNumberFormat="0" applyBorder="0" applyAlignment="0" applyProtection="0">
      <alignment horizontal="right" vertical="center" indent="1"/>
    </xf>
    <xf numFmtId="192" fontId="147" fillId="85" borderId="61" applyNumberFormat="0" applyBorder="0" applyAlignment="0" applyProtection="0">
      <alignment horizontal="right" vertical="center" indent="1"/>
    </xf>
    <xf numFmtId="192" fontId="147" fillId="86" borderId="61" applyNumberFormat="0" applyBorder="0" applyAlignment="0" applyProtection="0">
      <alignment horizontal="right" vertical="center" indent="1"/>
    </xf>
    <xf numFmtId="192" fontId="147" fillId="87" borderId="61" applyNumberFormat="0" applyBorder="0" applyAlignment="0" applyProtection="0">
      <alignment horizontal="right" vertical="center" indent="1"/>
    </xf>
    <xf numFmtId="192" fontId="148" fillId="88" borderId="61" applyNumberFormat="0" applyBorder="0" applyAlignment="0" applyProtection="0">
      <alignment horizontal="right" vertical="center" indent="1"/>
    </xf>
    <xf numFmtId="192" fontId="148" fillId="89" borderId="61" applyNumberFormat="0" applyBorder="0" applyAlignment="0" applyProtection="0">
      <alignment horizontal="right" vertical="center" indent="1"/>
    </xf>
    <xf numFmtId="192" fontId="148" fillId="90" borderId="61" applyNumberFormat="0" applyBorder="0" applyAlignment="0" applyProtection="0">
      <alignment horizontal="right" vertical="center" indent="1"/>
    </xf>
    <xf numFmtId="0" fontId="149" fillId="0" borderId="0" applyNumberFormat="0" applyFont="0" applyFill="0" applyAlignment="0" applyProtection="0"/>
    <xf numFmtId="192" fontId="156" fillId="92" borderId="0" applyNumberFormat="0" applyAlignment="0" applyProtection="0">
      <alignment horizontal="left" vertical="center" indent="1"/>
    </xf>
    <xf numFmtId="0" fontId="149" fillId="0" borderId="62" applyNumberFormat="0" applyFont="0" applyFill="0" applyAlignment="0" applyProtection="0"/>
    <xf numFmtId="192" fontId="143" fillId="0" borderId="67" applyNumberFormat="0" applyFill="0" applyBorder="0" applyAlignment="0" applyProtection="0">
      <alignment horizontal="right" vertical="center"/>
    </xf>
    <xf numFmtId="192" fontId="154" fillId="95" borderId="68" applyNumberFormat="0" applyAlignment="0" applyProtection="0">
      <alignment horizontal="left" vertical="center" indent="1"/>
    </xf>
    <xf numFmtId="0" fontId="142" fillId="91" borderId="65" applyNumberFormat="0" applyAlignment="0" applyProtection="0">
      <alignment horizontal="left" vertical="center" indent="1"/>
    </xf>
    <xf numFmtId="0" fontId="150" fillId="0" borderId="63" applyNumberFormat="0" applyFill="0" applyBorder="0" applyAlignment="0" applyProtection="0"/>
    <xf numFmtId="0" fontId="151" fillId="0" borderId="63" applyNumberFormat="0" applyBorder="0" applyAlignment="0" applyProtection="0"/>
    <xf numFmtId="0" fontId="150" fillId="81" borderId="60" applyNumberFormat="0" applyAlignment="0">
      <alignment horizontal="left" vertical="center" indent="1"/>
      <protection locked="0"/>
    </xf>
    <xf numFmtId="0" fontId="150" fillId="81" borderId="60" applyNumberFormat="0" applyAlignment="0">
      <alignment horizontal="left" vertical="center" indent="1"/>
      <protection locked="0"/>
    </xf>
    <xf numFmtId="0" fontId="150" fillId="93" borderId="60" applyNumberFormat="0" applyAlignment="0" applyProtection="0">
      <alignment horizontal="left" vertical="center" indent="1"/>
    </xf>
    <xf numFmtId="192" fontId="152" fillId="93" borderId="60" applyNumberFormat="0" applyProtection="0">
      <alignment horizontal="right" vertical="center"/>
    </xf>
    <xf numFmtId="192" fontId="153" fillId="94" borderId="67" applyNumberFormat="0" applyBorder="0">
      <alignment horizontal="right" vertical="center"/>
      <protection locked="0"/>
    </xf>
    <xf numFmtId="192" fontId="152" fillId="94" borderId="60" applyNumberFormat="0" applyBorder="0">
      <alignment horizontal="right" vertical="center"/>
      <protection locked="0"/>
    </xf>
    <xf numFmtId="192" fontId="143" fillId="0" borderId="67" applyNumberFormat="0" applyFill="0" applyBorder="0" applyAlignment="0" applyProtection="0">
      <alignment horizontal="right" vertical="center"/>
    </xf>
    <xf numFmtId="0" fontId="154" fillId="91" borderId="66" applyNumberFormat="0" applyAlignment="0" applyProtection="0">
      <alignment horizontal="left" vertical="center" indent="1"/>
    </xf>
    <xf numFmtId="0" fontId="154" fillId="91" borderId="0" applyNumberFormat="0" applyAlignment="0" applyProtection="0">
      <alignment horizontal="left" vertical="center" indent="1"/>
    </xf>
    <xf numFmtId="0" fontId="144" fillId="91" borderId="0" applyNumberFormat="0" applyAlignment="0" applyProtection="0">
      <alignment horizontal="left" vertical="center" indent="1"/>
    </xf>
    <xf numFmtId="0" fontId="144" fillId="91" borderId="0" applyNumberFormat="0" applyAlignment="0" applyProtection="0">
      <alignment horizontal="left" vertical="center" indent="1"/>
    </xf>
    <xf numFmtId="0" fontId="144" fillId="91" borderId="0" applyNumberFormat="0" applyAlignment="0" applyProtection="0">
      <alignment horizontal="left" vertical="center" indent="1"/>
    </xf>
  </cellStyleXfs>
  <cellXfs count="443">
    <xf numFmtId="0" fontId="0" fillId="0" borderId="0" xfId="0"/>
    <xf numFmtId="0" fontId="109" fillId="79" borderId="0" xfId="0" applyFont="1" applyFill="1" applyAlignment="1">
      <alignment horizontal="left" vertical="center" wrapText="1"/>
    </xf>
    <xf numFmtId="14" fontId="138" fillId="0" borderId="43" xfId="0" applyNumberFormat="1" applyFont="1" applyBorder="1" applyAlignment="1">
      <alignment horizontal="center" vertical="center" wrapText="1"/>
    </xf>
    <xf numFmtId="0" fontId="103" fillId="45" borderId="0" xfId="0" applyFont="1" applyFill="1"/>
    <xf numFmtId="0" fontId="103" fillId="45" borderId="0" xfId="0" applyFont="1" applyFill="1" applyAlignment="1">
      <alignment horizontal="right"/>
    </xf>
    <xf numFmtId="0" fontId="108" fillId="45" borderId="0" xfId="0" applyFont="1" applyFill="1"/>
    <xf numFmtId="0" fontId="108" fillId="45" borderId="0" xfId="0" applyFont="1" applyFill="1" applyAlignment="1">
      <alignment horizontal="right"/>
    </xf>
    <xf numFmtId="3" fontId="108" fillId="45" borderId="0" xfId="0" applyNumberFormat="1" applyFont="1" applyFill="1" applyAlignment="1">
      <alignment horizontal="right"/>
    </xf>
    <xf numFmtId="0" fontId="109" fillId="79" borderId="0" xfId="0" applyFont="1" applyFill="1" applyAlignment="1">
      <alignment horizontal="right" vertical="center" wrapText="1"/>
    </xf>
    <xf numFmtId="0" fontId="108" fillId="79" borderId="0" xfId="0" applyFont="1" applyFill="1"/>
    <xf numFmtId="164" fontId="103" fillId="45" borderId="0" xfId="0" applyNumberFormat="1" applyFont="1" applyFill="1"/>
    <xf numFmtId="0" fontId="107" fillId="45" borderId="0" xfId="0" applyFont="1" applyFill="1" applyAlignment="1">
      <alignment horizontal="left" vertical="center" indent="1"/>
    </xf>
    <xf numFmtId="0" fontId="107" fillId="45" borderId="0" xfId="0" applyFont="1" applyFill="1" applyAlignment="1">
      <alignment horizontal="left" vertical="center" indent="2"/>
    </xf>
    <xf numFmtId="0" fontId="103" fillId="45" borderId="0" xfId="0" applyFont="1" applyFill="1" applyAlignment="1">
      <alignment horizontal="right" indent="2"/>
    </xf>
    <xf numFmtId="0" fontId="113" fillId="45" borderId="0" xfId="0" applyFont="1" applyFill="1" applyAlignment="1">
      <alignment horizontal="right"/>
    </xf>
    <xf numFmtId="0" fontId="106" fillId="45" borderId="0" xfId="0" applyFont="1" applyFill="1" applyAlignment="1">
      <alignment horizontal="left" indent="2"/>
    </xf>
    <xf numFmtId="0" fontId="106" fillId="45" borderId="0" xfId="0" applyFont="1" applyFill="1" applyAlignment="1">
      <alignment horizontal="right"/>
    </xf>
    <xf numFmtId="0" fontId="103" fillId="45" borderId="0" xfId="0" applyFont="1" applyFill="1" applyAlignment="1">
      <alignment horizontal="left" indent="2"/>
    </xf>
    <xf numFmtId="166" fontId="105" fillId="45" borderId="0" xfId="55" applyNumberFormat="1" applyFont="1" applyFill="1" applyAlignment="1">
      <alignment horizontal="right" vertical="center"/>
    </xf>
    <xf numFmtId="0" fontId="115" fillId="0" borderId="0" xfId="0" applyFont="1"/>
    <xf numFmtId="0" fontId="104" fillId="0" borderId="0" xfId="55" applyFont="1" applyAlignment="1">
      <alignment vertical="center"/>
    </xf>
    <xf numFmtId="166" fontId="104" fillId="0" borderId="0" xfId="55" applyNumberFormat="1" applyFont="1" applyAlignment="1">
      <alignment horizontal="right" vertical="center"/>
    </xf>
    <xf numFmtId="0" fontId="103" fillId="0" borderId="0" xfId="0" applyFont="1"/>
    <xf numFmtId="0" fontId="103" fillId="0" borderId="0" xfId="0" applyFont="1" applyAlignment="1">
      <alignment horizontal="right"/>
    </xf>
    <xf numFmtId="166" fontId="103" fillId="0" borderId="0" xfId="0" applyNumberFormat="1" applyFont="1" applyAlignment="1">
      <alignment horizontal="right"/>
    </xf>
    <xf numFmtId="0" fontId="116" fillId="45" borderId="0" xfId="55" applyFont="1" applyFill="1" applyAlignment="1">
      <alignment vertical="center"/>
    </xf>
    <xf numFmtId="166" fontId="116" fillId="45" borderId="0" xfId="55" applyNumberFormat="1" applyFont="1" applyFill="1" applyAlignment="1">
      <alignment horizontal="right" vertical="center"/>
    </xf>
    <xf numFmtId="0" fontId="117" fillId="45" borderId="0" xfId="0" applyFont="1" applyFill="1"/>
    <xf numFmtId="0" fontId="115" fillId="45" borderId="0" xfId="0" applyFont="1" applyFill="1"/>
    <xf numFmtId="166" fontId="103" fillId="0" borderId="0" xfId="0" applyNumberFormat="1" applyFont="1" applyAlignment="1">
      <alignment horizontal="left" indent="2"/>
    </xf>
    <xf numFmtId="0" fontId="113" fillId="45" borderId="0" xfId="0" applyFont="1" applyFill="1" applyAlignment="1">
      <alignment horizontal="left" indent="2"/>
    </xf>
    <xf numFmtId="0" fontId="105" fillId="45" borderId="0" xfId="55" applyFont="1" applyFill="1" applyAlignment="1">
      <alignment horizontal="left" vertical="center" indent="2"/>
    </xf>
    <xf numFmtId="0" fontId="118" fillId="45" borderId="0" xfId="0" applyFont="1" applyFill="1"/>
    <xf numFmtId="0" fontId="118" fillId="0" borderId="0" xfId="0" applyFont="1"/>
    <xf numFmtId="0" fontId="119" fillId="45" borderId="0" xfId="0" applyFont="1" applyFill="1"/>
    <xf numFmtId="0" fontId="119" fillId="0" borderId="0" xfId="0" applyFont="1"/>
    <xf numFmtId="188" fontId="119" fillId="45" borderId="0" xfId="108" applyNumberFormat="1" applyFont="1" applyFill="1"/>
    <xf numFmtId="188" fontId="119" fillId="0" borderId="0" xfId="108" applyNumberFormat="1" applyFont="1"/>
    <xf numFmtId="0" fontId="103" fillId="45" borderId="0" xfId="0" applyFont="1" applyFill="1" applyAlignment="1">
      <alignment vertical="center"/>
    </xf>
    <xf numFmtId="0" fontId="109" fillId="0" borderId="0" xfId="0" applyFont="1" applyAlignment="1">
      <alignment horizontal="left" vertical="center" wrapText="1"/>
    </xf>
    <xf numFmtId="0" fontId="109" fillId="0" borderId="0" xfId="0" applyFont="1" applyAlignment="1">
      <alignment horizontal="right" vertical="center" wrapText="1"/>
    </xf>
    <xf numFmtId="0" fontId="108" fillId="0" borderId="0" xfId="0" applyFont="1"/>
    <xf numFmtId="0" fontId="121" fillId="0" borderId="0" xfId="0" applyFont="1"/>
    <xf numFmtId="0" fontId="106" fillId="0" borderId="0" xfId="0" applyFont="1"/>
    <xf numFmtId="0" fontId="122" fillId="0" borderId="0" xfId="0" applyFont="1"/>
    <xf numFmtId="0" fontId="121" fillId="45" borderId="0" xfId="0" applyFont="1" applyFill="1"/>
    <xf numFmtId="0" fontId="121" fillId="45" borderId="0" xfId="0" applyFont="1" applyFill="1" applyAlignment="1">
      <alignment horizontal="right"/>
    </xf>
    <xf numFmtId="0" fontId="123" fillId="45" borderId="14" xfId="0" applyFont="1" applyFill="1" applyBorder="1" applyAlignment="1">
      <alignment horizontal="left" vertical="center" wrapText="1"/>
    </xf>
    <xf numFmtId="0" fontId="125" fillId="0" borderId="0" xfId="0" applyFont="1"/>
    <xf numFmtId="0" fontId="122" fillId="80" borderId="12" xfId="55" applyFont="1" applyFill="1" applyBorder="1" applyAlignment="1">
      <alignment horizontal="left" vertical="center"/>
    </xf>
    <xf numFmtId="0" fontId="121" fillId="45" borderId="0" xfId="55" applyFont="1" applyFill="1" applyAlignment="1">
      <alignment horizontal="left" vertical="center" indent="1"/>
    </xf>
    <xf numFmtId="166" fontId="122" fillId="80" borderId="12" xfId="55" applyNumberFormat="1" applyFont="1" applyFill="1" applyBorder="1" applyAlignment="1">
      <alignment horizontal="right" vertical="center"/>
    </xf>
    <xf numFmtId="0" fontId="111" fillId="0" borderId="0" xfId="0" applyFont="1"/>
    <xf numFmtId="0" fontId="121" fillId="0" borderId="0" xfId="0" applyFont="1" applyAlignment="1">
      <alignment horizontal="right"/>
    </xf>
    <xf numFmtId="0" fontId="121" fillId="45" borderId="42" xfId="55" applyFont="1" applyFill="1" applyBorder="1" applyAlignment="1">
      <alignment horizontal="left" vertical="center" indent="1"/>
    </xf>
    <xf numFmtId="0" fontId="121" fillId="45" borderId="15" xfId="55" applyFont="1" applyFill="1" applyBorder="1" applyAlignment="1">
      <alignment horizontal="left" vertical="center" indent="1"/>
    </xf>
    <xf numFmtId="0" fontId="121" fillId="0" borderId="0" xfId="55" applyFont="1"/>
    <xf numFmtId="0" fontId="121" fillId="45" borderId="15" xfId="55" applyFont="1" applyFill="1" applyBorder="1"/>
    <xf numFmtId="0" fontId="121" fillId="45" borderId="15" xfId="53" applyFont="1" applyFill="1" applyBorder="1"/>
    <xf numFmtId="0" fontId="121" fillId="45" borderId="15" xfId="0" applyFont="1" applyFill="1" applyBorder="1"/>
    <xf numFmtId="0" fontId="122" fillId="80" borderId="15" xfId="55" applyFont="1" applyFill="1" applyBorder="1" applyAlignment="1">
      <alignment vertical="center"/>
    </xf>
    <xf numFmtId="0" fontId="122" fillId="80" borderId="15" xfId="55" applyFont="1" applyFill="1" applyBorder="1" applyAlignment="1">
      <alignment horizontal="left" vertical="center" wrapText="1"/>
    </xf>
    <xf numFmtId="164" fontId="122" fillId="80" borderId="15" xfId="55" applyNumberFormat="1" applyFont="1" applyFill="1" applyBorder="1" applyAlignment="1">
      <alignment vertical="center"/>
    </xf>
    <xf numFmtId="0" fontId="121" fillId="45" borderId="15" xfId="55" applyFont="1" applyFill="1" applyBorder="1" applyAlignment="1">
      <alignment horizontal="left" vertical="center" wrapText="1"/>
    </xf>
    <xf numFmtId="166" fontId="121" fillId="45" borderId="15" xfId="55" applyNumberFormat="1" applyFont="1" applyFill="1" applyBorder="1" applyAlignment="1">
      <alignment horizontal="right" vertical="center"/>
    </xf>
    <xf numFmtId="0" fontId="122" fillId="45" borderId="15" xfId="55" applyFont="1" applyFill="1" applyBorder="1" applyAlignment="1">
      <alignment vertical="center"/>
    </xf>
    <xf numFmtId="0" fontId="122" fillId="45" borderId="15" xfId="55" applyFont="1" applyFill="1" applyBorder="1" applyAlignment="1">
      <alignment horizontal="left" vertical="center" wrapText="1"/>
    </xf>
    <xf numFmtId="164" fontId="122" fillId="45" borderId="15" xfId="55" applyNumberFormat="1" applyFont="1" applyFill="1" applyBorder="1" applyAlignment="1">
      <alignment vertical="center"/>
    </xf>
    <xf numFmtId="166" fontId="121" fillId="45" borderId="35" xfId="55" applyNumberFormat="1" applyFont="1" applyFill="1" applyBorder="1" applyAlignment="1">
      <alignment horizontal="right" vertical="center"/>
    </xf>
    <xf numFmtId="0" fontId="121" fillId="45" borderId="12" xfId="55" applyFont="1" applyFill="1" applyBorder="1" applyAlignment="1">
      <alignment horizontal="left" vertical="center"/>
    </xf>
    <xf numFmtId="0" fontId="121" fillId="45" borderId="12" xfId="55" applyFont="1" applyFill="1" applyBorder="1" applyAlignment="1">
      <alignment horizontal="left" vertical="center" wrapText="1"/>
    </xf>
    <xf numFmtId="166" fontId="121" fillId="45" borderId="12" xfId="55" applyNumberFormat="1" applyFont="1" applyFill="1" applyBorder="1" applyAlignment="1">
      <alignment horizontal="right" vertical="center"/>
    </xf>
    <xf numFmtId="164" fontId="121" fillId="45" borderId="15" xfId="55" applyNumberFormat="1" applyFont="1" applyFill="1" applyBorder="1" applyAlignment="1">
      <alignment horizontal="right" vertical="center"/>
    </xf>
    <xf numFmtId="164" fontId="121" fillId="45" borderId="15" xfId="0" applyNumberFormat="1" applyFont="1" applyFill="1" applyBorder="1" applyAlignment="1">
      <alignment horizontal="right" vertical="center"/>
    </xf>
    <xf numFmtId="0" fontId="123" fillId="45" borderId="43" xfId="0" applyFont="1" applyFill="1" applyBorder="1" applyAlignment="1">
      <alignment horizontal="left" vertical="center" wrapText="1"/>
    </xf>
    <xf numFmtId="0" fontId="123" fillId="45" borderId="43" xfId="0" applyFont="1" applyFill="1" applyBorder="1" applyAlignment="1">
      <alignment horizontal="center" vertical="center" wrapText="1"/>
    </xf>
    <xf numFmtId="14" fontId="123" fillId="45" borderId="43" xfId="0" applyNumberFormat="1" applyFont="1" applyFill="1" applyBorder="1" applyAlignment="1">
      <alignment horizontal="right" vertical="center" wrapText="1"/>
    </xf>
    <xf numFmtId="14" fontId="123" fillId="45" borderId="43" xfId="0" applyNumberFormat="1" applyFont="1" applyFill="1" applyBorder="1" applyAlignment="1">
      <alignment horizontal="right" vertical="center"/>
    </xf>
    <xf numFmtId="0" fontId="121" fillId="45" borderId="0" xfId="55" applyFont="1" applyFill="1" applyAlignment="1">
      <alignment horizontal="left" vertical="center"/>
    </xf>
    <xf numFmtId="0" fontId="121" fillId="45" borderId="0" xfId="55" applyFont="1" applyFill="1" applyAlignment="1">
      <alignment horizontal="left" vertical="center" wrapText="1"/>
    </xf>
    <xf numFmtId="166" fontId="121" fillId="45" borderId="0" xfId="55" applyNumberFormat="1" applyFont="1" applyFill="1" applyAlignment="1">
      <alignment horizontal="right" vertical="center"/>
    </xf>
    <xf numFmtId="3" fontId="121" fillId="45" borderId="0" xfId="55" applyNumberFormat="1" applyFont="1" applyFill="1" applyAlignment="1">
      <alignment horizontal="right" vertical="center"/>
    </xf>
    <xf numFmtId="41" fontId="121" fillId="45" borderId="0" xfId="55" applyNumberFormat="1" applyFont="1" applyFill="1" applyAlignment="1">
      <alignment horizontal="right" vertical="center"/>
    </xf>
    <xf numFmtId="0" fontId="122" fillId="80" borderId="44" xfId="55" applyFont="1" applyFill="1" applyBorder="1" applyAlignment="1">
      <alignment vertical="center"/>
    </xf>
    <xf numFmtId="0" fontId="122" fillId="80" borderId="44" xfId="55" applyFont="1" applyFill="1" applyBorder="1" applyAlignment="1">
      <alignment horizontal="left" vertical="center" wrapText="1"/>
    </xf>
    <xf numFmtId="164" fontId="122" fillId="80" borderId="44" xfId="55" applyNumberFormat="1" applyFont="1" applyFill="1" applyBorder="1" applyAlignment="1">
      <alignment vertical="center"/>
    </xf>
    <xf numFmtId="166" fontId="121" fillId="45" borderId="42" xfId="55" applyNumberFormat="1" applyFont="1" applyFill="1" applyBorder="1" applyAlignment="1">
      <alignment horizontal="right" vertical="center"/>
    </xf>
    <xf numFmtId="0" fontId="122" fillId="80" borderId="12" xfId="55" applyFont="1" applyFill="1" applyBorder="1" applyAlignment="1">
      <alignment vertical="center"/>
    </xf>
    <xf numFmtId="0" fontId="122" fillId="80" borderId="12" xfId="55" applyFont="1" applyFill="1" applyBorder="1" applyAlignment="1">
      <alignment horizontal="left" vertical="center" wrapText="1"/>
    </xf>
    <xf numFmtId="164" fontId="122" fillId="80" borderId="12" xfId="55" applyNumberFormat="1" applyFont="1" applyFill="1" applyBorder="1" applyAlignment="1">
      <alignment vertical="center"/>
    </xf>
    <xf numFmtId="0" fontId="121" fillId="0" borderId="15" xfId="55" applyFont="1" applyBorder="1" applyAlignment="1">
      <alignment horizontal="left" vertical="center" indent="2"/>
    </xf>
    <xf numFmtId="166" fontId="121" fillId="0" borderId="15" xfId="55" applyNumberFormat="1" applyFont="1" applyBorder="1" applyAlignment="1">
      <alignment horizontal="right" vertical="center"/>
    </xf>
    <xf numFmtId="0" fontId="121" fillId="0" borderId="0" xfId="55" applyFont="1" applyAlignment="1">
      <alignment horizontal="left" vertical="center" indent="2"/>
    </xf>
    <xf numFmtId="166" fontId="121" fillId="0" borderId="0" xfId="55" applyNumberFormat="1" applyFont="1" applyAlignment="1">
      <alignment horizontal="right" vertical="center"/>
    </xf>
    <xf numFmtId="166" fontId="122" fillId="80" borderId="15" xfId="55" applyNumberFormat="1" applyFont="1" applyFill="1" applyBorder="1" applyAlignment="1">
      <alignment horizontal="right" vertical="center"/>
    </xf>
    <xf numFmtId="0" fontId="109" fillId="45" borderId="0" xfId="0" applyFont="1" applyFill="1" applyAlignment="1">
      <alignment horizontal="left" vertical="center" wrapText="1"/>
    </xf>
    <xf numFmtId="0" fontId="109" fillId="45" borderId="0" xfId="0" applyFont="1" applyFill="1" applyAlignment="1">
      <alignment horizontal="right" vertical="center" wrapText="1"/>
    </xf>
    <xf numFmtId="0" fontId="123" fillId="0" borderId="43" xfId="0" applyFont="1" applyBorder="1" applyAlignment="1">
      <alignment vertical="center" wrapText="1"/>
    </xf>
    <xf numFmtId="164" fontId="121" fillId="0" borderId="15" xfId="55" applyNumberFormat="1" applyFont="1" applyBorder="1" applyAlignment="1">
      <alignment horizontal="right" vertical="center"/>
    </xf>
    <xf numFmtId="0" fontId="123" fillId="0" borderId="45" xfId="0" applyFont="1" applyBorder="1" applyAlignment="1">
      <alignment vertical="center" wrapText="1"/>
    </xf>
    <xf numFmtId="0" fontId="121" fillId="0" borderId="46" xfId="55" applyFont="1" applyBorder="1" applyAlignment="1">
      <alignment horizontal="left" vertical="center" indent="2"/>
    </xf>
    <xf numFmtId="166" fontId="121" fillId="0" borderId="46" xfId="55" applyNumberFormat="1" applyFont="1" applyBorder="1" applyAlignment="1">
      <alignment horizontal="right" vertical="center"/>
    </xf>
    <xf numFmtId="0" fontId="123" fillId="45" borderId="38" xfId="0" applyFont="1" applyFill="1" applyBorder="1" applyAlignment="1">
      <alignment vertical="center" wrapText="1"/>
    </xf>
    <xf numFmtId="0" fontId="121" fillId="45" borderId="15" xfId="55" applyFont="1" applyFill="1" applyBorder="1" applyAlignment="1">
      <alignment horizontal="left" vertical="center" indent="2"/>
    </xf>
    <xf numFmtId="0" fontId="121" fillId="45" borderId="15" xfId="55" applyFont="1" applyFill="1" applyBorder="1" applyAlignment="1">
      <alignment horizontal="right" vertical="center"/>
    </xf>
    <xf numFmtId="166" fontId="121" fillId="0" borderId="15" xfId="55" quotePrefix="1" applyNumberFormat="1" applyFont="1" applyBorder="1" applyAlignment="1">
      <alignment horizontal="right" vertical="center"/>
    </xf>
    <xf numFmtId="0" fontId="122" fillId="80" borderId="15" xfId="55" applyFont="1" applyFill="1" applyBorder="1" applyAlignment="1">
      <alignment horizontal="left" vertical="center" indent="2"/>
    </xf>
    <xf numFmtId="0" fontId="122" fillId="80" borderId="15" xfId="55" applyFont="1" applyFill="1" applyBorder="1" applyAlignment="1">
      <alignment horizontal="right" vertical="center"/>
    </xf>
    <xf numFmtId="3" fontId="122" fillId="80" borderId="15" xfId="55" applyNumberFormat="1" applyFont="1" applyFill="1" applyBorder="1" applyAlignment="1">
      <alignment horizontal="right" vertical="center"/>
    </xf>
    <xf numFmtId="164" fontId="122" fillId="80" borderId="15" xfId="55" applyNumberFormat="1" applyFont="1" applyFill="1" applyBorder="1" applyAlignment="1">
      <alignment horizontal="right" vertical="center"/>
    </xf>
    <xf numFmtId="0" fontId="121" fillId="45" borderId="47" xfId="55" applyFont="1" applyFill="1" applyBorder="1" applyAlignment="1">
      <alignment horizontal="left" vertical="center" indent="2"/>
    </xf>
    <xf numFmtId="166" fontId="121" fillId="0" borderId="47" xfId="55" applyNumberFormat="1" applyFont="1" applyBorder="1" applyAlignment="1">
      <alignment horizontal="right" vertical="center"/>
    </xf>
    <xf numFmtId="166" fontId="121" fillId="45" borderId="47" xfId="55" applyNumberFormat="1" applyFont="1" applyFill="1" applyBorder="1" applyAlignment="1">
      <alignment horizontal="right" vertical="center"/>
    </xf>
    <xf numFmtId="188" fontId="122" fillId="80" borderId="15" xfId="108" applyNumberFormat="1" applyFont="1" applyFill="1" applyBorder="1" applyAlignment="1">
      <alignment horizontal="left" vertical="center" indent="2"/>
    </xf>
    <xf numFmtId="188" fontId="122" fillId="80" borderId="15" xfId="108" applyNumberFormat="1" applyFont="1" applyFill="1" applyBorder="1" applyAlignment="1">
      <alignment horizontal="right" vertical="center"/>
    </xf>
    <xf numFmtId="0" fontId="121" fillId="45" borderId="34" xfId="55" applyFont="1" applyFill="1" applyBorder="1" applyAlignment="1">
      <alignment horizontal="left" vertical="center" indent="2"/>
    </xf>
    <xf numFmtId="166" fontId="121" fillId="45" borderId="34" xfId="55" applyNumberFormat="1" applyFont="1" applyFill="1" applyBorder="1" applyAlignment="1">
      <alignment horizontal="right" vertical="center"/>
    </xf>
    <xf numFmtId="0" fontId="121" fillId="45" borderId="0" xfId="55" applyFont="1" applyFill="1" applyAlignment="1">
      <alignment horizontal="left" vertical="center" indent="2"/>
    </xf>
    <xf numFmtId="0" fontId="127" fillId="45" borderId="0" xfId="0" applyFont="1" applyFill="1"/>
    <xf numFmtId="0" fontId="127" fillId="0" borderId="0" xfId="0" applyFont="1"/>
    <xf numFmtId="0" fontId="128" fillId="45" borderId="0" xfId="0" applyFont="1" applyFill="1"/>
    <xf numFmtId="0" fontId="128" fillId="0" borderId="0" xfId="0" applyFont="1"/>
    <xf numFmtId="188" fontId="129" fillId="45" borderId="0" xfId="108" applyNumberFormat="1" applyFont="1" applyFill="1"/>
    <xf numFmtId="188" fontId="129" fillId="0" borderId="0" xfId="108" applyNumberFormat="1" applyFont="1"/>
    <xf numFmtId="0" fontId="121" fillId="45" borderId="35" xfId="55" applyFont="1" applyFill="1" applyBorder="1" applyAlignment="1">
      <alignment horizontal="left" vertical="center" indent="2"/>
    </xf>
    <xf numFmtId="0" fontId="122" fillId="45" borderId="0" xfId="0" applyFont="1" applyFill="1" applyAlignment="1">
      <alignment horizontal="left" indent="2"/>
    </xf>
    <xf numFmtId="0" fontId="122" fillId="45" borderId="0" xfId="55" applyFont="1" applyFill="1" applyAlignment="1">
      <alignment horizontal="left" vertical="center" indent="2"/>
    </xf>
    <xf numFmtId="188" fontId="122" fillId="45" borderId="0" xfId="108" applyNumberFormat="1" applyFont="1" applyFill="1" applyBorder="1" applyAlignment="1">
      <alignment horizontal="right" vertical="center"/>
    </xf>
    <xf numFmtId="43" fontId="105" fillId="45" borderId="0" xfId="108" applyFont="1" applyFill="1" applyBorder="1" applyAlignment="1">
      <alignment horizontal="right" vertical="center"/>
    </xf>
    <xf numFmtId="188" fontId="121" fillId="45" borderId="0" xfId="108" applyNumberFormat="1" applyFont="1" applyFill="1" applyBorder="1" applyAlignment="1">
      <alignment horizontal="right" vertical="center"/>
    </xf>
    <xf numFmtId="0" fontId="122" fillId="80" borderId="34" xfId="55" applyFont="1" applyFill="1" applyBorder="1" applyAlignment="1">
      <alignment horizontal="left" vertical="center" indent="2"/>
    </xf>
    <xf numFmtId="188" fontId="122" fillId="80" borderId="34" xfId="108" applyNumberFormat="1" applyFont="1" applyFill="1" applyBorder="1" applyAlignment="1">
      <alignment horizontal="right" vertical="center"/>
    </xf>
    <xf numFmtId="188" fontId="122" fillId="45" borderId="35" xfId="108" applyNumberFormat="1" applyFont="1" applyFill="1" applyBorder="1" applyAlignment="1">
      <alignment horizontal="right" vertical="center"/>
    </xf>
    <xf numFmtId="43" fontId="122" fillId="45" borderId="0" xfId="108" applyFont="1" applyFill="1" applyBorder="1" applyAlignment="1">
      <alignment horizontal="right" vertical="center"/>
    </xf>
    <xf numFmtId="0" fontId="109" fillId="79" borderId="0" xfId="0" applyFont="1" applyFill="1" applyAlignment="1">
      <alignment vertical="center" wrapText="1"/>
    </xf>
    <xf numFmtId="14" fontId="120" fillId="79" borderId="39" xfId="0" applyNumberFormat="1" applyFont="1" applyFill="1" applyBorder="1" applyAlignment="1">
      <alignment horizontal="right" vertical="center" wrapText="1"/>
    </xf>
    <xf numFmtId="0" fontId="103" fillId="79" borderId="0" xfId="0" applyFont="1" applyFill="1"/>
    <xf numFmtId="0" fontId="123" fillId="45" borderId="36" xfId="0" applyFont="1" applyFill="1" applyBorder="1" applyAlignment="1">
      <alignment vertical="center" wrapText="1"/>
    </xf>
    <xf numFmtId="0" fontId="123" fillId="45" borderId="36" xfId="0" applyFont="1" applyFill="1" applyBorder="1" applyAlignment="1">
      <alignment horizontal="center" vertical="center" wrapText="1"/>
    </xf>
    <xf numFmtId="0" fontId="123" fillId="45" borderId="36" xfId="0" applyFont="1" applyFill="1" applyBorder="1" applyAlignment="1">
      <alignment horizontal="right" vertical="center" wrapText="1"/>
    </xf>
    <xf numFmtId="0" fontId="123" fillId="45" borderId="37" xfId="0" applyFont="1" applyFill="1" applyBorder="1" applyAlignment="1">
      <alignment horizontal="right" vertical="center" wrapText="1"/>
    </xf>
    <xf numFmtId="166" fontId="121" fillId="45" borderId="15" xfId="55" applyNumberFormat="1" applyFont="1" applyFill="1" applyBorder="1" applyAlignment="1">
      <alignment horizontal="left" vertical="center"/>
    </xf>
    <xf numFmtId="0" fontId="121" fillId="45" borderId="15" xfId="55" applyFont="1" applyFill="1" applyBorder="1" applyAlignment="1">
      <alignment vertical="center"/>
    </xf>
    <xf numFmtId="164" fontId="122" fillId="45" borderId="15" xfId="55" applyNumberFormat="1" applyFont="1" applyFill="1" applyBorder="1" applyAlignment="1">
      <alignment horizontal="right" vertical="center"/>
    </xf>
    <xf numFmtId="164" fontId="122" fillId="0" borderId="15" xfId="55" applyNumberFormat="1" applyFont="1" applyBorder="1" applyAlignment="1">
      <alignment horizontal="right" vertical="center"/>
    </xf>
    <xf numFmtId="0" fontId="112" fillId="0" borderId="0" xfId="0" applyFont="1"/>
    <xf numFmtId="0" fontId="114" fillId="0" borderId="0" xfId="0" applyFont="1"/>
    <xf numFmtId="0" fontId="121" fillId="80" borderId="33" xfId="55" applyFont="1" applyFill="1" applyBorder="1" applyAlignment="1">
      <alignment horizontal="left" vertical="center" indent="2"/>
    </xf>
    <xf numFmtId="166" fontId="121" fillId="80" borderId="33" xfId="55" applyNumberFormat="1" applyFont="1" applyFill="1" applyBorder="1" applyAlignment="1">
      <alignment horizontal="right" vertical="center"/>
    </xf>
    <xf numFmtId="0" fontId="122" fillId="80" borderId="15" xfId="55" applyFont="1" applyFill="1" applyBorder="1" applyAlignment="1">
      <alignment vertical="center" wrapText="1"/>
    </xf>
    <xf numFmtId="167" fontId="122" fillId="80" borderId="15" xfId="55" applyNumberFormat="1" applyFont="1" applyFill="1" applyBorder="1" applyAlignment="1">
      <alignment horizontal="right" vertical="center"/>
    </xf>
    <xf numFmtId="0" fontId="121" fillId="0" borderId="0" xfId="0" applyFont="1" applyAlignment="1">
      <alignment horizontal="left" indent="2"/>
    </xf>
    <xf numFmtId="0" fontId="122" fillId="0" borderId="0" xfId="0" applyFont="1" applyAlignment="1">
      <alignment horizontal="left" indent="2"/>
    </xf>
    <xf numFmtId="0" fontId="131" fillId="0" borderId="0" xfId="0" applyFont="1"/>
    <xf numFmtId="41" fontId="121" fillId="0" borderId="0" xfId="0" applyNumberFormat="1" applyFont="1" applyAlignment="1">
      <alignment horizontal="right" indent="2"/>
    </xf>
    <xf numFmtId="41" fontId="121" fillId="0" borderId="0" xfId="0" applyNumberFormat="1" applyFont="1" applyAlignment="1">
      <alignment horizontal="right"/>
    </xf>
    <xf numFmtId="165" fontId="121" fillId="0" borderId="0" xfId="112" applyFont="1" applyFill="1" applyAlignment="1">
      <alignment horizontal="right" indent="2"/>
    </xf>
    <xf numFmtId="0" fontId="130" fillId="0" borderId="0" xfId="0" applyFont="1"/>
    <xf numFmtId="0" fontId="132" fillId="0" borderId="0" xfId="0" applyFont="1"/>
    <xf numFmtId="0" fontId="112" fillId="0" borderId="34" xfId="0" applyFont="1" applyBorder="1"/>
    <xf numFmtId="0" fontId="114" fillId="0" borderId="33" xfId="0" applyFont="1" applyBorder="1"/>
    <xf numFmtId="0" fontId="123" fillId="45" borderId="48" xfId="0" applyFont="1" applyFill="1" applyBorder="1" applyAlignment="1">
      <alignment vertical="center" wrapText="1"/>
    </xf>
    <xf numFmtId="14" fontId="123" fillId="45" borderId="48" xfId="0" applyNumberFormat="1" applyFont="1" applyFill="1" applyBorder="1" applyAlignment="1">
      <alignment horizontal="right" vertical="center" wrapText="1"/>
    </xf>
    <xf numFmtId="14" fontId="123" fillId="45" borderId="48" xfId="0" applyNumberFormat="1" applyFont="1" applyFill="1" applyBorder="1" applyAlignment="1">
      <alignment horizontal="right" vertical="center"/>
    </xf>
    <xf numFmtId="0" fontId="123" fillId="45" borderId="49" xfId="0" applyFont="1" applyFill="1" applyBorder="1" applyAlignment="1">
      <alignment vertical="center" wrapText="1"/>
    </xf>
    <xf numFmtId="14" fontId="123" fillId="45" borderId="49" xfId="0" applyNumberFormat="1" applyFont="1" applyFill="1" applyBorder="1" applyAlignment="1">
      <alignment horizontal="right" vertical="center" wrapText="1"/>
    </xf>
    <xf numFmtId="14" fontId="123" fillId="45" borderId="49" xfId="0" applyNumberFormat="1" applyFont="1" applyFill="1" applyBorder="1" applyAlignment="1">
      <alignment horizontal="right" vertical="center"/>
    </xf>
    <xf numFmtId="14" fontId="121" fillId="0" borderId="0" xfId="108" applyNumberFormat="1" applyFont="1" applyFill="1" applyBorder="1" applyAlignment="1">
      <alignment horizontal="right" vertical="center"/>
    </xf>
    <xf numFmtId="14" fontId="121" fillId="0" borderId="0" xfId="57" applyNumberFormat="1" applyFont="1" applyFill="1" applyBorder="1" applyAlignment="1">
      <alignment horizontal="right" vertical="center"/>
    </xf>
    <xf numFmtId="8" fontId="121" fillId="0" borderId="0" xfId="108" applyNumberFormat="1" applyFont="1" applyFill="1" applyBorder="1" applyAlignment="1">
      <alignment horizontal="right" vertical="center"/>
    </xf>
    <xf numFmtId="189" fontId="121" fillId="0" borderId="0" xfId="108" applyNumberFormat="1" applyFont="1" applyFill="1" applyBorder="1" applyAlignment="1">
      <alignment horizontal="right" vertical="center"/>
    </xf>
    <xf numFmtId="0" fontId="123" fillId="45" borderId="48" xfId="0" applyFont="1" applyFill="1" applyBorder="1" applyAlignment="1">
      <alignment horizontal="center" vertical="center" wrapText="1"/>
    </xf>
    <xf numFmtId="14" fontId="123" fillId="45" borderId="48" xfId="0" applyNumberFormat="1" applyFont="1" applyFill="1" applyBorder="1" applyAlignment="1">
      <alignment horizontal="center" vertical="center" wrapText="1"/>
    </xf>
    <xf numFmtId="14" fontId="123" fillId="45" borderId="48" xfId="0" applyNumberFormat="1" applyFont="1" applyFill="1" applyBorder="1" applyAlignment="1">
      <alignment horizontal="center" vertical="center"/>
    </xf>
    <xf numFmtId="0" fontId="123" fillId="45" borderId="49" xfId="0" applyFont="1" applyFill="1" applyBorder="1" applyAlignment="1">
      <alignment horizontal="center" vertical="center" wrapText="1"/>
    </xf>
    <xf numFmtId="14" fontId="123" fillId="45" borderId="49" xfId="0" applyNumberFormat="1" applyFont="1" applyFill="1" applyBorder="1" applyAlignment="1">
      <alignment horizontal="center" vertical="center" wrapText="1"/>
    </xf>
    <xf numFmtId="14" fontId="123" fillId="45" borderId="49" xfId="0" applyNumberFormat="1" applyFont="1" applyFill="1" applyBorder="1" applyAlignment="1">
      <alignment horizontal="center" vertical="center"/>
    </xf>
    <xf numFmtId="0" fontId="121" fillId="0" borderId="50" xfId="55" applyFont="1" applyBorder="1" applyAlignment="1">
      <alignment horizontal="center" vertical="center"/>
    </xf>
    <xf numFmtId="14" fontId="121" fillId="0" borderId="50" xfId="108" applyNumberFormat="1" applyFont="1" applyFill="1" applyBorder="1" applyAlignment="1">
      <alignment horizontal="center" vertical="center"/>
    </xf>
    <xf numFmtId="0" fontId="121" fillId="0" borderId="0" xfId="55" applyFont="1" applyAlignment="1">
      <alignment horizontal="center" vertical="center"/>
    </xf>
    <xf numFmtId="14" fontId="121" fillId="0" borderId="0" xfId="108" applyNumberFormat="1" applyFont="1" applyFill="1" applyBorder="1" applyAlignment="1">
      <alignment horizontal="center" vertical="center"/>
    </xf>
    <xf numFmtId="14" fontId="121" fillId="0" borderId="0" xfId="57" applyNumberFormat="1" applyFont="1" applyFill="1" applyBorder="1" applyAlignment="1">
      <alignment horizontal="center" vertical="center"/>
    </xf>
    <xf numFmtId="0" fontId="133" fillId="45" borderId="0" xfId="0" applyFont="1" applyFill="1" applyAlignment="1">
      <alignment horizontal="center" vertical="center" wrapText="1"/>
    </xf>
    <xf numFmtId="188" fontId="133" fillId="45" borderId="0" xfId="108" applyNumberFormat="1" applyFont="1" applyFill="1" applyBorder="1" applyAlignment="1">
      <alignment horizontal="center" vertical="center" wrapText="1"/>
    </xf>
    <xf numFmtId="0" fontId="134" fillId="80" borderId="51" xfId="0" applyFont="1" applyFill="1" applyBorder="1" applyAlignment="1">
      <alignment horizontal="center" vertical="center" wrapText="1"/>
    </xf>
    <xf numFmtId="0" fontId="135" fillId="80" borderId="51" xfId="0" applyFont="1" applyFill="1" applyBorder="1" applyAlignment="1">
      <alignment horizontal="left" vertical="center" wrapText="1"/>
    </xf>
    <xf numFmtId="17" fontId="134" fillId="80" borderId="51" xfId="0" applyNumberFormat="1" applyFont="1" applyFill="1" applyBorder="1" applyAlignment="1">
      <alignment horizontal="center" vertical="center" wrapText="1"/>
    </xf>
    <xf numFmtId="188" fontId="135" fillId="80" borderId="51" xfId="108" applyNumberFormat="1" applyFont="1" applyFill="1" applyBorder="1" applyAlignment="1">
      <alignment horizontal="center" vertical="center" wrapText="1"/>
    </xf>
    <xf numFmtId="0" fontId="136" fillId="45" borderId="0" xfId="0" quotePrefix="1" applyFont="1" applyFill="1" applyAlignment="1">
      <alignment horizontal="left" vertical="center"/>
    </xf>
    <xf numFmtId="0" fontId="136" fillId="45" borderId="0" xfId="0" applyFont="1" applyFill="1" applyAlignment="1">
      <alignment horizontal="left" vertical="center"/>
    </xf>
    <xf numFmtId="3" fontId="103" fillId="0" borderId="0" xfId="0" applyNumberFormat="1" applyFont="1"/>
    <xf numFmtId="9" fontId="121" fillId="0" borderId="0" xfId="57" applyFont="1" applyAlignment="1">
      <alignment horizontal="right" vertical="center"/>
    </xf>
    <xf numFmtId="0" fontId="123" fillId="45" borderId="43" xfId="0" applyFont="1" applyFill="1" applyBorder="1" applyAlignment="1">
      <alignment horizontal="right" vertical="center" wrapText="1"/>
    </xf>
    <xf numFmtId="0" fontId="115" fillId="0" borderId="0" xfId="0" applyFont="1" applyAlignment="1">
      <alignment horizontal="right"/>
    </xf>
    <xf numFmtId="3" fontId="104" fillId="0" borderId="0" xfId="55" applyNumberFormat="1" applyFont="1" applyAlignment="1">
      <alignment horizontal="right" vertical="center"/>
    </xf>
    <xf numFmtId="166" fontId="121" fillId="80" borderId="15" xfId="55" applyNumberFormat="1" applyFont="1" applyFill="1" applyBorder="1" applyAlignment="1">
      <alignment horizontal="right" vertical="center"/>
    </xf>
    <xf numFmtId="166" fontId="122" fillId="0" borderId="0" xfId="55" applyNumberFormat="1" applyFont="1" applyAlignment="1">
      <alignment horizontal="right" vertical="center"/>
    </xf>
    <xf numFmtId="0" fontId="108" fillId="0" borderId="0" xfId="0" applyFont="1" applyAlignment="1">
      <alignment horizontal="right"/>
    </xf>
    <xf numFmtId="3" fontId="108" fillId="0" borderId="0" xfId="0" applyNumberFormat="1" applyFont="1" applyAlignment="1">
      <alignment horizontal="right"/>
    </xf>
    <xf numFmtId="14" fontId="123" fillId="0" borderId="43" xfId="0" applyNumberFormat="1" applyFont="1" applyBorder="1" applyAlignment="1">
      <alignment horizontal="right" vertical="center" wrapText="1"/>
    </xf>
    <xf numFmtId="164" fontId="122" fillId="0" borderId="15" xfId="55" applyNumberFormat="1" applyFont="1" applyBorder="1" applyAlignment="1">
      <alignment vertical="center"/>
    </xf>
    <xf numFmtId="166" fontId="121" fillId="0" borderId="42" xfId="55" applyNumberFormat="1" applyFont="1" applyBorder="1" applyAlignment="1">
      <alignment horizontal="right" vertical="center"/>
    </xf>
    <xf numFmtId="166" fontId="121" fillId="0" borderId="12" xfId="55" applyNumberFormat="1" applyFont="1" applyBorder="1" applyAlignment="1">
      <alignment horizontal="right" vertical="center"/>
    </xf>
    <xf numFmtId="3" fontId="121" fillId="0" borderId="0" xfId="55" applyNumberFormat="1" applyFont="1" applyAlignment="1">
      <alignment horizontal="right" vertical="center"/>
    </xf>
    <xf numFmtId="0" fontId="122" fillId="0" borderId="15" xfId="55" applyFont="1" applyBorder="1" applyAlignment="1">
      <alignment vertical="center"/>
    </xf>
    <xf numFmtId="0" fontId="107" fillId="0" borderId="0" xfId="0" applyFont="1" applyAlignment="1">
      <alignment horizontal="left" vertical="center" indent="1"/>
    </xf>
    <xf numFmtId="3" fontId="122" fillId="0" borderId="15" xfId="55" applyNumberFormat="1" applyFont="1" applyBorder="1" applyAlignment="1">
      <alignment vertical="center"/>
    </xf>
    <xf numFmtId="0" fontId="107" fillId="0" borderId="0" xfId="0" applyFont="1" applyAlignment="1">
      <alignment horizontal="left" vertical="center" indent="2"/>
    </xf>
    <xf numFmtId="0" fontId="123" fillId="80" borderId="36" xfId="0" applyFont="1" applyFill="1" applyBorder="1" applyAlignment="1">
      <alignment horizontal="right" vertical="center" wrapText="1"/>
    </xf>
    <xf numFmtId="166" fontId="121" fillId="80" borderId="34" xfId="55" applyNumberFormat="1" applyFont="1" applyFill="1" applyBorder="1" applyAlignment="1">
      <alignment horizontal="right" vertical="center"/>
    </xf>
    <xf numFmtId="0" fontId="123" fillId="80" borderId="37" xfId="0" applyFont="1" applyFill="1" applyBorder="1" applyAlignment="1">
      <alignment horizontal="right" vertical="center" wrapText="1"/>
    </xf>
    <xf numFmtId="9" fontId="121" fillId="0" borderId="0" xfId="57" applyFont="1" applyFill="1" applyBorder="1" applyAlignment="1">
      <alignment horizontal="right" vertical="center"/>
    </xf>
    <xf numFmtId="14" fontId="123" fillId="0" borderId="41" xfId="0" applyNumberFormat="1" applyFont="1" applyBorder="1" applyAlignment="1">
      <alignment horizontal="right" vertical="center" wrapText="1"/>
    </xf>
    <xf numFmtId="0" fontId="122" fillId="0" borderId="0" xfId="55" applyFont="1" applyAlignment="1">
      <alignment horizontal="left" vertical="center"/>
    </xf>
    <xf numFmtId="0" fontId="122" fillId="0" borderId="0" xfId="0" applyFont="1" applyAlignment="1">
      <alignment horizontal="left" vertical="center"/>
    </xf>
    <xf numFmtId="0" fontId="104" fillId="0" borderId="0" xfId="55" applyFont="1" applyAlignment="1">
      <alignment horizontal="left" vertical="center"/>
    </xf>
    <xf numFmtId="0" fontId="123" fillId="0" borderId="41" xfId="0" applyFont="1" applyBorder="1" applyAlignment="1">
      <alignment horizontal="left" vertical="center" wrapText="1"/>
    </xf>
    <xf numFmtId="0" fontId="123" fillId="0" borderId="41" xfId="0" applyFont="1" applyBorder="1" applyAlignment="1">
      <alignment horizontal="center" vertical="center" wrapText="1"/>
    </xf>
    <xf numFmtId="0" fontId="123" fillId="0" borderId="41" xfId="0" applyFont="1" applyBorder="1" applyAlignment="1">
      <alignment horizontal="right" vertical="center" wrapText="1"/>
    </xf>
    <xf numFmtId="0" fontId="121" fillId="0" borderId="40" xfId="0" applyFont="1" applyBorder="1"/>
    <xf numFmtId="166" fontId="122" fillId="80" borderId="0" xfId="55" applyNumberFormat="1" applyFont="1" applyFill="1" applyAlignment="1">
      <alignment horizontal="right" vertical="center"/>
    </xf>
    <xf numFmtId="0" fontId="123" fillId="80" borderId="41" xfId="0" applyFont="1" applyFill="1" applyBorder="1" applyAlignment="1">
      <alignment horizontal="right" vertical="center" wrapText="1"/>
    </xf>
    <xf numFmtId="14" fontId="123" fillId="45" borderId="43" xfId="0" applyNumberFormat="1" applyFont="1" applyFill="1" applyBorder="1" applyAlignment="1">
      <alignment horizontal="center" vertical="center" wrapText="1"/>
    </xf>
    <xf numFmtId="0" fontId="121" fillId="0" borderId="15" xfId="55" applyFont="1" applyBorder="1" applyAlignment="1">
      <alignment horizontal="right" vertical="center" indent="2"/>
    </xf>
    <xf numFmtId="0" fontId="104" fillId="0" borderId="0" xfId="55" applyFont="1" applyAlignment="1">
      <alignment horizontal="right" vertical="center"/>
    </xf>
    <xf numFmtId="0" fontId="116" fillId="45" borderId="0" xfId="55" applyFont="1" applyFill="1" applyAlignment="1">
      <alignment horizontal="right" vertical="center"/>
    </xf>
    <xf numFmtId="0" fontId="104" fillId="80" borderId="12" xfId="55" applyFont="1" applyFill="1" applyBorder="1" applyAlignment="1">
      <alignment horizontal="right" vertical="center"/>
    </xf>
    <xf numFmtId="9" fontId="122" fillId="80" borderId="15" xfId="57" applyFont="1" applyFill="1" applyBorder="1" applyAlignment="1">
      <alignment horizontal="right" vertical="center"/>
    </xf>
    <xf numFmtId="166" fontId="121" fillId="45" borderId="0" xfId="55" applyNumberFormat="1" applyFont="1" applyFill="1" applyAlignment="1">
      <alignment horizontal="center" vertical="center"/>
    </xf>
    <xf numFmtId="0" fontId="123" fillId="0" borderId="15" xfId="0" applyFont="1" applyBorder="1" applyAlignment="1">
      <alignment vertical="center" wrapText="1"/>
    </xf>
    <xf numFmtId="0" fontId="124" fillId="0" borderId="15" xfId="0" applyFont="1" applyBorder="1"/>
    <xf numFmtId="0" fontId="123" fillId="45" borderId="15" xfId="0" applyFont="1" applyFill="1" applyBorder="1" applyAlignment="1">
      <alignment horizontal="right" vertical="center" wrapText="1"/>
    </xf>
    <xf numFmtId="0" fontId="123" fillId="0" borderId="12" xfId="0" applyFont="1" applyBorder="1" applyAlignment="1">
      <alignment vertical="center" wrapText="1"/>
    </xf>
    <xf numFmtId="0" fontId="123" fillId="0" borderId="12" xfId="0" applyFont="1" applyBorder="1" applyAlignment="1">
      <alignment horizontal="right" vertical="center" wrapText="1"/>
    </xf>
    <xf numFmtId="0" fontId="123" fillId="45" borderId="0" xfId="0" applyFont="1" applyFill="1" applyAlignment="1">
      <alignment horizontal="left" vertical="center" wrapText="1"/>
    </xf>
    <xf numFmtId="0" fontId="123" fillId="45" borderId="53" xfId="0" applyFont="1" applyFill="1" applyBorder="1" applyAlignment="1">
      <alignment horizontal="left" vertical="center" wrapText="1"/>
    </xf>
    <xf numFmtId="0" fontId="123" fillId="45" borderId="53" xfId="0" applyFont="1" applyFill="1" applyBorder="1" applyAlignment="1">
      <alignment horizontal="right" vertical="center" wrapText="1"/>
    </xf>
    <xf numFmtId="0" fontId="123" fillId="0" borderId="53" xfId="0" applyFont="1" applyBorder="1" applyAlignment="1">
      <alignment horizontal="right" vertical="center" wrapText="1"/>
    </xf>
    <xf numFmtId="0" fontId="115" fillId="0" borderId="53" xfId="0" applyFont="1" applyBorder="1"/>
    <xf numFmtId="0" fontId="123" fillId="45" borderId="54" xfId="0" applyFont="1" applyFill="1" applyBorder="1" applyAlignment="1">
      <alignment horizontal="left" vertical="center" wrapText="1"/>
    </xf>
    <xf numFmtId="0" fontId="123" fillId="45" borderId="54" xfId="0" applyFont="1" applyFill="1" applyBorder="1" applyAlignment="1">
      <alignment horizontal="right" vertical="center" wrapText="1"/>
    </xf>
    <xf numFmtId="0" fontId="123" fillId="0" borderId="40" xfId="0" applyFont="1" applyBorder="1" applyAlignment="1">
      <alignment horizontal="right" vertical="center" wrapText="1"/>
    </xf>
    <xf numFmtId="0" fontId="123" fillId="0" borderId="55" xfId="0" applyFont="1" applyBorder="1" applyAlignment="1">
      <alignment horizontal="right" vertical="center" wrapText="1"/>
    </xf>
    <xf numFmtId="0" fontId="128" fillId="0" borderId="40" xfId="0" applyFont="1" applyBorder="1" applyAlignment="1">
      <alignment horizontal="right"/>
    </xf>
    <xf numFmtId="0" fontId="128" fillId="0" borderId="40" xfId="0" applyFont="1" applyBorder="1"/>
    <xf numFmtId="0" fontId="123" fillId="45" borderId="43" xfId="0" applyFont="1" applyFill="1" applyBorder="1" applyAlignment="1">
      <alignment vertical="center" wrapText="1"/>
    </xf>
    <xf numFmtId="0" fontId="123" fillId="45" borderId="45" xfId="0" applyFont="1" applyFill="1" applyBorder="1" applyAlignment="1">
      <alignment vertical="center" wrapText="1"/>
    </xf>
    <xf numFmtId="14" fontId="138" fillId="0" borderId="45" xfId="0" applyNumberFormat="1" applyFont="1" applyBorder="1" applyAlignment="1">
      <alignment horizontal="right" vertical="center" wrapText="1"/>
    </xf>
    <xf numFmtId="14" fontId="138" fillId="0" borderId="45" xfId="0" applyNumberFormat="1" applyFont="1" applyBorder="1" applyAlignment="1">
      <alignment horizontal="right" vertical="center"/>
    </xf>
    <xf numFmtId="0" fontId="128" fillId="45" borderId="45" xfId="0" applyFont="1" applyFill="1" applyBorder="1"/>
    <xf numFmtId="14" fontId="138" fillId="0" borderId="43" xfId="0" applyNumberFormat="1" applyFont="1" applyBorder="1" applyAlignment="1">
      <alignment horizontal="right" vertical="center" wrapText="1"/>
    </xf>
    <xf numFmtId="14" fontId="138" fillId="0" borderId="43" xfId="0" applyNumberFormat="1" applyFont="1" applyBorder="1" applyAlignment="1">
      <alignment horizontal="right" vertical="center"/>
    </xf>
    <xf numFmtId="0" fontId="128" fillId="45" borderId="43" xfId="0" applyFont="1" applyFill="1" applyBorder="1"/>
    <xf numFmtId="0" fontId="138" fillId="0" borderId="0" xfId="0" applyFont="1" applyAlignment="1">
      <alignment horizontal="left"/>
    </xf>
    <xf numFmtId="188" fontId="122" fillId="45" borderId="0" xfId="108" applyNumberFormat="1" applyFont="1" applyFill="1" applyBorder="1" applyAlignment="1">
      <alignment vertical="center"/>
    </xf>
    <xf numFmtId="188" fontId="122" fillId="45" borderId="46" xfId="108" applyNumberFormat="1" applyFont="1" applyFill="1" applyBorder="1" applyAlignment="1">
      <alignment vertical="center"/>
    </xf>
    <xf numFmtId="188" fontId="122" fillId="45" borderId="35" xfId="108" applyNumberFormat="1" applyFont="1" applyFill="1" applyBorder="1" applyAlignment="1">
      <alignment vertical="center"/>
    </xf>
    <xf numFmtId="188" fontId="122" fillId="80" borderId="33" xfId="108" applyNumberFormat="1" applyFont="1" applyFill="1" applyBorder="1" applyAlignment="1">
      <alignment vertical="center"/>
    </xf>
    <xf numFmtId="0" fontId="122" fillId="0" borderId="0" xfId="55" applyFont="1" applyAlignment="1">
      <alignment horizontal="left" vertical="center" indent="2"/>
    </xf>
    <xf numFmtId="0" fontId="109" fillId="0" borderId="0" xfId="0" applyFont="1" applyAlignment="1">
      <alignment vertical="center" wrapText="1"/>
    </xf>
    <xf numFmtId="0" fontId="123" fillId="0" borderId="0" xfId="0" applyFont="1" applyAlignment="1">
      <alignment vertical="center" wrapText="1"/>
    </xf>
    <xf numFmtId="188" fontId="122" fillId="0" borderId="0" xfId="108" applyNumberFormat="1" applyFont="1" applyFill="1" applyBorder="1" applyAlignment="1">
      <alignment vertical="center"/>
    </xf>
    <xf numFmtId="14" fontId="120" fillId="0" borderId="0" xfId="0" applyNumberFormat="1" applyFont="1" applyAlignment="1">
      <alignment horizontal="right" vertical="center" wrapText="1"/>
    </xf>
    <xf numFmtId="14" fontId="138" fillId="0" borderId="0" xfId="0" applyNumberFormat="1" applyFont="1" applyAlignment="1">
      <alignment horizontal="center" vertical="center" wrapText="1"/>
    </xf>
    <xf numFmtId="14" fontId="138" fillId="0" borderId="0" xfId="0" applyNumberFormat="1" applyFont="1" applyAlignment="1">
      <alignment horizontal="right" vertical="center" wrapText="1"/>
    </xf>
    <xf numFmtId="188" fontId="122" fillId="0" borderId="0" xfId="108" applyNumberFormat="1" applyFont="1" applyFill="1" applyBorder="1" applyAlignment="1">
      <alignment horizontal="right" vertical="center"/>
    </xf>
    <xf numFmtId="0" fontId="123" fillId="45" borderId="0" xfId="0" applyFont="1" applyFill="1" applyAlignment="1">
      <alignment horizontal="center" vertical="center" wrapText="1"/>
    </xf>
    <xf numFmtId="14" fontId="120" fillId="79" borderId="0" xfId="0" applyNumberFormat="1" applyFont="1" applyFill="1" applyAlignment="1">
      <alignment horizontal="right" vertical="center" wrapText="1"/>
    </xf>
    <xf numFmtId="43" fontId="105" fillId="0" borderId="0" xfId="108" applyFont="1" applyFill="1" applyBorder="1" applyAlignment="1">
      <alignment horizontal="right" vertical="center"/>
    </xf>
    <xf numFmtId="14" fontId="123" fillId="0" borderId="0" xfId="0" applyNumberFormat="1" applyFont="1" applyAlignment="1">
      <alignment horizontal="right" vertical="center" wrapText="1"/>
    </xf>
    <xf numFmtId="0" fontId="123" fillId="0" borderId="0" xfId="0" applyFont="1" applyAlignment="1">
      <alignment horizontal="right" vertical="center" wrapText="1"/>
    </xf>
    <xf numFmtId="0" fontId="110" fillId="0" borderId="0" xfId="0" applyFont="1" applyAlignment="1">
      <alignment horizontal="left" vertical="center" wrapText="1"/>
    </xf>
    <xf numFmtId="0" fontId="121" fillId="0" borderId="0" xfId="55" applyFont="1" applyAlignment="1">
      <alignment horizontal="left" vertical="center" indent="1"/>
    </xf>
    <xf numFmtId="0" fontId="123" fillId="0" borderId="0" xfId="0" applyFont="1" applyAlignment="1">
      <alignment horizontal="center" vertical="center" wrapText="1"/>
    </xf>
    <xf numFmtId="0" fontId="123" fillId="0" borderId="0" xfId="0" applyFont="1" applyAlignment="1">
      <alignment horizontal="left" vertical="center" wrapText="1"/>
    </xf>
    <xf numFmtId="0" fontId="121" fillId="0" borderId="0" xfId="53" applyFont="1"/>
    <xf numFmtId="0" fontId="109" fillId="45" borderId="0" xfId="0" applyFont="1" applyFill="1" applyAlignment="1">
      <alignment vertical="center" wrapText="1"/>
    </xf>
    <xf numFmtId="166" fontId="121" fillId="45" borderId="0" xfId="55" applyNumberFormat="1" applyFont="1" applyFill="1" applyAlignment="1">
      <alignment horizontal="left" vertical="center"/>
    </xf>
    <xf numFmtId="0" fontId="122" fillId="45" borderId="0" xfId="55" applyFont="1" applyFill="1" applyAlignment="1">
      <alignment vertical="center"/>
    </xf>
    <xf numFmtId="0" fontId="121" fillId="45" borderId="0" xfId="55" applyFont="1" applyFill="1" applyAlignment="1">
      <alignment vertical="center"/>
    </xf>
    <xf numFmtId="0" fontId="121" fillId="45" borderId="0" xfId="0" applyFont="1" applyFill="1" applyAlignment="1">
      <alignment horizontal="left" indent="2"/>
    </xf>
    <xf numFmtId="166" fontId="121" fillId="80" borderId="0" xfId="55" applyNumberFormat="1" applyFont="1" applyFill="1" applyAlignment="1">
      <alignment horizontal="right" vertical="center"/>
    </xf>
    <xf numFmtId="166" fontId="121" fillId="45" borderId="56" xfId="55" applyNumberFormat="1" applyFont="1" applyFill="1" applyBorder="1" applyAlignment="1">
      <alignment horizontal="right" vertical="center"/>
    </xf>
    <xf numFmtId="166" fontId="121" fillId="80" borderId="56" xfId="55" applyNumberFormat="1" applyFont="1" applyFill="1" applyBorder="1" applyAlignment="1">
      <alignment horizontal="right" vertical="center"/>
    </xf>
    <xf numFmtId="166" fontId="121" fillId="80" borderId="35" xfId="55" applyNumberFormat="1" applyFont="1" applyFill="1" applyBorder="1" applyAlignment="1">
      <alignment horizontal="right" vertical="center"/>
    </xf>
    <xf numFmtId="0" fontId="121" fillId="45" borderId="0" xfId="55" applyFont="1" applyFill="1" applyAlignment="1">
      <alignment horizontal="left" vertical="center" indent="4"/>
    </xf>
    <xf numFmtId="164" fontId="122" fillId="80" borderId="35" xfId="55" applyNumberFormat="1" applyFont="1" applyFill="1" applyBorder="1" applyAlignment="1">
      <alignment horizontal="right" vertical="center"/>
    </xf>
    <xf numFmtId="0" fontId="112" fillId="0" borderId="35" xfId="0" applyFont="1" applyBorder="1"/>
    <xf numFmtId="0" fontId="121" fillId="45" borderId="42" xfId="55" applyFont="1" applyFill="1" applyBorder="1" applyAlignment="1">
      <alignment horizontal="left" vertical="center" indent="2"/>
    </xf>
    <xf numFmtId="164" fontId="121" fillId="45" borderId="0" xfId="55" applyNumberFormat="1" applyFont="1" applyFill="1" applyAlignment="1">
      <alignment horizontal="right" vertical="center"/>
    </xf>
    <xf numFmtId="164" fontId="121" fillId="80" borderId="0" xfId="55" applyNumberFormat="1" applyFont="1" applyFill="1" applyAlignment="1">
      <alignment horizontal="right" vertical="center"/>
    </xf>
    <xf numFmtId="166" fontId="121" fillId="80" borderId="42" xfId="55" applyNumberFormat="1" applyFont="1" applyFill="1" applyBorder="1" applyAlignment="1">
      <alignment horizontal="right" vertical="center"/>
    </xf>
    <xf numFmtId="164" fontId="122" fillId="80" borderId="0" xfId="55" applyNumberFormat="1" applyFont="1" applyFill="1" applyAlignment="1">
      <alignment horizontal="right" vertical="center"/>
    </xf>
    <xf numFmtId="164" fontId="122" fillId="80" borderId="34" xfId="55" applyNumberFormat="1" applyFont="1" applyFill="1" applyBorder="1" applyAlignment="1">
      <alignment horizontal="right" vertical="center"/>
    </xf>
    <xf numFmtId="0" fontId="104" fillId="45" borderId="0" xfId="55" applyFont="1" applyFill="1" applyAlignment="1">
      <alignment vertical="center"/>
    </xf>
    <xf numFmtId="0" fontId="121" fillId="0" borderId="0" xfId="55" applyFont="1" applyAlignment="1">
      <alignment horizontal="left" vertical="center" wrapText="1"/>
    </xf>
    <xf numFmtId="0" fontId="122" fillId="0" borderId="0" xfId="55" applyFont="1" applyAlignment="1">
      <alignment horizontal="left" vertical="center" wrapText="1"/>
    </xf>
    <xf numFmtId="0" fontId="121" fillId="0" borderId="0" xfId="0" applyFont="1" applyAlignment="1">
      <alignment horizontal="left" vertical="center" wrapText="1"/>
    </xf>
    <xf numFmtId="0" fontId="121" fillId="0" borderId="0" xfId="0" applyFont="1" applyAlignment="1">
      <alignment horizontal="left" vertical="center" wrapText="1" indent="1"/>
    </xf>
    <xf numFmtId="164" fontId="122" fillId="0" borderId="0" xfId="55" applyNumberFormat="1" applyFont="1" applyAlignment="1">
      <alignment vertical="center"/>
    </xf>
    <xf numFmtId="0" fontId="122" fillId="0" borderId="0" xfId="55" applyFont="1" applyAlignment="1">
      <alignment vertical="center"/>
    </xf>
    <xf numFmtId="0" fontId="116" fillId="0" borderId="0" xfId="55" applyFont="1" applyAlignment="1">
      <alignment vertical="center"/>
    </xf>
    <xf numFmtId="0" fontId="124" fillId="0" borderId="0" xfId="0" applyFont="1"/>
    <xf numFmtId="9" fontId="122" fillId="0" borderId="0" xfId="57" applyFont="1" applyFill="1" applyBorder="1" applyAlignment="1">
      <alignment horizontal="right" vertical="center"/>
    </xf>
    <xf numFmtId="166" fontId="116" fillId="0" borderId="0" xfId="55" applyNumberFormat="1" applyFont="1" applyAlignment="1">
      <alignment horizontal="right" vertical="center"/>
    </xf>
    <xf numFmtId="0" fontId="103" fillId="0" borderId="0" xfId="0" applyFont="1" applyAlignment="1">
      <alignment horizontal="left" indent="2"/>
    </xf>
    <xf numFmtId="188" fontId="122" fillId="0" borderId="0" xfId="108" applyNumberFormat="1" applyFont="1" applyFill="1" applyBorder="1" applyAlignment="1">
      <alignment horizontal="left" vertical="center" indent="2"/>
    </xf>
    <xf numFmtId="0" fontId="106" fillId="0" borderId="0" xfId="0" applyFont="1" applyAlignment="1">
      <alignment horizontal="left" indent="2"/>
    </xf>
    <xf numFmtId="0" fontId="105" fillId="0" borderId="0" xfId="55" applyFont="1" applyAlignment="1">
      <alignment horizontal="left" vertical="center" indent="2"/>
    </xf>
    <xf numFmtId="0" fontId="113" fillId="0" borderId="0" xfId="0" applyFont="1" applyAlignment="1">
      <alignment horizontal="left" indent="2"/>
    </xf>
    <xf numFmtId="43" fontId="122" fillId="80" borderId="33" xfId="108" applyFont="1" applyFill="1" applyBorder="1" applyAlignment="1">
      <alignment vertical="center"/>
    </xf>
    <xf numFmtId="43" fontId="122" fillId="0" borderId="0" xfId="108" applyFont="1" applyFill="1" applyBorder="1" applyAlignment="1">
      <alignment vertical="center"/>
    </xf>
    <xf numFmtId="43" fontId="122" fillId="80" borderId="34" xfId="108" applyFont="1" applyFill="1" applyBorder="1" applyAlignment="1">
      <alignment horizontal="right" vertical="center"/>
    </xf>
    <xf numFmtId="43" fontId="122" fillId="0" borderId="0" xfId="108" applyFont="1" applyFill="1" applyBorder="1" applyAlignment="1">
      <alignment horizontal="right" vertical="center"/>
    </xf>
    <xf numFmtId="164" fontId="121" fillId="0" borderId="0" xfId="55" applyNumberFormat="1" applyFont="1" applyAlignment="1">
      <alignment horizontal="right" vertical="center" indent="1"/>
    </xf>
    <xf numFmtId="164" fontId="121" fillId="80" borderId="0" xfId="55" applyNumberFormat="1" applyFont="1" applyFill="1" applyAlignment="1">
      <alignment horizontal="right" vertical="center" indent="1"/>
    </xf>
    <xf numFmtId="0" fontId="123" fillId="45" borderId="0" xfId="0" applyFont="1" applyFill="1" applyAlignment="1">
      <alignment horizontal="right" vertical="center" wrapText="1"/>
    </xf>
    <xf numFmtId="9" fontId="122" fillId="80" borderId="0" xfId="57" applyFont="1" applyFill="1" applyBorder="1" applyAlignment="1">
      <alignment horizontal="right" vertical="center"/>
    </xf>
    <xf numFmtId="0" fontId="104" fillId="80" borderId="0" xfId="55" applyFont="1" applyFill="1" applyAlignment="1">
      <alignment horizontal="right" vertical="center"/>
    </xf>
    <xf numFmtId="14" fontId="138" fillId="0" borderId="52" xfId="0" applyNumberFormat="1" applyFont="1" applyBorder="1" applyAlignment="1">
      <alignment horizontal="right" vertical="center" wrapText="1"/>
    </xf>
    <xf numFmtId="14" fontId="138" fillId="0" borderId="0" xfId="0" applyNumberFormat="1" applyFont="1" applyAlignment="1">
      <alignment horizontal="right" vertical="center"/>
    </xf>
    <xf numFmtId="14" fontId="138" fillId="0" borderId="13" xfId="0" applyNumberFormat="1" applyFont="1" applyBorder="1" applyAlignment="1">
      <alignment horizontal="right" vertical="center" wrapText="1"/>
    </xf>
    <xf numFmtId="0" fontId="138" fillId="0" borderId="13" xfId="0" applyFont="1" applyBorder="1" applyAlignment="1">
      <alignment horizontal="right" vertical="center" wrapText="1"/>
    </xf>
    <xf numFmtId="0" fontId="138" fillId="45" borderId="14" xfId="0" applyFont="1" applyFill="1" applyBorder="1" applyAlignment="1">
      <alignment horizontal="left" vertical="center" wrapText="1"/>
    </xf>
    <xf numFmtId="9" fontId="122" fillId="45" borderId="0" xfId="57" applyFont="1" applyFill="1" applyBorder="1" applyAlignment="1">
      <alignment horizontal="right" vertical="center"/>
    </xf>
    <xf numFmtId="0" fontId="123" fillId="45" borderId="57" xfId="0" applyFont="1" applyFill="1" applyBorder="1" applyAlignment="1">
      <alignment vertical="center" wrapText="1"/>
    </xf>
    <xf numFmtId="0" fontId="123" fillId="45" borderId="57" xfId="0" applyFont="1" applyFill="1" applyBorder="1" applyAlignment="1">
      <alignment horizontal="right" vertical="center" wrapText="1"/>
    </xf>
    <xf numFmtId="188" fontId="122" fillId="80" borderId="58" xfId="108" applyNumberFormat="1" applyFont="1" applyFill="1" applyBorder="1" applyAlignment="1">
      <alignment horizontal="right" vertical="center"/>
    </xf>
    <xf numFmtId="3" fontId="121" fillId="0" borderId="15" xfId="55" applyNumberFormat="1" applyFont="1" applyBorder="1" applyAlignment="1">
      <alignment horizontal="right" vertical="center"/>
    </xf>
    <xf numFmtId="164" fontId="122" fillId="0" borderId="0" xfId="55" applyNumberFormat="1" applyFont="1" applyAlignment="1">
      <alignment horizontal="right" vertical="center"/>
    </xf>
    <xf numFmtId="14" fontId="123" fillId="0" borderId="0" xfId="0" applyNumberFormat="1" applyFont="1" applyAlignment="1">
      <alignment horizontal="center" vertical="center" wrapText="1"/>
    </xf>
    <xf numFmtId="14" fontId="123" fillId="45" borderId="43" xfId="0" applyNumberFormat="1" applyFont="1" applyFill="1" applyBorder="1" applyAlignment="1">
      <alignment vertical="center" wrapText="1"/>
    </xf>
    <xf numFmtId="164" fontId="121" fillId="45" borderId="0" xfId="108" applyNumberFormat="1" applyFont="1" applyFill="1" applyBorder="1" applyAlignment="1">
      <alignment horizontal="right" vertical="center"/>
    </xf>
    <xf numFmtId="0" fontId="122" fillId="45" borderId="0" xfId="55" applyFont="1" applyFill="1" applyAlignment="1">
      <alignment horizontal="right" vertical="center"/>
    </xf>
    <xf numFmtId="10" fontId="122" fillId="0" borderId="0" xfId="57" applyNumberFormat="1" applyFont="1" applyFill="1" applyBorder="1" applyAlignment="1">
      <alignment horizontal="right" vertical="center"/>
    </xf>
    <xf numFmtId="0" fontId="139" fillId="45" borderId="0" xfId="0" applyFont="1" applyFill="1" applyAlignment="1">
      <alignment vertical="top"/>
    </xf>
    <xf numFmtId="9" fontId="103" fillId="0" borderId="0" xfId="57" applyFont="1" applyAlignment="1">
      <alignment horizontal="right"/>
    </xf>
    <xf numFmtId="190" fontId="121" fillId="0" borderId="0" xfId="108" applyNumberFormat="1" applyFont="1" applyFill="1" applyBorder="1" applyAlignment="1">
      <alignment horizontal="right" vertical="center"/>
    </xf>
    <xf numFmtId="0" fontId="138" fillId="0" borderId="0" xfId="0" applyFont="1" applyAlignment="1">
      <alignment horizontal="right" vertical="center" wrapText="1"/>
    </xf>
    <xf numFmtId="166" fontId="121" fillId="0" borderId="0" xfId="55" applyNumberFormat="1" applyFont="1" applyAlignment="1">
      <alignment horizontal="center" vertical="center"/>
    </xf>
    <xf numFmtId="164" fontId="103" fillId="0" borderId="0" xfId="0" applyNumberFormat="1" applyFont="1"/>
    <xf numFmtId="41" fontId="121" fillId="0" borderId="0" xfId="55" applyNumberFormat="1" applyFont="1" applyAlignment="1">
      <alignment horizontal="right" vertical="center"/>
    </xf>
    <xf numFmtId="164" fontId="107" fillId="0" borderId="0" xfId="0" applyNumberFormat="1" applyFont="1" applyAlignment="1">
      <alignment vertical="center"/>
    </xf>
    <xf numFmtId="0" fontId="121" fillId="45" borderId="59" xfId="55" applyFont="1" applyFill="1" applyBorder="1" applyAlignment="1">
      <alignment horizontal="left" vertical="center" indent="2"/>
    </xf>
    <xf numFmtId="164" fontId="122" fillId="80" borderId="12" xfId="55" applyNumberFormat="1" applyFont="1" applyFill="1" applyBorder="1" applyAlignment="1">
      <alignment horizontal="right" vertical="center"/>
    </xf>
    <xf numFmtId="164" fontId="121" fillId="0" borderId="42" xfId="55" applyNumberFormat="1" applyFont="1" applyBorder="1" applyAlignment="1">
      <alignment horizontal="right" vertical="center" indent="1"/>
    </xf>
    <xf numFmtId="164" fontId="121" fillId="80" borderId="42" xfId="55" applyNumberFormat="1" applyFont="1" applyFill="1" applyBorder="1" applyAlignment="1">
      <alignment horizontal="right" vertical="center" indent="1"/>
    </xf>
    <xf numFmtId="164" fontId="121" fillId="45" borderId="42" xfId="55" applyNumberFormat="1" applyFont="1" applyFill="1" applyBorder="1" applyAlignment="1">
      <alignment horizontal="right" vertical="center" indent="1"/>
    </xf>
    <xf numFmtId="164" fontId="121" fillId="45" borderId="0" xfId="55" applyNumberFormat="1" applyFont="1" applyFill="1" applyAlignment="1">
      <alignment horizontal="right" vertical="center" indent="1"/>
    </xf>
    <xf numFmtId="164" fontId="121" fillId="45" borderId="15" xfId="55" applyNumberFormat="1" applyFont="1" applyFill="1" applyBorder="1" applyAlignment="1">
      <alignment horizontal="left" vertical="center" indent="1"/>
    </xf>
    <xf numFmtId="164" fontId="121" fillId="80" borderId="15" xfId="55" applyNumberFormat="1" applyFont="1" applyFill="1" applyBorder="1" applyAlignment="1">
      <alignment horizontal="left" vertical="center" indent="1"/>
    </xf>
    <xf numFmtId="164" fontId="121" fillId="0" borderId="15" xfId="55" applyNumberFormat="1" applyFont="1" applyBorder="1" applyAlignment="1">
      <alignment horizontal="right" vertical="center" indent="1"/>
    </xf>
    <xf numFmtId="164" fontId="121" fillId="45" borderId="15" xfId="55" applyNumberFormat="1" applyFont="1" applyFill="1" applyBorder="1" applyAlignment="1">
      <alignment horizontal="right" vertical="center" indent="1"/>
    </xf>
    <xf numFmtId="164" fontId="121" fillId="80" borderId="15" xfId="55" applyNumberFormat="1" applyFont="1" applyFill="1" applyBorder="1" applyAlignment="1">
      <alignment horizontal="right" vertical="center" indent="1"/>
    </xf>
    <xf numFmtId="164" fontId="121" fillId="45" borderId="0" xfId="55" applyNumberFormat="1" applyFont="1" applyFill="1" applyAlignment="1">
      <alignment horizontal="left" vertical="center" indent="1"/>
    </xf>
    <xf numFmtId="164" fontId="121" fillId="80" borderId="0" xfId="55" applyNumberFormat="1" applyFont="1" applyFill="1" applyAlignment="1">
      <alignment horizontal="left" vertical="center" indent="1"/>
    </xf>
    <xf numFmtId="164" fontId="121" fillId="45" borderId="15" xfId="55" applyNumberFormat="1" applyFont="1" applyFill="1" applyBorder="1"/>
    <xf numFmtId="164" fontId="121" fillId="80" borderId="15" xfId="55" applyNumberFormat="1" applyFont="1" applyFill="1" applyBorder="1"/>
    <xf numFmtId="164" fontId="121" fillId="0" borderId="0" xfId="55" applyNumberFormat="1" applyFont="1" applyAlignment="1">
      <alignment horizontal="right"/>
    </xf>
    <xf numFmtId="164" fontId="121" fillId="0" borderId="15" xfId="55" applyNumberFormat="1" applyFont="1" applyBorder="1" applyAlignment="1">
      <alignment horizontal="right"/>
    </xf>
    <xf numFmtId="164" fontId="121" fillId="45" borderId="15" xfId="55" applyNumberFormat="1" applyFont="1" applyFill="1" applyBorder="1" applyAlignment="1">
      <alignment horizontal="right"/>
    </xf>
    <xf numFmtId="164" fontId="121" fillId="80" borderId="15" xfId="55" applyNumberFormat="1" applyFont="1" applyFill="1" applyBorder="1" applyAlignment="1">
      <alignment horizontal="right"/>
    </xf>
    <xf numFmtId="164" fontId="121" fillId="80" borderId="15" xfId="0" applyNumberFormat="1" applyFont="1" applyFill="1" applyBorder="1" applyAlignment="1">
      <alignment horizontal="right"/>
    </xf>
    <xf numFmtId="164" fontId="121" fillId="0" borderId="0" xfId="0" applyNumberFormat="1" applyFont="1" applyAlignment="1">
      <alignment horizontal="right"/>
    </xf>
    <xf numFmtId="164" fontId="121" fillId="45" borderId="15" xfId="0" applyNumberFormat="1" applyFont="1" applyFill="1" applyBorder="1" applyAlignment="1">
      <alignment horizontal="right"/>
    </xf>
    <xf numFmtId="164" fontId="122" fillId="0" borderId="0" xfId="55" applyNumberFormat="1" applyFont="1" applyAlignment="1">
      <alignment horizontal="left" vertical="center"/>
    </xf>
    <xf numFmtId="164" fontId="122" fillId="0" borderId="0" xfId="0" applyNumberFormat="1" applyFont="1" applyAlignment="1">
      <alignment horizontal="left" vertical="center"/>
    </xf>
    <xf numFmtId="164" fontId="122" fillId="0" borderId="0" xfId="0" applyNumberFormat="1" applyFont="1" applyAlignment="1">
      <alignment horizontal="right" vertical="center"/>
    </xf>
    <xf numFmtId="164" fontId="122" fillId="80" borderId="0" xfId="0" applyNumberFormat="1" applyFont="1" applyFill="1" applyAlignment="1">
      <alignment horizontal="right" vertical="center"/>
    </xf>
    <xf numFmtId="164" fontId="137" fillId="0" borderId="0" xfId="53" applyNumberFormat="1" applyFont="1"/>
    <xf numFmtId="164" fontId="121" fillId="0" borderId="15" xfId="53" applyNumberFormat="1" applyFont="1" applyBorder="1" applyAlignment="1">
      <alignment horizontal="right"/>
    </xf>
    <xf numFmtId="164" fontId="121" fillId="80" borderId="15" xfId="53" applyNumberFormat="1" applyFont="1" applyFill="1" applyBorder="1" applyAlignment="1">
      <alignment horizontal="right"/>
    </xf>
    <xf numFmtId="164" fontId="121" fillId="0" borderId="0" xfId="53" applyNumberFormat="1" applyFont="1" applyAlignment="1">
      <alignment horizontal="right"/>
    </xf>
    <xf numFmtId="164" fontId="121" fillId="45" borderId="15" xfId="53" applyNumberFormat="1" applyFont="1" applyFill="1" applyBorder="1" applyAlignment="1">
      <alignment horizontal="right"/>
    </xf>
    <xf numFmtId="164" fontId="121" fillId="45" borderId="15" xfId="53" applyNumberFormat="1" applyFont="1" applyFill="1" applyBorder="1"/>
    <xf numFmtId="164" fontId="104" fillId="0" borderId="0" xfId="55" applyNumberFormat="1" applyFont="1" applyAlignment="1">
      <alignment horizontal="left" vertical="center"/>
    </xf>
    <xf numFmtId="164" fontId="104" fillId="0" borderId="0" xfId="55" applyNumberFormat="1" applyFont="1" applyAlignment="1">
      <alignment horizontal="right" vertical="center"/>
    </xf>
    <xf numFmtId="164" fontId="104" fillId="80" borderId="0" xfId="55" applyNumberFormat="1" applyFont="1" applyFill="1" applyAlignment="1">
      <alignment horizontal="right" vertical="center"/>
    </xf>
    <xf numFmtId="164" fontId="122" fillId="80" borderId="42" xfId="55" applyNumberFormat="1" applyFont="1" applyFill="1" applyBorder="1" applyAlignment="1">
      <alignment horizontal="right" vertical="center"/>
    </xf>
    <xf numFmtId="164" fontId="121" fillId="0" borderId="40" xfId="55" applyNumberFormat="1" applyFont="1" applyBorder="1" applyAlignment="1">
      <alignment horizontal="right" vertical="center" indent="1"/>
    </xf>
    <xf numFmtId="164" fontId="121" fillId="80" borderId="40" xfId="55" applyNumberFormat="1" applyFont="1" applyFill="1" applyBorder="1" applyAlignment="1">
      <alignment horizontal="right" vertical="center" indent="1"/>
    </xf>
    <xf numFmtId="164" fontId="121" fillId="45" borderId="15" xfId="0" applyNumberFormat="1" applyFont="1" applyFill="1" applyBorder="1"/>
    <xf numFmtId="164" fontId="121" fillId="80" borderId="15" xfId="0" applyNumberFormat="1" applyFont="1" applyFill="1" applyBorder="1"/>
    <xf numFmtId="164" fontId="121" fillId="0" borderId="15" xfId="0" applyNumberFormat="1" applyFont="1" applyBorder="1" applyAlignment="1">
      <alignment horizontal="right"/>
    </xf>
    <xf numFmtId="164" fontId="122" fillId="80" borderId="15" xfId="53" applyNumberFormat="1" applyFont="1" applyFill="1" applyBorder="1" applyAlignment="1">
      <alignment horizontal="right"/>
    </xf>
    <xf numFmtId="164" fontId="122" fillId="0" borderId="0" xfId="53" applyNumberFormat="1" applyFont="1" applyAlignment="1">
      <alignment horizontal="right"/>
    </xf>
    <xf numFmtId="164" fontId="122" fillId="45" borderId="15" xfId="53" applyNumberFormat="1" applyFont="1" applyFill="1" applyBorder="1" applyAlignment="1">
      <alignment horizontal="right"/>
    </xf>
    <xf numFmtId="164" fontId="121" fillId="45" borderId="0" xfId="0" applyNumberFormat="1" applyFont="1" applyFill="1"/>
    <xf numFmtId="164" fontId="121" fillId="45" borderId="0" xfId="0" applyNumberFormat="1" applyFont="1" applyFill="1" applyAlignment="1">
      <alignment horizontal="right"/>
    </xf>
    <xf numFmtId="164" fontId="105" fillId="45" borderId="0" xfId="0" applyNumberFormat="1" applyFont="1" applyFill="1" applyAlignment="1">
      <alignment horizontal="right"/>
    </xf>
    <xf numFmtId="164" fontId="105" fillId="0" borderId="0" xfId="0" applyNumberFormat="1" applyFont="1" applyAlignment="1">
      <alignment horizontal="right"/>
    </xf>
    <xf numFmtId="164" fontId="103" fillId="0" borderId="0" xfId="0" applyNumberFormat="1" applyFont="1" applyAlignment="1">
      <alignment horizontal="right"/>
    </xf>
    <xf numFmtId="164" fontId="103" fillId="45" borderId="0" xfId="0" applyNumberFormat="1" applyFont="1" applyFill="1" applyAlignment="1">
      <alignment horizontal="right"/>
    </xf>
    <xf numFmtId="164" fontId="121" fillId="45" borderId="0" xfId="55" applyNumberFormat="1" applyFont="1" applyFill="1" applyAlignment="1">
      <alignment horizontal="left" vertical="center" indent="2"/>
    </xf>
    <xf numFmtId="164" fontId="131" fillId="0" borderId="0" xfId="0" applyNumberFormat="1" applyFont="1"/>
    <xf numFmtId="164" fontId="121" fillId="45" borderId="56" xfId="55" applyNumberFormat="1" applyFont="1" applyFill="1" applyBorder="1" applyAlignment="1">
      <alignment horizontal="right" vertical="center"/>
    </xf>
    <xf numFmtId="164" fontId="121" fillId="80" borderId="56" xfId="55" applyNumberFormat="1" applyFont="1" applyFill="1" applyBorder="1" applyAlignment="1">
      <alignment horizontal="right" vertical="center"/>
    </xf>
    <xf numFmtId="164" fontId="121" fillId="0" borderId="0" xfId="55" applyNumberFormat="1" applyFont="1" applyAlignment="1">
      <alignment horizontal="right" vertical="center"/>
    </xf>
    <xf numFmtId="164" fontId="121" fillId="45" borderId="0" xfId="55" applyNumberFormat="1" applyFont="1" applyFill="1" applyAlignment="1">
      <alignment horizontal="left" vertical="center"/>
    </xf>
    <xf numFmtId="164" fontId="121" fillId="80" borderId="15" xfId="55" applyNumberFormat="1" applyFont="1" applyFill="1" applyBorder="1" applyAlignment="1">
      <alignment horizontal="right" vertical="center"/>
    </xf>
    <xf numFmtId="164" fontId="121" fillId="45" borderId="35" xfId="55" applyNumberFormat="1" applyFont="1" applyFill="1" applyBorder="1" applyAlignment="1">
      <alignment horizontal="right" vertical="center"/>
    </xf>
    <xf numFmtId="164" fontId="121" fillId="0" borderId="0" xfId="55" applyNumberFormat="1" applyFont="1" applyAlignment="1">
      <alignment horizontal="left" vertical="center" indent="2"/>
    </xf>
    <xf numFmtId="164" fontId="121" fillId="80" borderId="35" xfId="55" applyNumberFormat="1" applyFont="1" applyFill="1" applyBorder="1" applyAlignment="1">
      <alignment horizontal="right" vertical="center"/>
    </xf>
    <xf numFmtId="164" fontId="122" fillId="45" borderId="0" xfId="55" applyNumberFormat="1" applyFont="1" applyFill="1" applyAlignment="1">
      <alignment vertical="center"/>
    </xf>
    <xf numFmtId="164" fontId="121" fillId="45" borderId="15" xfId="55" applyNumberFormat="1" applyFont="1" applyFill="1" applyBorder="1" applyAlignment="1">
      <alignment vertical="center"/>
    </xf>
    <xf numFmtId="164" fontId="121" fillId="45" borderId="0" xfId="55" applyNumberFormat="1" applyFont="1" applyFill="1" applyAlignment="1">
      <alignment vertical="center"/>
    </xf>
    <xf numFmtId="164" fontId="121" fillId="45" borderId="42" xfId="55" applyNumberFormat="1" applyFont="1" applyFill="1" applyBorder="1" applyAlignment="1">
      <alignment horizontal="right" vertical="center"/>
    </xf>
    <xf numFmtId="164" fontId="121" fillId="80" borderId="42" xfId="55" applyNumberFormat="1" applyFont="1" applyFill="1" applyBorder="1" applyAlignment="1">
      <alignment horizontal="right" vertical="center"/>
    </xf>
    <xf numFmtId="164" fontId="121" fillId="45" borderId="34" xfId="55" applyNumberFormat="1" applyFont="1" applyFill="1" applyBorder="1" applyAlignment="1">
      <alignment horizontal="right" vertical="center"/>
    </xf>
    <xf numFmtId="164" fontId="121" fillId="80" borderId="34" xfId="55" applyNumberFormat="1" applyFont="1" applyFill="1" applyBorder="1" applyAlignment="1">
      <alignment horizontal="right" vertical="center"/>
    </xf>
    <xf numFmtId="164" fontId="122" fillId="0" borderId="0" xfId="0" applyNumberFormat="1" applyFont="1" applyAlignment="1">
      <alignment horizontal="left" indent="2"/>
    </xf>
    <xf numFmtId="164" fontId="122" fillId="45" borderId="0" xfId="0" applyNumberFormat="1" applyFont="1" applyFill="1" applyAlignment="1">
      <alignment horizontal="left" indent="2"/>
    </xf>
    <xf numFmtId="164" fontId="121" fillId="0" borderId="0" xfId="0" applyNumberFormat="1" applyFont="1" applyAlignment="1">
      <alignment horizontal="right" indent="2"/>
    </xf>
    <xf numFmtId="164" fontId="122" fillId="0" borderId="0" xfId="0" applyNumberFormat="1" applyFont="1" applyAlignment="1">
      <alignment horizontal="right"/>
    </xf>
    <xf numFmtId="164" fontId="122" fillId="0" borderId="0" xfId="0" applyNumberFormat="1" applyFont="1" applyAlignment="1">
      <alignment horizontal="right" indent="2"/>
    </xf>
    <xf numFmtId="164" fontId="121" fillId="80" borderId="33" xfId="55" applyNumberFormat="1" applyFont="1" applyFill="1" applyBorder="1" applyAlignment="1">
      <alignment horizontal="right" vertical="center"/>
    </xf>
    <xf numFmtId="164" fontId="132" fillId="0" borderId="0" xfId="0" applyNumberFormat="1" applyFont="1"/>
    <xf numFmtId="164" fontId="121" fillId="0" borderId="0" xfId="0" applyNumberFormat="1" applyFont="1" applyAlignment="1">
      <alignment horizontal="left" indent="2"/>
    </xf>
    <xf numFmtId="164" fontId="121" fillId="45" borderId="0" xfId="0" applyNumberFormat="1" applyFont="1" applyFill="1" applyAlignment="1">
      <alignment horizontal="left" indent="2"/>
    </xf>
    <xf numFmtId="164" fontId="121" fillId="0" borderId="0" xfId="112" applyNumberFormat="1" applyFont="1" applyFill="1" applyAlignment="1">
      <alignment horizontal="right" indent="2"/>
    </xf>
    <xf numFmtId="167" fontId="122" fillId="45" borderId="0" xfId="55" applyNumberFormat="1" applyFont="1" applyFill="1" applyAlignment="1">
      <alignment vertical="center"/>
    </xf>
    <xf numFmtId="167" fontId="131" fillId="0" borderId="0" xfId="0" applyNumberFormat="1" applyFont="1"/>
    <xf numFmtId="14" fontId="110" fillId="0" borderId="52" xfId="0" applyNumberFormat="1" applyFont="1" applyBorder="1" applyAlignment="1">
      <alignment horizontal="right" vertical="center" wrapText="1"/>
    </xf>
    <xf numFmtId="14" fontId="123" fillId="80" borderId="41" xfId="0" applyNumberFormat="1" applyFont="1" applyFill="1" applyBorder="1" applyAlignment="1">
      <alignment horizontal="right" vertical="center" wrapText="1"/>
    </xf>
    <xf numFmtId="14" fontId="121" fillId="0" borderId="40" xfId="0" applyNumberFormat="1" applyFont="1" applyBorder="1"/>
    <xf numFmtId="0" fontId="122" fillId="45" borderId="15" xfId="55" applyFont="1" applyFill="1" applyBorder="1" applyAlignment="1">
      <alignment horizontal="left" vertical="center" indent="1"/>
    </xf>
    <xf numFmtId="14" fontId="123" fillId="0" borderId="43" xfId="0" applyNumberFormat="1" applyFont="1" applyBorder="1" applyAlignment="1">
      <alignment horizontal="center" vertical="center" wrapText="1"/>
    </xf>
    <xf numFmtId="166" fontId="140" fillId="0" borderId="0" xfId="110" applyNumberFormat="1" applyFont="1" applyFill="1" applyBorder="1" applyAlignment="1">
      <alignment horizontal="right" vertical="center" wrapText="1"/>
    </xf>
    <xf numFmtId="191" fontId="141" fillId="0" borderId="0" xfId="24737" applyNumberFormat="1" applyFont="1" applyFill="1" applyAlignment="1">
      <alignment horizontal="right"/>
    </xf>
    <xf numFmtId="191" fontId="141" fillId="0" borderId="0" xfId="24737" applyNumberFormat="1" applyFont="1" applyAlignment="1">
      <alignment horizontal="right"/>
    </xf>
    <xf numFmtId="166" fontId="141" fillId="0" borderId="0" xfId="24737" applyNumberFormat="1" applyFont="1" applyAlignment="1">
      <alignment horizontal="right" vertical="center"/>
    </xf>
    <xf numFmtId="166" fontId="141" fillId="0" borderId="0" xfId="24737" applyNumberFormat="1" applyFont="1" applyFill="1" applyAlignment="1">
      <alignment horizontal="right" vertical="center"/>
    </xf>
    <xf numFmtId="0" fontId="121" fillId="0" borderId="0" xfId="55" applyFont="1" applyAlignment="1">
      <alignment horizontal="right" vertical="center"/>
    </xf>
    <xf numFmtId="166" fontId="121" fillId="0" borderId="0" xfId="55" applyNumberFormat="1" applyFont="1" applyAlignment="1">
      <alignment vertical="center"/>
    </xf>
    <xf numFmtId="0" fontId="121" fillId="0" borderId="0" xfId="55" applyFont="1" applyAlignment="1">
      <alignment vertical="center"/>
    </xf>
    <xf numFmtId="166" fontId="121" fillId="0" borderId="0" xfId="55" quotePrefix="1" applyNumberFormat="1" applyFont="1" applyAlignment="1">
      <alignment horizontal="right" vertical="center"/>
    </xf>
    <xf numFmtId="0" fontId="121" fillId="45" borderId="0" xfId="55" applyFont="1" applyFill="1" applyAlignment="1">
      <alignment horizontal="right" vertical="center"/>
    </xf>
    <xf numFmtId="0" fontId="109" fillId="79" borderId="0" xfId="0" applyFont="1" applyFill="1" applyAlignment="1">
      <alignment horizontal="left" vertical="center" wrapText="1"/>
    </xf>
    <xf numFmtId="14" fontId="138" fillId="0" borderId="43" xfId="0" applyNumberFormat="1" applyFont="1" applyBorder="1" applyAlignment="1">
      <alignment horizontal="center" vertical="center" wrapText="1"/>
    </xf>
    <xf numFmtId="0" fontId="123" fillId="45" borderId="0" xfId="0" applyFont="1" applyFill="1" applyAlignment="1">
      <alignment horizontal="center" vertical="center" wrapText="1"/>
    </xf>
    <xf numFmtId="0" fontId="123" fillId="45" borderId="43" xfId="0" applyFont="1" applyFill="1" applyBorder="1" applyAlignment="1">
      <alignment horizontal="center" vertical="center" wrapText="1"/>
    </xf>
    <xf numFmtId="0" fontId="123" fillId="45" borderId="0" xfId="0" applyFont="1" applyFill="1" applyAlignment="1">
      <alignment horizontal="left" vertical="center" wrapText="1"/>
    </xf>
    <xf numFmtId="0" fontId="123" fillId="45" borderId="43" xfId="0" applyFont="1" applyFill="1" applyBorder="1" applyAlignment="1">
      <alignment horizontal="left" vertical="center" wrapText="1"/>
    </xf>
  </cellXfs>
  <cellStyles count="49099">
    <cellStyle name="          _x000d__x000a_386grabber=VGA.3GR_x000d__x000a_" xfId="31657" xr:uid="{B6541E6D-8D51-4894-B5FD-AA296A29E32B}"/>
    <cellStyle name="20% - Accent1" xfId="10287" xr:uid="{12771AAA-E61B-4C36-A828-C6E0CE8393E4}"/>
    <cellStyle name="20% - Accent1 10" xfId="10288" xr:uid="{E7C7E7BC-72B0-4ED8-BD10-F1E495E121F0}"/>
    <cellStyle name="20% - Accent1 10 2" xfId="14889" xr:uid="{53A239E8-9D0A-4DC7-83A5-7843A21ADDAB}"/>
    <cellStyle name="20% - Accent1 11" xfId="10289" xr:uid="{4AFA05BC-664E-44D8-90E1-377265ADCF64}"/>
    <cellStyle name="20% - Accent1 11 2" xfId="14890" xr:uid="{53AF315A-BE42-4C16-BDF7-906E427424AD}"/>
    <cellStyle name="20% - Accent1 12" xfId="10290" xr:uid="{1DCC006A-FF7A-43EA-A4BA-07EF94FA78DE}"/>
    <cellStyle name="20% - Accent1 12 2" xfId="14891" xr:uid="{69C83674-9E67-4DF1-BE81-810DFA130E49}"/>
    <cellStyle name="20% - Accent1 13" xfId="10291" xr:uid="{A1C39E78-400F-4651-9EFB-6E51B27D119D}"/>
    <cellStyle name="20% - Accent1 13 2" xfId="14892" xr:uid="{CF382D75-6A91-4267-B3E8-B4BCB792A8CB}"/>
    <cellStyle name="20% - Accent1 14" xfId="10292" xr:uid="{6EF60C1D-121B-4EE3-BA8F-37D5F1D8FFF8}"/>
    <cellStyle name="20% - Accent1 14 2" xfId="14893" xr:uid="{6E6BB1D8-4016-441F-93FE-28C1B33FB229}"/>
    <cellStyle name="20% - Accent1 15" xfId="10293" xr:uid="{9755A4B4-65FD-447E-A446-54DD77EE1109}"/>
    <cellStyle name="20% - Accent1 15 2" xfId="14894" xr:uid="{14B76B38-9949-4A82-82FB-6FBCAF5A8852}"/>
    <cellStyle name="20% - Accent1 16" xfId="10294" xr:uid="{B5CC41E0-18C3-4C84-BAA4-B8814469072C}"/>
    <cellStyle name="20% - Accent1 16 2" xfId="14895" xr:uid="{B45446CD-A6CC-4819-A7D2-1296BD6B9706}"/>
    <cellStyle name="20% - Accent1 17" xfId="10295" xr:uid="{47B1E97D-D521-438A-9D47-EFCFF34CC1D7}"/>
    <cellStyle name="20% - Accent1 17 2" xfId="14896" xr:uid="{D7DD5B2B-F74F-4A63-A4BE-6FE4D0483DE6}"/>
    <cellStyle name="20% - Accent1 18" xfId="10296" xr:uid="{FCBD76E6-9B48-4866-A6DC-C6F1572BFAAC}"/>
    <cellStyle name="20% - Accent1 18 2" xfId="15950" xr:uid="{E6CA3DAD-830F-4880-9600-187548F2828C}"/>
    <cellStyle name="20% - Accent1 18 2 2" xfId="16440" xr:uid="{E245186B-35CD-434C-983A-519E72B417C4}"/>
    <cellStyle name="20% - Accent1 19" xfId="10297" xr:uid="{C436E303-2DFC-41F1-BCEE-D9EA301FD6B0}"/>
    <cellStyle name="20% - Accent1 2" xfId="10298" xr:uid="{8180BF5D-8662-4EA9-BF82-1AE59238061E}"/>
    <cellStyle name="20% - Accent1 2 2" xfId="14897" xr:uid="{61FC076C-42DA-482C-BE7B-19EB4F9A9DAD}"/>
    <cellStyle name="20% - Accent1 20" xfId="16439" xr:uid="{5942A50C-D710-437F-A6C7-EC97018A297C}"/>
    <cellStyle name="20% - Accent1 3" xfId="10299" xr:uid="{65277167-15C5-4C6A-BC33-91F1C413D959}"/>
    <cellStyle name="20% - Accent1 3 2" xfId="14898" xr:uid="{960F63EE-F509-4FB4-AC1E-E576EEF96EE8}"/>
    <cellStyle name="20% - Accent1 4" xfId="10300" xr:uid="{B3947901-F5F2-4FDF-AD11-05B25B5239DE}"/>
    <cellStyle name="20% - Accent1 4 2" xfId="14899" xr:uid="{F6436D6F-1BCA-4F83-A216-2744803C9503}"/>
    <cellStyle name="20% - Accent1 5" xfId="10301" xr:uid="{E235C25B-AF8D-441A-ACD6-99E7D4CBD98D}"/>
    <cellStyle name="20% - Accent1 5 2" xfId="14900" xr:uid="{10B71BAF-E8A5-4FDC-939F-AC453C0392C0}"/>
    <cellStyle name="20% - Accent1 6" xfId="10302" xr:uid="{1DF7689F-F895-4DD1-9B31-F2A681E40896}"/>
    <cellStyle name="20% - Accent1 6 2" xfId="14901" xr:uid="{C9A7E643-E42D-4226-9052-8BA84B2DBA1B}"/>
    <cellStyle name="20% - Accent1 7" xfId="10303" xr:uid="{B513D0AE-9B7A-4C8B-BC10-173A9B9DD5F7}"/>
    <cellStyle name="20% - Accent1 7 2" xfId="14902" xr:uid="{F2BBFBE5-E32F-4084-9451-22590532D542}"/>
    <cellStyle name="20% - Accent1 8" xfId="10304" xr:uid="{C8071E05-A408-4E91-BECB-9A142356293C}"/>
    <cellStyle name="20% - Accent1 8 2" xfId="14903" xr:uid="{3E03A8EC-0367-4973-9C5A-9598A4EB93BE}"/>
    <cellStyle name="20% - Accent1 9" xfId="10305" xr:uid="{9C18B34C-7365-495E-8D80-8F3EE8AD89BB}"/>
    <cellStyle name="20% - Accent1 9 2" xfId="14904" xr:uid="{06803845-97C0-4C7C-9BA9-55224F2CC3A6}"/>
    <cellStyle name="20% - Accent2" xfId="10306" xr:uid="{2A85FAB8-10ED-42E0-8FBF-51B4A2C198EA}"/>
    <cellStyle name="20% - Accent2 10" xfId="10307" xr:uid="{E7A671BE-A05D-4E27-A49D-9F325302391F}"/>
    <cellStyle name="20% - Accent2 10 2" xfId="14905" xr:uid="{730EC389-533D-457F-81ED-20CFE7640950}"/>
    <cellStyle name="20% - Accent2 11" xfId="10308" xr:uid="{5E58CFA5-C82E-4567-8B88-0C7374E70ECA}"/>
    <cellStyle name="20% - Accent2 11 2" xfId="14906" xr:uid="{F2DD2F57-E88E-45D5-AF66-EEAE91F16614}"/>
    <cellStyle name="20% - Accent2 12" xfId="10309" xr:uid="{0917C1C3-1DBC-487C-A14C-D3CB3E9EAB6C}"/>
    <cellStyle name="20% - Accent2 12 2" xfId="14907" xr:uid="{9FF16C48-4EF4-448D-878C-E01A565C1C6B}"/>
    <cellStyle name="20% - Accent2 13" xfId="10310" xr:uid="{E4D2FC0D-8935-482B-9C19-6A1167A0F9F6}"/>
    <cellStyle name="20% - Accent2 13 2" xfId="14908" xr:uid="{2746878D-ADA4-4137-ADFF-1F60A3E9CF77}"/>
    <cellStyle name="20% - Accent2 14" xfId="10311" xr:uid="{534D3523-513B-4B07-8D28-EECCE879D9AA}"/>
    <cellStyle name="20% - Accent2 14 2" xfId="14909" xr:uid="{248E8D49-CD0E-4348-AB66-14A365C11D68}"/>
    <cellStyle name="20% - Accent2 15" xfId="10312" xr:uid="{B372E237-75AD-4939-B98F-C301CC41F076}"/>
    <cellStyle name="20% - Accent2 15 2" xfId="14910" xr:uid="{C9911ED8-6FAB-434C-822C-9EC22CEA2CD3}"/>
    <cellStyle name="20% - Accent2 16" xfId="10313" xr:uid="{EA7F6A5C-BE40-4F01-9B2D-8313B76E19DC}"/>
    <cellStyle name="20% - Accent2 16 2" xfId="14911" xr:uid="{92471060-D8FF-426F-BC9B-B1488FAE4B5B}"/>
    <cellStyle name="20% - Accent2 17" xfId="10314" xr:uid="{6C244C6A-E537-4A8D-82D5-474467EA41EE}"/>
    <cellStyle name="20% - Accent2 17 2" xfId="14912" xr:uid="{9A7E9A4E-C299-4299-8CE1-D7450235A2BF}"/>
    <cellStyle name="20% - Accent2 18" xfId="10315" xr:uid="{265BE86F-0660-4D33-852B-646FC6C5F706}"/>
    <cellStyle name="20% - Accent2 18 2" xfId="15946" xr:uid="{A2B2217A-29CF-47BF-A4EB-C7CE5D997411}"/>
    <cellStyle name="20% - Accent2 18 2 2" xfId="16442" xr:uid="{037C4822-37F7-436F-8196-726FCF9489DE}"/>
    <cellStyle name="20% - Accent2 19" xfId="10316" xr:uid="{67EEA156-A970-4557-9678-B9B51A1C5111}"/>
    <cellStyle name="20% - Accent2 2" xfId="10317" xr:uid="{CB1794C2-F613-4AD8-97FA-E1BA98CC5726}"/>
    <cellStyle name="20% - Accent2 2 2" xfId="14913" xr:uid="{8D881030-4F06-45EF-AC67-34824C321DC9}"/>
    <cellStyle name="20% - Accent2 20" xfId="16441" xr:uid="{CA4ACFD7-54A6-44F8-A194-CE44795CAE8F}"/>
    <cellStyle name="20% - Accent2 3" xfId="10318" xr:uid="{50DC1065-C823-4FAC-A47E-9BB4274D6402}"/>
    <cellStyle name="20% - Accent2 3 2" xfId="14914" xr:uid="{E6179EE9-518E-4F2E-B2A8-FB88883848AD}"/>
    <cellStyle name="20% - Accent2 4" xfId="10319" xr:uid="{DDF18E46-98CE-47B5-8EFC-FD18C1C72AF9}"/>
    <cellStyle name="20% - Accent2 4 2" xfId="14915" xr:uid="{69DFD97C-2CA9-42FD-82AA-563E31F6D85C}"/>
    <cellStyle name="20% - Accent2 5" xfId="10320" xr:uid="{176AABB3-FA57-4051-B7DD-11135AE36BAF}"/>
    <cellStyle name="20% - Accent2 5 2" xfId="14916" xr:uid="{328F0A10-D2DB-4CFB-B14E-A246738AA12C}"/>
    <cellStyle name="20% - Accent2 6" xfId="10321" xr:uid="{588F05DC-9046-4CDE-AF9E-8ABF44298A68}"/>
    <cellStyle name="20% - Accent2 6 2" xfId="14917" xr:uid="{64D0AA48-F7C9-4721-8AE8-950CC2189532}"/>
    <cellStyle name="20% - Accent2 7" xfId="10322" xr:uid="{A1D1E840-6896-4C77-BB57-E71AF1A729F6}"/>
    <cellStyle name="20% - Accent2 7 2" xfId="14918" xr:uid="{0B347F99-2840-4ED8-BD3E-8C374F1E8580}"/>
    <cellStyle name="20% - Accent2 8" xfId="10323" xr:uid="{BA8A694D-8469-4844-8959-5EA554F8B894}"/>
    <cellStyle name="20% - Accent2 8 2" xfId="14919" xr:uid="{B490C5D4-DEC7-45EE-81E4-EBF9D579C6BD}"/>
    <cellStyle name="20% - Accent2 9" xfId="10324" xr:uid="{DD704686-E310-4F69-9220-230AA4BE659D}"/>
    <cellStyle name="20% - Accent2 9 2" xfId="14920" xr:uid="{962CD712-E257-48E4-9707-D1AFEE807B08}"/>
    <cellStyle name="20% - Accent3" xfId="10325" xr:uid="{721C9CB5-BDF8-48E2-8EE9-D0F0876E05E6}"/>
    <cellStyle name="20% - Accent3 10" xfId="10326" xr:uid="{777FA990-5369-4E58-82B0-BDC89BC16121}"/>
    <cellStyle name="20% - Accent3 10 2" xfId="14921" xr:uid="{8E3B99AB-4032-47C9-8EC0-C1B8D3EFF5A6}"/>
    <cellStyle name="20% - Accent3 11" xfId="10327" xr:uid="{A8EE6BF4-73A6-4E2D-A91A-04EE56E6E2DC}"/>
    <cellStyle name="20% - Accent3 11 2" xfId="14922" xr:uid="{48916DC0-668B-4FC5-949D-C937C2231293}"/>
    <cellStyle name="20% - Accent3 12" xfId="10328" xr:uid="{DE632581-474C-49D9-8DF1-3711493B8829}"/>
    <cellStyle name="20% - Accent3 12 2" xfId="14923" xr:uid="{A64C7A9C-06D3-4370-A286-300EFE4B4685}"/>
    <cellStyle name="20% - Accent3 13" xfId="10329" xr:uid="{34CDDE52-A2B0-4E3B-B0E6-B664CA66E49D}"/>
    <cellStyle name="20% - Accent3 13 2" xfId="14924" xr:uid="{AA72320C-9F2C-4486-9FC6-C5B9332E96B6}"/>
    <cellStyle name="20% - Accent3 14" xfId="10330" xr:uid="{3B9B5EA4-D201-4B84-AB1B-5637825E5D6F}"/>
    <cellStyle name="20% - Accent3 14 2" xfId="14925" xr:uid="{3BD1DE7D-5DFC-4FD8-837E-626D0C078F69}"/>
    <cellStyle name="20% - Accent3 15" xfId="10331" xr:uid="{7F89BCDF-9D08-4BF2-B089-094C73789B4D}"/>
    <cellStyle name="20% - Accent3 15 2" xfId="14926" xr:uid="{953BF6C9-6579-4A20-B9B3-CD4E93F2A9A6}"/>
    <cellStyle name="20% - Accent3 16" xfId="10332" xr:uid="{0C6139F3-0631-4654-9D9E-427D6B40FDFC}"/>
    <cellStyle name="20% - Accent3 16 2" xfId="14927" xr:uid="{40A7A8DB-17C5-48A6-8B98-039BBAA1A377}"/>
    <cellStyle name="20% - Accent3 17" xfId="10333" xr:uid="{7E9F1A2F-3565-4BFF-AA23-EAE48BC00DE8}"/>
    <cellStyle name="20% - Accent3 17 2" xfId="14928" xr:uid="{49B925F2-A2BD-4B9C-B064-43B9327C9265}"/>
    <cellStyle name="20% - Accent3 18" xfId="10334" xr:uid="{B6BFC758-14EB-4E22-978C-A8A47C0B0860}"/>
    <cellStyle name="20% - Accent3 18 2" xfId="15952" xr:uid="{4AAEF665-C5BC-457D-8C97-6A6F2E0932A6}"/>
    <cellStyle name="20% - Accent3 18 2 2" xfId="16444" xr:uid="{5A34D622-36FD-43C1-A1C6-1CBBB98564D2}"/>
    <cellStyle name="20% - Accent3 19" xfId="10335" xr:uid="{5AFEBBA9-9324-4000-9465-1FDC59230003}"/>
    <cellStyle name="20% - Accent3 2" xfId="10336" xr:uid="{CF1974A0-E1FE-4DD5-8958-4BC7340696D8}"/>
    <cellStyle name="20% - Accent3 2 2" xfId="14929" xr:uid="{54C8E94F-5C09-4FB9-9FAC-85836BFF8F5B}"/>
    <cellStyle name="20% - Accent3 20" xfId="16443" xr:uid="{99F5E65D-2EA2-40A1-A81C-11AE185C6A66}"/>
    <cellStyle name="20% - Accent3 3" xfId="10337" xr:uid="{DC87E8A4-EC81-4E4F-8C53-B4A55E58079E}"/>
    <cellStyle name="20% - Accent3 3 2" xfId="14930" xr:uid="{DA1BDC25-66D6-447F-A8C8-D13E8996B8D2}"/>
    <cellStyle name="20% - Accent3 4" xfId="10338" xr:uid="{FBC4B9DD-3E40-4CC6-9E86-30CE6B7482D3}"/>
    <cellStyle name="20% - Accent3 4 2" xfId="14931" xr:uid="{5C69BA48-6B2D-465A-B995-0581425A9FCC}"/>
    <cellStyle name="20% - Accent3 5" xfId="10339" xr:uid="{91CDC395-F1AE-4DBE-953A-334A654DFEB1}"/>
    <cellStyle name="20% - Accent3 5 2" xfId="14932" xr:uid="{30016981-809B-402B-9A66-F5C164AB8296}"/>
    <cellStyle name="20% - Accent3 6" xfId="10340" xr:uid="{C82AE643-124C-47B8-BDBC-335B8A966B11}"/>
    <cellStyle name="20% - Accent3 6 2" xfId="14933" xr:uid="{DBEF3213-5AE0-463D-A365-BB365B94C1E2}"/>
    <cellStyle name="20% - Accent3 7" xfId="10341" xr:uid="{BE4B8314-D7D2-4697-89F4-5B7CF06AF2CC}"/>
    <cellStyle name="20% - Accent3 7 2" xfId="14934" xr:uid="{09C0BCA4-82BF-47C9-89DA-C7BDAF47D9C4}"/>
    <cellStyle name="20% - Accent3 8" xfId="10342" xr:uid="{A40584D8-600E-490F-84FD-98D763FA8BF6}"/>
    <cellStyle name="20% - Accent3 8 2" xfId="14935" xr:uid="{6057561E-DA7C-42B7-8800-2DBF485F214F}"/>
    <cellStyle name="20% - Accent3 9" xfId="10343" xr:uid="{27AEA5F5-11D2-43C4-8133-ABEEADF41759}"/>
    <cellStyle name="20% - Accent3 9 2" xfId="14936" xr:uid="{942C9312-091D-4FFC-A674-8715591F54B7}"/>
    <cellStyle name="20% - Accent4" xfId="10344" xr:uid="{1136C0C6-AF70-4809-8494-441683B1312E}"/>
    <cellStyle name="20% - Accent4 10" xfId="10345" xr:uid="{C204E57F-4067-4DE9-BF2B-E9E657FEA198}"/>
    <cellStyle name="20% - Accent4 10 2" xfId="14937" xr:uid="{3EF42DBB-8946-44DE-BC07-E31D99897417}"/>
    <cellStyle name="20% - Accent4 11" xfId="10346" xr:uid="{72F73914-3E05-4AC1-8109-0B5BC5D18044}"/>
    <cellStyle name="20% - Accent4 11 2" xfId="14938" xr:uid="{7DDE305F-7CDB-4428-893D-58F4CA6032DA}"/>
    <cellStyle name="20% - Accent4 12" xfId="10347" xr:uid="{D195962D-FD3E-4FDF-9C5E-4D433BB5BB5E}"/>
    <cellStyle name="20% - Accent4 12 2" xfId="14939" xr:uid="{425827E3-0306-4532-AE90-6852F9C9F432}"/>
    <cellStyle name="20% - Accent4 13" xfId="10348" xr:uid="{3A3002A2-2869-4553-9357-9B3EA287EDB2}"/>
    <cellStyle name="20% - Accent4 13 2" xfId="14940" xr:uid="{63934D3E-E888-47E4-9777-29D1308296A3}"/>
    <cellStyle name="20% - Accent4 14" xfId="10349" xr:uid="{22BB4D75-6B5E-4949-98EA-B19787F0C31F}"/>
    <cellStyle name="20% - Accent4 14 2" xfId="14941" xr:uid="{0FE33820-7954-4230-82F1-43413A414F7E}"/>
    <cellStyle name="20% - Accent4 15" xfId="10350" xr:uid="{CBFD9FBF-99A6-47FC-805E-03713C48A1F3}"/>
    <cellStyle name="20% - Accent4 15 2" xfId="14942" xr:uid="{F3F15E32-6808-44B9-8504-D8CC47C20057}"/>
    <cellStyle name="20% - Accent4 16" xfId="10351" xr:uid="{581811B7-3566-4AC6-86B9-679FDB8812B7}"/>
    <cellStyle name="20% - Accent4 16 2" xfId="14943" xr:uid="{139EA6D3-8D44-4F91-8EB7-5C87D8D732EC}"/>
    <cellStyle name="20% - Accent4 17" xfId="10352" xr:uid="{8B909E98-CA77-4EFA-91FF-6321BE23DA79}"/>
    <cellStyle name="20% - Accent4 17 2" xfId="14944" xr:uid="{D7EE8D82-BA62-4E1A-BFEE-85559DF128C1}"/>
    <cellStyle name="20% - Accent4 18" xfId="10353" xr:uid="{F3392954-A14D-4702-B01C-7075E65A5D6A}"/>
    <cellStyle name="20% - Accent4 18 2" xfId="15953" xr:uid="{D8E92EE6-0EB6-4A98-94EB-0EB07FAEBD43}"/>
    <cellStyle name="20% - Accent4 18 2 2" xfId="16446" xr:uid="{1E3A5B60-1C42-45CF-A7F6-EA0AF260AF7B}"/>
    <cellStyle name="20% - Accent4 19" xfId="10354" xr:uid="{356B4B57-F0B1-42C5-95F9-FD2022F852F6}"/>
    <cellStyle name="20% - Accent4 2" xfId="10355" xr:uid="{A814A8AE-D61F-4C34-BE13-56125D4C35A7}"/>
    <cellStyle name="20% - Accent4 2 2" xfId="14945" xr:uid="{63E450A8-3025-4301-978B-2289BA219579}"/>
    <cellStyle name="20% - Accent4 20" xfId="16445" xr:uid="{E6F4DADC-3F1A-4F45-92FC-57C76D769065}"/>
    <cellStyle name="20% - Accent4 3" xfId="10356" xr:uid="{F789C6B7-9477-41B4-A765-BC7C0044D98B}"/>
    <cellStyle name="20% - Accent4 3 2" xfId="14946" xr:uid="{8B28684C-5A1A-4FCC-8108-9333EC235301}"/>
    <cellStyle name="20% - Accent4 4" xfId="10357" xr:uid="{758AE30C-6566-4088-82C9-8A24D7F794F7}"/>
    <cellStyle name="20% - Accent4 4 2" xfId="14947" xr:uid="{B9C1A4B1-D3A3-448F-9256-C4ACF1C492B1}"/>
    <cellStyle name="20% - Accent4 5" xfId="10358" xr:uid="{72B7FD35-B334-455C-BB59-18C360FCBA9E}"/>
    <cellStyle name="20% - Accent4 5 2" xfId="14948" xr:uid="{C4AB2E83-8983-4841-8E0C-E5885EEE329A}"/>
    <cellStyle name="20% - Accent4 6" xfId="10359" xr:uid="{95430F10-9207-4D26-9EB4-337BF4513340}"/>
    <cellStyle name="20% - Accent4 6 2" xfId="14949" xr:uid="{0142B30E-03D5-417A-8D0B-EAD40CAD88E1}"/>
    <cellStyle name="20% - Accent4 7" xfId="10360" xr:uid="{BF6C3CA9-9110-4983-8FC2-DCBEC14C7A6A}"/>
    <cellStyle name="20% - Accent4 7 2" xfId="14950" xr:uid="{8184C7FF-009F-4C82-A761-4DA3500C23A4}"/>
    <cellStyle name="20% - Accent4 8" xfId="10361" xr:uid="{F06AFE16-0B57-49D6-8428-8788F244504E}"/>
    <cellStyle name="20% - Accent4 8 2" xfId="14951" xr:uid="{582BB2C2-4F01-4126-86D0-A15F7CBC3083}"/>
    <cellStyle name="20% - Accent4 9" xfId="10362" xr:uid="{7E1A40B6-2246-41EF-B21B-35D1D45463BE}"/>
    <cellStyle name="20% - Accent4 9 2" xfId="14952" xr:uid="{43779427-010E-4673-9061-A754976BC202}"/>
    <cellStyle name="20% - Accent5" xfId="10363" xr:uid="{E651402C-FF43-4736-BB9A-210AC2FD8844}"/>
    <cellStyle name="20% - Accent5 10" xfId="10364" xr:uid="{DB5FC965-4CE7-4953-AD6D-693AABF967DF}"/>
    <cellStyle name="20% - Accent5 10 2" xfId="14953" xr:uid="{FB673C80-BF71-458F-85F8-539B2FA89951}"/>
    <cellStyle name="20% - Accent5 11" xfId="10365" xr:uid="{2099F1CE-113F-44B8-8276-54ABDE69C19D}"/>
    <cellStyle name="20% - Accent5 11 2" xfId="14954" xr:uid="{E3A4F7E4-8BE9-44FE-BC5F-C4B8E128C4D2}"/>
    <cellStyle name="20% - Accent5 12" xfId="10366" xr:uid="{E393BA1B-D343-45AF-BC15-4361E34F20B8}"/>
    <cellStyle name="20% - Accent5 12 2" xfId="14955" xr:uid="{0D16A690-BB16-47D1-A084-423D519EDA3C}"/>
    <cellStyle name="20% - Accent5 13" xfId="10367" xr:uid="{53DD2FDB-93DB-48F4-895B-389503688916}"/>
    <cellStyle name="20% - Accent5 13 2" xfId="14956" xr:uid="{C0870100-2636-4E3D-9E69-F5DC09EDD304}"/>
    <cellStyle name="20% - Accent5 14" xfId="10368" xr:uid="{1022A236-72F2-47EB-8DC9-FCB2559683B7}"/>
    <cellStyle name="20% - Accent5 14 2" xfId="14957" xr:uid="{188B16EC-1F79-4AA1-8E8D-3EA75D025746}"/>
    <cellStyle name="20% - Accent5 15" xfId="10369" xr:uid="{A892F054-C411-42C4-9D9E-6C5ABA065A85}"/>
    <cellStyle name="20% - Accent5 15 2" xfId="14958" xr:uid="{570610AD-DA6B-45C8-B70D-7501FD0114ED}"/>
    <cellStyle name="20% - Accent5 16" xfId="10370" xr:uid="{73048043-CFB8-4769-A0A9-CEE8D5432684}"/>
    <cellStyle name="20% - Accent5 16 2" xfId="14959" xr:uid="{C964925D-A1E3-4123-A918-372F1693B8E6}"/>
    <cellStyle name="20% - Accent5 17" xfId="10371" xr:uid="{6C5D0324-E030-4802-A96C-97EF91275CBF}"/>
    <cellStyle name="20% - Accent5 17 2" xfId="14960" xr:uid="{957B67E7-7DD1-415D-9779-E774D6ABF7AD}"/>
    <cellStyle name="20% - Accent5 18" xfId="10372" xr:uid="{6D6DBB5C-3481-4655-9F37-1C63193744E2}"/>
    <cellStyle name="20% - Accent5 18 2" xfId="15954" xr:uid="{C44D58A6-3D61-4B78-831F-DD2A9D76BCFE}"/>
    <cellStyle name="20% - Accent5 18 2 2" xfId="16448" xr:uid="{B242EC90-D335-4FEE-85D4-BD2D9773A973}"/>
    <cellStyle name="20% - Accent5 19" xfId="10373" xr:uid="{9039FF79-FD3E-4F79-9699-B8F8EF37D1F4}"/>
    <cellStyle name="20% - Accent5 2" xfId="10374" xr:uid="{16EDCE87-CBBE-4F8A-B8FA-500E1110EB11}"/>
    <cellStyle name="20% - Accent5 2 2" xfId="14961" xr:uid="{5DE53D2C-44C1-4AA0-A953-25D2C7B56656}"/>
    <cellStyle name="20% - Accent5 20" xfId="16447" xr:uid="{03A128CB-FA21-4DF6-9B01-84D12ABF6B80}"/>
    <cellStyle name="20% - Accent5 3" xfId="10375" xr:uid="{E2AF3EB5-CD36-49D3-9F4F-E754BC61B9EF}"/>
    <cellStyle name="20% - Accent5 3 2" xfId="14962" xr:uid="{16A92900-CD13-4702-A57E-1E830FDAAFB7}"/>
    <cellStyle name="20% - Accent5 4" xfId="10376" xr:uid="{8134A00C-B677-4FB0-BA48-97DB27C46042}"/>
    <cellStyle name="20% - Accent5 4 2" xfId="14963" xr:uid="{3627205D-7FA0-42C7-B329-BCDE6F5E3B58}"/>
    <cellStyle name="20% - Accent5 5" xfId="10377" xr:uid="{2F2F579E-BC6A-42A5-AB89-B023B398041C}"/>
    <cellStyle name="20% - Accent5 5 2" xfId="14964" xr:uid="{2A25A119-8E8D-4D6A-BD15-70D09432CC4E}"/>
    <cellStyle name="20% - Accent5 6" xfId="10378" xr:uid="{B3F6ADE5-8476-4EDC-A726-0543FEB12A25}"/>
    <cellStyle name="20% - Accent5 6 2" xfId="14965" xr:uid="{82C17BC2-082C-4B62-B4C4-7FB07FA5AE91}"/>
    <cellStyle name="20% - Accent5 7" xfId="10379" xr:uid="{2EEFC61E-C27B-4D50-A323-12146879071F}"/>
    <cellStyle name="20% - Accent5 7 2" xfId="14966" xr:uid="{484F86A9-F284-4816-807B-1DC1887C7AB0}"/>
    <cellStyle name="20% - Accent5 8" xfId="10380" xr:uid="{28465285-FAC3-493A-A5F5-8D0A189F69A4}"/>
    <cellStyle name="20% - Accent5 8 2" xfId="14967" xr:uid="{8897BFD4-226A-466A-9171-AB06DD952779}"/>
    <cellStyle name="20% - Accent5 9" xfId="10381" xr:uid="{819A896F-7948-40A3-B71F-F99FAABACC81}"/>
    <cellStyle name="20% - Accent5 9 2" xfId="14968" xr:uid="{449F2E03-85CF-4213-97A9-05CA3A5DC9E4}"/>
    <cellStyle name="20% - Accent6" xfId="10382" xr:uid="{F04315E8-2078-4D98-BA94-AF012751C9B7}"/>
    <cellStyle name="20% - Accent6 10" xfId="10383" xr:uid="{52D7649F-0043-4EC6-B4E7-3A5CF563B4A8}"/>
    <cellStyle name="20% - Accent6 10 2" xfId="14969" xr:uid="{B783863C-D462-4962-8008-F463CD805812}"/>
    <cellStyle name="20% - Accent6 11" xfId="10384" xr:uid="{B63E82CE-3C4E-4AD9-AA6D-C06573C69CDC}"/>
    <cellStyle name="20% - Accent6 11 2" xfId="14970" xr:uid="{45ACDDFC-F326-42C1-B1AB-94C08F61FF51}"/>
    <cellStyle name="20% - Accent6 12" xfId="10385" xr:uid="{611752BB-56CF-415C-B63F-E4FE714C6355}"/>
    <cellStyle name="20% - Accent6 12 2" xfId="14971" xr:uid="{89C1D095-706D-4D7C-9D37-9EB91273D27E}"/>
    <cellStyle name="20% - Accent6 13" xfId="10386" xr:uid="{423D59D8-5F94-486F-A2E2-DE8BA8D9B144}"/>
    <cellStyle name="20% - Accent6 13 2" xfId="14972" xr:uid="{41F746BD-80E3-4143-803A-E9E58A68D87B}"/>
    <cellStyle name="20% - Accent6 14" xfId="10387" xr:uid="{A647F41D-867F-4AA5-BB39-56821C0C31F5}"/>
    <cellStyle name="20% - Accent6 14 2" xfId="14973" xr:uid="{6FE0715A-1173-4316-B5D4-0C1B0AD87A34}"/>
    <cellStyle name="20% - Accent6 15" xfId="10388" xr:uid="{164AEE04-1294-4915-8E7D-14896DE522B5}"/>
    <cellStyle name="20% - Accent6 15 2" xfId="14974" xr:uid="{BF324AC5-350D-4EAF-8CA6-44F2B687F809}"/>
    <cellStyle name="20% - Accent6 16" xfId="10389" xr:uid="{640CEEE3-D4C3-4917-BA5D-E8305240FBF7}"/>
    <cellStyle name="20% - Accent6 16 2" xfId="14975" xr:uid="{7ED3BC4C-BAC0-4B63-8EFA-F9262B9A665D}"/>
    <cellStyle name="20% - Accent6 17" xfId="10390" xr:uid="{2DEC9240-085E-4C0B-A50C-45C0AFCEA52B}"/>
    <cellStyle name="20% - Accent6 17 2" xfId="14976" xr:uid="{F9B508BD-91A6-459B-8DCB-B25DDFAF9AFC}"/>
    <cellStyle name="20% - Accent6 18" xfId="10391" xr:uid="{3ABC8AC2-BD75-4130-8523-178BDC4DCED3}"/>
    <cellStyle name="20% - Accent6 18 2" xfId="15955" xr:uid="{A66D9539-BF34-4022-8EC3-A25257421E08}"/>
    <cellStyle name="20% - Accent6 18 2 2" xfId="16449" xr:uid="{3638E6EA-727A-4496-B163-46AEC1A4D66A}"/>
    <cellStyle name="20% - Accent6 19" xfId="10392" xr:uid="{24B17CAD-4B27-471B-9FA8-7BC3F47074B2}"/>
    <cellStyle name="20% - Accent6 2" xfId="10393" xr:uid="{FB55AB29-F991-42F7-8D30-AAA3FD9E5A4F}"/>
    <cellStyle name="20% - Accent6 2 2" xfId="14977" xr:uid="{A8AFEF90-EE9D-45C5-81F8-8A16573F7C38}"/>
    <cellStyle name="20% - Accent6 3" xfId="10394" xr:uid="{8E1ADA74-3CAA-451D-BA9D-DFEBB39E5700}"/>
    <cellStyle name="20% - Accent6 3 2" xfId="14978" xr:uid="{6BB9A532-0E22-410F-8FED-B6F77C6BB7FF}"/>
    <cellStyle name="20% - Accent6 4" xfId="10395" xr:uid="{0EA7C8A8-A13A-483B-BE7E-D2419CF55E84}"/>
    <cellStyle name="20% - Accent6 4 2" xfId="14979" xr:uid="{6D3CF3EA-977D-46BC-A2C8-9730B7121211}"/>
    <cellStyle name="20% - Accent6 5" xfId="10396" xr:uid="{3FB397CD-44F7-47FA-A095-50810EDC780F}"/>
    <cellStyle name="20% - Accent6 5 2" xfId="14980" xr:uid="{2655AB45-64AC-416D-9A60-8E8000216B0B}"/>
    <cellStyle name="20% - Accent6 6" xfId="10397" xr:uid="{F1EB76A8-73ED-4A17-B2D0-0CFDEC7C087C}"/>
    <cellStyle name="20% - Accent6 6 2" xfId="14981" xr:uid="{20F8E6F3-5AC7-4AC2-89DE-FF7847098A22}"/>
    <cellStyle name="20% - Accent6 7" xfId="10398" xr:uid="{55BD02A9-F68D-4BAA-A7BD-E79B456CE94A}"/>
    <cellStyle name="20% - Accent6 7 2" xfId="14982" xr:uid="{C302F937-A833-4AE8-BF52-34EABD0F4612}"/>
    <cellStyle name="20% - Accent6 8" xfId="10399" xr:uid="{9497E8C2-62D6-489C-8F71-D6EB41D294EE}"/>
    <cellStyle name="20% - Accent6 8 2" xfId="14983" xr:uid="{D4394B54-F65A-49FB-BC73-0A8189D914B4}"/>
    <cellStyle name="20% - Accent6 9" xfId="10400" xr:uid="{BD8FB53C-D80F-427F-8A4C-15FC1A2CDE49}"/>
    <cellStyle name="20% - Accent6 9 2" xfId="14984" xr:uid="{70771D6C-1E20-4CBD-AA52-B10BBDE49513}"/>
    <cellStyle name="20% - Ênfase1" xfId="1" xr:uid="{00000000-0005-0000-0000-000000000000}"/>
    <cellStyle name="20% - Ênfase1 10" xfId="118" xr:uid="{1182731F-AC26-4AA5-BAE2-89B55E514741}"/>
    <cellStyle name="20% - Ênfase1 10 2" xfId="18140" xr:uid="{62DD994B-A522-4047-A4E9-551DA5FA9D50}"/>
    <cellStyle name="20% - Ênfase1 10 2 2" xfId="31678" xr:uid="{D6F9BB4A-FFF6-4941-933F-91AF6610C5BA}"/>
    <cellStyle name="20% - Ênfase1 100" xfId="119" xr:uid="{383772FB-9F67-4D3B-B019-41C60A83EE36}"/>
    <cellStyle name="20% - Ênfase1 101" xfId="120" xr:uid="{0A67B329-8E0F-4EDB-816F-57308D94DD20}"/>
    <cellStyle name="20% - Ênfase1 102" xfId="121" xr:uid="{F7D70C3E-5C5F-42F8-AB3B-C8D1C6FE5F9A}"/>
    <cellStyle name="20% - Ênfase1 103" xfId="122" xr:uid="{35B4E76A-0971-4C86-908C-AF8C7490B631}"/>
    <cellStyle name="20% - Ênfase1 104" xfId="123" xr:uid="{8697A835-1A10-4416-895A-B1CF045B230D}"/>
    <cellStyle name="20% - Ênfase1 105" xfId="124" xr:uid="{08696810-361C-488A-BE1B-6F8E4EF85B81}"/>
    <cellStyle name="20% - Ênfase1 106" xfId="125" xr:uid="{11A8DB69-94AD-4152-8AAA-16EA8D9EA921}"/>
    <cellStyle name="20% - Ênfase1 107" xfId="126" xr:uid="{4A534CF1-5C26-48A1-9D31-CC046D26AEF6}"/>
    <cellStyle name="20% - Ênfase1 108" xfId="127" xr:uid="{C7229F5D-B2A1-41CB-8AE9-B2DBC42DAAA6}"/>
    <cellStyle name="20% - Ênfase1 109" xfId="128" xr:uid="{A3EC497C-A320-454B-A774-277B26B50198}"/>
    <cellStyle name="20% - Ênfase1 11" xfId="129" xr:uid="{17384475-07F3-483A-B400-6861B7BC6576}"/>
    <cellStyle name="20% - Ênfase1 11 2" xfId="18141" xr:uid="{D4F2B62C-D9E7-4CA4-A736-A078AD5F5BDE}"/>
    <cellStyle name="20% - Ênfase1 11 2 2" xfId="31679" xr:uid="{71C6DD14-2A6A-4D23-9CB5-FA390870F0EC}"/>
    <cellStyle name="20% - Ênfase1 110" xfId="130" xr:uid="{E1189D3D-FC20-4ED7-BE2A-3B390E3FD22C}"/>
    <cellStyle name="20% - Ênfase1 111" xfId="131" xr:uid="{4DCCE037-87C1-4E59-A20E-ABF152AC9084}"/>
    <cellStyle name="20% - Ênfase1 112" xfId="132" xr:uid="{DD5631C6-B0C1-435F-B655-89593EF0B34F}"/>
    <cellStyle name="20% - Ênfase1 113" xfId="133" xr:uid="{A7734823-6320-47F0-BA33-015D7850751A}"/>
    <cellStyle name="20% - Ênfase1 114" xfId="134" xr:uid="{C313C3BF-D6D0-4382-BC9C-8A57AD3E9355}"/>
    <cellStyle name="20% - Ênfase1 115" xfId="135" xr:uid="{FCA87CDD-28A0-4540-91C7-73045880C1E3}"/>
    <cellStyle name="20% - Ênfase1 116" xfId="136" xr:uid="{740E5C3B-FD84-4F04-95A7-77B6B5871012}"/>
    <cellStyle name="20% - Ênfase1 117" xfId="137" xr:uid="{8AFC175C-F7F4-4AF5-84EC-85ABE9D535BB}"/>
    <cellStyle name="20% - Ênfase1 118" xfId="138" xr:uid="{013B2516-204B-42CD-8A01-F6BA926AB4EA}"/>
    <cellStyle name="20% - Ênfase1 119" xfId="139" xr:uid="{0F05BD89-8516-46A6-B48A-0BB8AAD564E3}"/>
    <cellStyle name="20% - Ênfase1 12" xfId="140" xr:uid="{01C2D407-C4DC-4116-8C9C-C7E89A32AD47}"/>
    <cellStyle name="20% - Ênfase1 12 2" xfId="18142" xr:uid="{4016EC47-CC6C-4E83-A7F8-30377A8A6167}"/>
    <cellStyle name="20% - Ênfase1 12 2 2" xfId="31680" xr:uid="{C4836FE5-87FA-41B8-90ED-1BDD41492789}"/>
    <cellStyle name="20% - Ênfase1 120" xfId="141" xr:uid="{0C260CE1-91C1-4037-8957-DE75A9DDC4B4}"/>
    <cellStyle name="20% - Ênfase1 121" xfId="142" xr:uid="{9D76C429-BE80-4650-A051-AA1C0037184C}"/>
    <cellStyle name="20% - Ênfase1 122" xfId="143" xr:uid="{33A2E768-45EA-4219-A6A6-CE7FADB32874}"/>
    <cellStyle name="20% - Ênfase1 123" xfId="144" xr:uid="{20E0AFBA-FF80-4F12-BE3E-D12C26C636D3}"/>
    <cellStyle name="20% - Ênfase1 124" xfId="145" xr:uid="{61B705B1-57E0-434A-A357-2D3EB4F5AFF1}"/>
    <cellStyle name="20% - Ênfase1 125" xfId="146" xr:uid="{11AAABDF-B389-4212-BCB0-E355B46D711A}"/>
    <cellStyle name="20% - Ênfase1 126" xfId="147" xr:uid="{F8F012E7-9D0F-415E-A339-A52DBE29B40E}"/>
    <cellStyle name="20% - Ênfase1 127" xfId="148" xr:uid="{3019E735-21AF-4BF1-B14A-F0CD86941E2D}"/>
    <cellStyle name="20% - Ênfase1 128" xfId="149" xr:uid="{A14F2A5E-B1D4-4360-8CC8-2F313801E3EC}"/>
    <cellStyle name="20% - Ênfase1 129" xfId="150" xr:uid="{0A28E16C-2CEA-4417-BD37-E6E4B0D69105}"/>
    <cellStyle name="20% - Ênfase1 13" xfId="151" xr:uid="{E479F2E5-5075-40E0-931A-40F6F4E37900}"/>
    <cellStyle name="20% - Ênfase1 13 2" xfId="18143" xr:uid="{9B373785-E041-4CAC-870A-705D0A669781}"/>
    <cellStyle name="20% - Ênfase1 13 2 2" xfId="31681" xr:uid="{8EAA7093-B75B-41FB-B93D-062227D53BE3}"/>
    <cellStyle name="20% - Ênfase1 130" xfId="152" xr:uid="{2657B072-13EA-474C-9694-B4565BD58FE9}"/>
    <cellStyle name="20% - Ênfase1 131" xfId="153" xr:uid="{29C940F8-4627-4417-AF15-2013E7DE1828}"/>
    <cellStyle name="20% - Ênfase1 132" xfId="154" xr:uid="{FBCFEE65-20ED-48A7-A6CC-3A6AA846BCD4}"/>
    <cellStyle name="20% - Ênfase1 133" xfId="155" xr:uid="{5CE90B38-8EB2-43E6-A7DF-23524990B3EA}"/>
    <cellStyle name="20% - Ênfase1 134" xfId="156" xr:uid="{3C5970FA-D07F-4989-8E2C-676941443E4D}"/>
    <cellStyle name="20% - Ênfase1 135" xfId="157" xr:uid="{D87953E5-BD03-4063-80EF-78C4BC1F0EAA}"/>
    <cellStyle name="20% - Ênfase1 136" xfId="158" xr:uid="{88D8EFD2-3663-4E01-92F2-E6E630AB11D4}"/>
    <cellStyle name="20% - Ênfase1 137" xfId="159" xr:uid="{73BA30A4-E2F8-4A41-A26B-81316244917F}"/>
    <cellStyle name="20% - Ênfase1 138" xfId="160" xr:uid="{0700B28C-BB2C-4CEC-8933-2E67EA9BBB78}"/>
    <cellStyle name="20% - Ênfase1 139" xfId="161" xr:uid="{B0810723-491D-4B6A-B87B-DF01632ED4B5}"/>
    <cellStyle name="20% - Ênfase1 14" xfId="162" xr:uid="{6F3CF761-D027-4526-A4EB-C6A76FCEF170}"/>
    <cellStyle name="20% - Ênfase1 14 2" xfId="18144" xr:uid="{520EB67A-68DA-4A96-A840-C59C3499894C}"/>
    <cellStyle name="20% - Ênfase1 14 2 2" xfId="31682" xr:uid="{5E0C6D98-BB5B-47F4-A75D-ED8073F95CDC}"/>
    <cellStyle name="20% - Ênfase1 140" xfId="163" xr:uid="{774690DF-E6EE-4C43-AD14-A0867965EC66}"/>
    <cellStyle name="20% - Ênfase1 141" xfId="164" xr:uid="{13274E2C-A28D-4C94-83A7-AD9325142E9C}"/>
    <cellStyle name="20% - Ênfase1 142" xfId="165" xr:uid="{452826C0-C01D-4A75-91FC-3769FEC03E22}"/>
    <cellStyle name="20% - Ênfase1 143" xfId="166" xr:uid="{A361C0EC-313A-4208-8BD0-84DE79E7A90A}"/>
    <cellStyle name="20% - Ênfase1 144" xfId="167" xr:uid="{13AA4E83-FBD9-4A15-9728-7EE3AEC988A4}"/>
    <cellStyle name="20% - Ênfase1 145" xfId="168" xr:uid="{EE377D40-E06A-41E2-8C78-9E27316A5AEB}"/>
    <cellStyle name="20% - Ênfase1 146" xfId="169" xr:uid="{157B824A-F42C-4EA0-AA1F-4BE8540DD34C}"/>
    <cellStyle name="20% - Ênfase1 147" xfId="170" xr:uid="{CE93875E-8990-44D5-BE3A-AAE36CD0BDE9}"/>
    <cellStyle name="20% - Ênfase1 148" xfId="171" xr:uid="{1DBD23B4-5B5A-4024-9300-F2EB24B1838A}"/>
    <cellStyle name="20% - Ênfase1 149" xfId="172" xr:uid="{8C8FC7AD-3EEF-4CC7-AD2A-0849AFC42124}"/>
    <cellStyle name="20% - Ênfase1 15" xfId="173" xr:uid="{3ED90537-4DBA-4AD1-8FAE-4DC0F2BB8EC3}"/>
    <cellStyle name="20% - Ênfase1 15 2" xfId="18145" xr:uid="{DA297316-5955-4C05-9B21-5F0DD29F4575}"/>
    <cellStyle name="20% - Ênfase1 15 2 2" xfId="31683" xr:uid="{010D01AA-A282-4401-AA18-A8EB609578EF}"/>
    <cellStyle name="20% - Ênfase1 150" xfId="174" xr:uid="{937B6B08-6253-433D-8E06-66F8B2C67565}"/>
    <cellStyle name="20% - Ênfase1 151" xfId="175" xr:uid="{9906C894-4525-4AAC-9326-A64EFE3D5E80}"/>
    <cellStyle name="20% - Ênfase1 152" xfId="176" xr:uid="{66ED5420-FC04-466E-BE03-875E23C371B9}"/>
    <cellStyle name="20% - Ênfase1 153" xfId="177" xr:uid="{03507AB4-C5F3-429E-933F-7DB922BFEB13}"/>
    <cellStyle name="20% - Ênfase1 154" xfId="178" xr:uid="{0EFA34FA-6E4C-4186-A9BB-68DBF2CC3DD0}"/>
    <cellStyle name="20% - Ênfase1 155" xfId="179" xr:uid="{F20379E9-E9CC-4F59-84B7-EE24E9EE041B}"/>
    <cellStyle name="20% - Ênfase1 156" xfId="180" xr:uid="{F236CEFB-0DB2-4B9E-A067-636CECAD01A0}"/>
    <cellStyle name="20% - Ênfase1 157" xfId="181" xr:uid="{43FEA2E1-9327-44BD-9C3E-4186597990AA}"/>
    <cellStyle name="20% - Ênfase1 158" xfId="182" xr:uid="{09777F55-E446-466E-B520-70257C1C5185}"/>
    <cellStyle name="20% - Ênfase1 159" xfId="183" xr:uid="{685D530C-8E28-4540-9384-ED7C8540F568}"/>
    <cellStyle name="20% - Ênfase1 16" xfId="184" xr:uid="{9B561B09-8A76-4107-82F9-4ABDA1C0E207}"/>
    <cellStyle name="20% - Ênfase1 16 2" xfId="18146" xr:uid="{77D231B9-073B-463F-A9C4-09E4D04F5197}"/>
    <cellStyle name="20% - Ênfase1 16 2 2" xfId="31684" xr:uid="{A3438CDC-74A7-4F57-B160-C6DE9DFB524A}"/>
    <cellStyle name="20% - Ênfase1 160" xfId="185" xr:uid="{A559C6C1-70FD-4D2F-AEA1-9FC59D3E31B1}"/>
    <cellStyle name="20% - Ênfase1 161" xfId="186" xr:uid="{372DDBF0-EA87-468C-9574-2225DDA6E13E}"/>
    <cellStyle name="20% - Ênfase1 162" xfId="187" xr:uid="{78FCB0FF-DBE0-44B6-B14A-04E5085E78F5}"/>
    <cellStyle name="20% - Ênfase1 163" xfId="188" xr:uid="{180C944B-3DFA-4642-A07B-16D392086B71}"/>
    <cellStyle name="20% - Ênfase1 164" xfId="189" xr:uid="{9AA1146E-1325-49DD-ABED-74D758A5696C}"/>
    <cellStyle name="20% - Ênfase1 165" xfId="190" xr:uid="{28D72B23-EDE8-4A6B-9B64-E1237A17881A}"/>
    <cellStyle name="20% - Ênfase1 166" xfId="191" xr:uid="{EBE3148B-668B-421D-86B8-BB453B8F2FB4}"/>
    <cellStyle name="20% - Ênfase1 167" xfId="192" xr:uid="{5A8F02BA-8B26-4BD1-911E-9CF72C113AA7}"/>
    <cellStyle name="20% - Ênfase1 168" xfId="193" xr:uid="{FADE49B9-9874-41D0-AF85-7F57EAB37B2B}"/>
    <cellStyle name="20% - Ênfase1 169" xfId="194" xr:uid="{FFCAE348-6319-4FA5-B64D-0462F380A5B5}"/>
    <cellStyle name="20% - Ênfase1 17" xfId="195" xr:uid="{404AA428-7062-4B03-8720-BB257BD7409C}"/>
    <cellStyle name="20% - Ênfase1 17 2" xfId="18147" xr:uid="{08A5F94F-E9EF-484C-8E51-B5683E48F360}"/>
    <cellStyle name="20% - Ênfase1 17 2 2" xfId="31685" xr:uid="{88431040-2531-4AAB-85EA-8904F043FAA4}"/>
    <cellStyle name="20% - Ênfase1 170" xfId="196" xr:uid="{97C07F97-9A7E-4D6D-801E-2F57721F492D}"/>
    <cellStyle name="20% - Ênfase1 171" xfId="197" xr:uid="{6026A8A1-CDE8-4524-ABBB-7A70174319C7}"/>
    <cellStyle name="20% - Ênfase1 172" xfId="198" xr:uid="{2D9E7AE7-56E9-4D75-A43C-BA288649131B}"/>
    <cellStyle name="20% - Ênfase1 173" xfId="199" xr:uid="{E5EF7844-9FAB-4F10-B72A-8FE9D06D91FD}"/>
    <cellStyle name="20% - Ênfase1 174" xfId="200" xr:uid="{4108215A-184E-47AD-B68B-5D27A541A85A}"/>
    <cellStyle name="20% - Ênfase1 175" xfId="201" xr:uid="{9560731E-DA47-4E63-A1CA-006D167A342D}"/>
    <cellStyle name="20% - Ênfase1 176" xfId="202" xr:uid="{B8F7129F-F374-4485-9F1D-7A1A5C619481}"/>
    <cellStyle name="20% - Ênfase1 177" xfId="203" xr:uid="{D9996CA2-7548-43BE-B838-41848EABE7FA}"/>
    <cellStyle name="20% - Ênfase1 178" xfId="204" xr:uid="{5E7C9E0A-22C9-4096-8DEC-18A4E90117E3}"/>
    <cellStyle name="20% - Ênfase1 179" xfId="205" xr:uid="{64F74436-716B-4B32-8115-B80EC8AF99AB}"/>
    <cellStyle name="20% - Ênfase1 18" xfId="206" xr:uid="{32E90044-89FE-41D5-A01D-9D1A07C61488}"/>
    <cellStyle name="20% - Ênfase1 18 2" xfId="18148" xr:uid="{203A4177-0A70-4432-82CC-A52832579730}"/>
    <cellStyle name="20% - Ênfase1 18 2 2" xfId="31686" xr:uid="{482F878B-FBC2-4280-A1B9-071D3C7B55E1}"/>
    <cellStyle name="20% - Ênfase1 180" xfId="207" xr:uid="{54930822-669F-4C5B-BB5A-A2CAADC61C9C}"/>
    <cellStyle name="20% - Ênfase1 181" xfId="208" xr:uid="{EBB0043D-F14C-4D59-BEC9-F7B72C2F6D8A}"/>
    <cellStyle name="20% - Ênfase1 182" xfId="209" xr:uid="{17960A72-BAAF-4A9A-9D88-C99E3BAA307C}"/>
    <cellStyle name="20% - Ênfase1 183" xfId="210" xr:uid="{7AB322A6-7767-45F9-BB69-DCAFAB02736E}"/>
    <cellStyle name="20% - Ênfase1 184" xfId="211" xr:uid="{40C107EC-46A2-49BB-AB80-838A38DB9B02}"/>
    <cellStyle name="20% - Ênfase1 185" xfId="212" xr:uid="{C1E0A47E-D5D8-4F21-91B6-BAA49C7DB479}"/>
    <cellStyle name="20% - Ênfase1 186" xfId="213" xr:uid="{8A610718-D119-4896-9858-75189641D698}"/>
    <cellStyle name="20% - Ênfase1 187" xfId="214" xr:uid="{5D22EBED-BC5C-4ACC-907C-128065C6A274}"/>
    <cellStyle name="20% - Ênfase1 188" xfId="215" xr:uid="{66AB4C27-F51B-4148-A99E-50A4A6846296}"/>
    <cellStyle name="20% - Ênfase1 189" xfId="216" xr:uid="{DC7E13B1-0864-4374-A694-8669199ACFA6}"/>
    <cellStyle name="20% - Ênfase1 19" xfId="217" xr:uid="{5B664656-77FA-4917-8C97-2E707D28AA03}"/>
    <cellStyle name="20% - Ênfase1 190" xfId="218" xr:uid="{DE190385-CF79-4136-AA76-0670BD6AF171}"/>
    <cellStyle name="20% - Ênfase1 191" xfId="219" xr:uid="{A495F2F4-0696-4534-B267-D2C6A60A2596}"/>
    <cellStyle name="20% - Ênfase1 192" xfId="220" xr:uid="{D5B8FF32-B8C9-49C1-8C0E-D5248A6AD208}"/>
    <cellStyle name="20% - Ênfase1 193" xfId="221" xr:uid="{CA735EB5-5D48-4870-887B-D9BE1F75934D}"/>
    <cellStyle name="20% - Ênfase1 194" xfId="222" xr:uid="{F6D3E5D0-9755-49D7-A387-85FD5D4E728B}"/>
    <cellStyle name="20% - Ênfase1 195" xfId="223" xr:uid="{F4C9C008-2981-41C9-A251-023DD2A19E1D}"/>
    <cellStyle name="20% - Ênfase1 196" xfId="224" xr:uid="{1B8F9787-1031-4222-9E05-0E6FD4316887}"/>
    <cellStyle name="20% - Ênfase1 197" xfId="225" xr:uid="{96C233A4-FC56-4577-BD72-A7ECB65E3C45}"/>
    <cellStyle name="20% - Ênfase1 198" xfId="226" xr:uid="{6E756196-DCB8-431D-8C3A-8FB92468EF0B}"/>
    <cellStyle name="20% - Ênfase1 199" xfId="227" xr:uid="{FB399537-7AD3-437E-A70C-6381217FE15C}"/>
    <cellStyle name="20% - Ênfase1 2" xfId="228" xr:uid="{3009A0E3-D357-40C6-967C-EB0517A29483}"/>
    <cellStyle name="20% - Ênfase1 2 10" xfId="14852" xr:uid="{A117C039-B5E3-443A-9ACA-54432ACFF372}"/>
    <cellStyle name="20% - Ênfase1 2 11" xfId="16320" xr:uid="{C104777C-EBCA-4480-986B-AF701B7E8B54}"/>
    <cellStyle name="20% - Ênfase1 2 11 2" xfId="18151" xr:uid="{66DEC983-846D-4F8B-939A-2B63402CCE47}"/>
    <cellStyle name="20% - Ênfase1 2 12" xfId="31687" xr:uid="{0184CC6D-34F4-4257-8931-327A2A088CCF}"/>
    <cellStyle name="20% - Ênfase1 2 2" xfId="10401" xr:uid="{930BD1B2-6188-4751-AC45-DE4E9838BA8B}"/>
    <cellStyle name="20% - Ênfase1 2 2 2" xfId="10402" xr:uid="{F78A6577-7DE4-4457-8E9C-13D3FCF7F5E0}"/>
    <cellStyle name="20% - Ênfase1 2 2 2 2" xfId="10403" xr:uid="{5FCCD5F5-BFA6-4413-B6EE-19E0D3DF7C03}"/>
    <cellStyle name="20% - Ênfase1 2 2 2 3" xfId="10404" xr:uid="{F88F855F-4E16-4A97-917B-B955BD8CA6B8}"/>
    <cellStyle name="20% - Ênfase1 2 2 2 4" xfId="10405" xr:uid="{53743182-A85F-4A8C-8840-1C518E2216A5}"/>
    <cellStyle name="20% - Ênfase1 2 2 2 5" xfId="15956" xr:uid="{D730FD9A-83D5-44A7-A24F-BA9EC83F8240}"/>
    <cellStyle name="20% - Ênfase1 2 2 2 5 2" xfId="16450" xr:uid="{F7F87DF2-8FEA-4E29-8BED-8BD72B295C1C}"/>
    <cellStyle name="20% - Ênfase1 2 2 3" xfId="10406" xr:uid="{40F761A8-E82A-4E99-8942-148CD127A1D9}"/>
    <cellStyle name="20% - Ênfase1 2 2 4" xfId="10407" xr:uid="{7A729168-5610-48E7-907E-5C2E9D5A3FD9}"/>
    <cellStyle name="20% - Ênfase1 2 2 4 2" xfId="25001" xr:uid="{29D0B32D-C531-46EB-AFA9-143CF6024C3B}"/>
    <cellStyle name="20% - Ênfase1 2 2 5" xfId="10408" xr:uid="{823AA269-00E4-4A83-816B-3440723704BF}"/>
    <cellStyle name="20% - Ênfase1 2 3" xfId="10409" xr:uid="{25CB0CBB-1DB8-4440-ACBB-FAB5EDA47640}"/>
    <cellStyle name="20% - Ênfase1 2 3 2" xfId="10410" xr:uid="{BB4D7B2B-5476-4988-BA75-892EF2D7FDF9}"/>
    <cellStyle name="20% - Ênfase1 2 3 2 2" xfId="10411" xr:uid="{4F790C4D-D9DD-4EA5-9A07-C1C4C74BDFDA}"/>
    <cellStyle name="20% - Ênfase1 2 3 2 3" xfId="10412" xr:uid="{2F773079-12B2-40EF-876E-91C11EE496BD}"/>
    <cellStyle name="20% - Ênfase1 2 3 2 4" xfId="10413" xr:uid="{5694181C-696A-4274-BEB4-E690F9AF5457}"/>
    <cellStyle name="20% - Ênfase1 2 3 2 5" xfId="15957" xr:uid="{9125CAD3-8C46-42C5-A913-7E90B5FC3818}"/>
    <cellStyle name="20% - Ênfase1 2 3 2 5 2" xfId="16451" xr:uid="{8932B164-D16C-42E0-AFEC-7BE320D9DA9A}"/>
    <cellStyle name="20% - Ênfase1 2 3 3" xfId="10414" xr:uid="{9C3FB545-B479-416B-9E5D-539A0CE201D9}"/>
    <cellStyle name="20% - Ênfase1 2 3 4" xfId="10415" xr:uid="{30A56557-E2B2-4E48-B34F-1E52DA4A0224}"/>
    <cellStyle name="20% - Ênfase1 2 3 4 2" xfId="25000" xr:uid="{09A2CA79-378E-483F-A36A-2F42F9E8B366}"/>
    <cellStyle name="20% - Ênfase1 2 3 5" xfId="10416" xr:uid="{DEFF955D-EF96-4C2A-8D17-752E887F4CAC}"/>
    <cellStyle name="20% - Ênfase1 2 4" xfId="10417" xr:uid="{770B1B1C-7FA9-46F7-A927-76EF5477BF2E}"/>
    <cellStyle name="20% - Ênfase1 2 4 2" xfId="10418" xr:uid="{1E117DBE-29BC-4255-8DFF-0CC2ECC524AD}"/>
    <cellStyle name="20% - Ênfase1 2 4 3" xfId="10419" xr:uid="{52612C9C-399F-470F-971E-C1FFA5DD7EA0}"/>
    <cellStyle name="20% - Ênfase1 2 4 4" xfId="10420" xr:uid="{61F1187B-F355-4957-BD68-ADF1D3E602E8}"/>
    <cellStyle name="20% - Ênfase1 2 4 5" xfId="15958" xr:uid="{3E5AD1D4-A5F7-4190-86CE-90343A5A9047}"/>
    <cellStyle name="20% - Ênfase1 2 4 5 2" xfId="16452" xr:uid="{60CB0A0E-1A22-4E82-9635-9B38EB9F5424}"/>
    <cellStyle name="20% - Ênfase1 2 5" xfId="10421" xr:uid="{8FFCF60C-2D11-435B-9F78-B9E9F24A661D}"/>
    <cellStyle name="20% - Ênfase1 2 5 2" xfId="10422" xr:uid="{EB21F4F9-3679-41D7-BAE6-34B58F48A7C0}"/>
    <cellStyle name="20% - Ênfase1 2 5 3" xfId="10423" xr:uid="{CED22B32-13C6-4A44-BA6F-F1E014F78249}"/>
    <cellStyle name="20% - Ênfase1 2 5 3 2" xfId="25094" xr:uid="{D753EDBC-82BA-4547-AD22-B2BFCAEBDDEF}"/>
    <cellStyle name="20% - Ênfase1 2 5 4" xfId="10424" xr:uid="{CF6377F9-9AA2-4A35-A4D6-10A1157FF688}"/>
    <cellStyle name="20% - Ênfase1 2 5 5" xfId="18159" xr:uid="{056817F7-E38F-4471-949D-F92850946ECD}"/>
    <cellStyle name="20% - Ênfase1 2 6" xfId="10425" xr:uid="{56A9CE8C-4802-44FD-AF4E-04D68555878A}"/>
    <cellStyle name="20% - Ênfase1 2 6 2" xfId="10426" xr:uid="{6AA7B451-68A9-4A36-965B-8409EA51222F}"/>
    <cellStyle name="20% - Ênfase1 2 6 3" xfId="10427" xr:uid="{D16A8975-C0BE-4FEF-8072-F602559BBAD6}"/>
    <cellStyle name="20% - Ênfase1 2 6 4" xfId="10428" xr:uid="{785C28B9-45BC-4897-A98A-5837528DA54B}"/>
    <cellStyle name="20% - Ênfase1 2 6 5" xfId="15959" xr:uid="{3FD69E9A-B352-43B2-BE9C-D27EE6F84318}"/>
    <cellStyle name="20% - Ênfase1 2 6 5 2" xfId="16453" xr:uid="{F7FD0F75-2BF9-4923-853A-89AA425AD3B8}"/>
    <cellStyle name="20% - Ênfase1 2 7" xfId="10429" xr:uid="{6617296E-97A5-4663-B8D3-854D1D503ED0}"/>
    <cellStyle name="20% - Ênfase1 2 7 2" xfId="18163" xr:uid="{78DD321A-A2B1-4CAA-AC38-C1207D2E3A85}"/>
    <cellStyle name="20% - Ênfase1 2 7 3" xfId="18162" xr:uid="{C66A7034-56B3-4E34-AA63-D490358FE0EA}"/>
    <cellStyle name="20% - Ênfase1 2 8" xfId="10430" xr:uid="{31A45DE7-F002-45BF-8019-DFFC7521EEB3}"/>
    <cellStyle name="20% - Ênfase1 2 8 2" xfId="10431" xr:uid="{FF06EE8A-FBB6-4277-BE86-2603C09229F5}"/>
    <cellStyle name="20% - Ênfase1 2 8 3" xfId="10432" xr:uid="{AA05D527-238E-4286-9776-CEE7FC51FD8C}"/>
    <cellStyle name="20% - Ênfase1 2 8 4" xfId="10433" xr:uid="{0D7F1856-B291-4363-A01E-463CC508AE89}"/>
    <cellStyle name="20% - Ênfase1 2 8 5" xfId="18164" xr:uid="{00DF1CC1-A9D2-42B8-95C9-EA2932C7D982}"/>
    <cellStyle name="20% - Ênfase1 2 9" xfId="14853" xr:uid="{1CC60166-2E85-4AA5-8CA2-9F3991A4779C}"/>
    <cellStyle name="20% - Ênfase1 20" xfId="229" xr:uid="{4DF66427-6932-4923-A1D6-BF4D8BC9F52F}"/>
    <cellStyle name="20% - Ênfase1 200" xfId="230" xr:uid="{79595DB1-142B-4969-AB61-E0FED1787AEA}"/>
    <cellStyle name="20% - Ênfase1 201" xfId="231" xr:uid="{4CA1E005-F43C-4A46-A2C1-D7B7B31532BC}"/>
    <cellStyle name="20% - Ênfase1 202" xfId="232" xr:uid="{5B334F29-CBBE-4BFA-A879-156BCB6CD09A}"/>
    <cellStyle name="20% - Ênfase1 203" xfId="233" xr:uid="{C8390959-3F64-4D93-BFF7-8D0D48D20199}"/>
    <cellStyle name="20% - Ênfase1 204" xfId="234" xr:uid="{E14736C7-9B94-4FF2-9E73-66A615124A04}"/>
    <cellStyle name="20% - Ênfase1 205" xfId="235" xr:uid="{47F3839B-B03B-47ED-9E66-6997C4758872}"/>
    <cellStyle name="20% - Ênfase1 206" xfId="236" xr:uid="{F6A9B687-87B7-4D74-91E6-41C56BB7C9BA}"/>
    <cellStyle name="20% - Ênfase1 207" xfId="237" xr:uid="{3531B5FB-A535-4195-826D-BC7D6EF54EBE}"/>
    <cellStyle name="20% - Ênfase1 208" xfId="238" xr:uid="{175E8FCA-1E8A-4897-8D80-358ED193599C}"/>
    <cellStyle name="20% - Ênfase1 209" xfId="239" xr:uid="{EF6EC833-A5DB-4FB3-9544-351EE1EF1048}"/>
    <cellStyle name="20% - Ênfase1 21" xfId="240" xr:uid="{2E32D8DC-8A1D-4CCC-8442-D0BFF626299D}"/>
    <cellStyle name="20% - Ênfase1 210" xfId="241" xr:uid="{0FBD6C67-75F9-4092-87C6-C78F4986E2E5}"/>
    <cellStyle name="20% - Ênfase1 211" xfId="242" xr:uid="{6218D34D-B7E6-4565-81C7-4B7433AEE61A}"/>
    <cellStyle name="20% - Ênfase1 212" xfId="243" xr:uid="{B6A9FFB4-A05D-4E8B-9266-D436311FFA48}"/>
    <cellStyle name="20% - Ênfase1 213" xfId="244" xr:uid="{A4E2D4F3-00D4-4CB9-8952-4F96E44705B3}"/>
    <cellStyle name="20% - Ênfase1 214" xfId="245" xr:uid="{EE56FC95-360D-4C8F-AC29-D8C0D41F2240}"/>
    <cellStyle name="20% - Ênfase1 215" xfId="246" xr:uid="{26CD03B3-ADE0-4B1D-9F24-851591721DB2}"/>
    <cellStyle name="20% - Ênfase1 216" xfId="247" xr:uid="{A020D534-173F-46C9-A257-3890F8AF7DB1}"/>
    <cellStyle name="20% - Ênfase1 217" xfId="248" xr:uid="{2F6271A6-50D2-496A-8E8E-9974883E29B4}"/>
    <cellStyle name="20% - Ênfase1 218" xfId="249" xr:uid="{27625C8A-AE2A-4396-B625-7892030F545C}"/>
    <cellStyle name="20% - Ênfase1 219" xfId="250" xr:uid="{9969D5D3-115E-47C4-834D-A65A2DCC639C}"/>
    <cellStyle name="20% - Ênfase1 22" xfId="251" xr:uid="{ECE267D9-A1C4-476A-9F19-E7C8AB9DE231}"/>
    <cellStyle name="20% - Ênfase1 220" xfId="252" xr:uid="{2F6EEBA2-C1C7-4E20-9550-606C3BFCF78B}"/>
    <cellStyle name="20% - Ênfase1 221" xfId="253" xr:uid="{C9AC0AC5-D78D-4EAD-AA52-CB07F5BDD249}"/>
    <cellStyle name="20% - Ênfase1 222" xfId="254" xr:uid="{71D92FEA-398E-456C-BED1-8A7CF553AD6F}"/>
    <cellStyle name="20% - Ênfase1 223" xfId="255" xr:uid="{CFAEC1CA-FF7B-4944-9988-9B0BE6160D45}"/>
    <cellStyle name="20% - Ênfase1 224" xfId="256" xr:uid="{607DBEEF-1EAD-4883-B80D-F460261A9441}"/>
    <cellStyle name="20% - Ênfase1 225" xfId="257" xr:uid="{0D080844-6C77-4904-B12F-75807E9F1E0C}"/>
    <cellStyle name="20% - Ênfase1 226" xfId="258" xr:uid="{5465F0D7-569B-4454-8424-CD349AE8E2E2}"/>
    <cellStyle name="20% - Ênfase1 227" xfId="259" xr:uid="{73336CB6-379E-4F19-82B7-1A4F42DCEF29}"/>
    <cellStyle name="20% - Ênfase1 228" xfId="260" xr:uid="{27334D83-40BD-4EA0-A1E0-00D48E727989}"/>
    <cellStyle name="20% - Ênfase1 229" xfId="261" xr:uid="{B85F8395-0927-4950-B305-72C80FDDEC4F}"/>
    <cellStyle name="20% - Ênfase1 23" xfId="262" xr:uid="{AF2C0E23-BEFC-4D2D-857B-9B9499280610}"/>
    <cellStyle name="20% - Ênfase1 230" xfId="263" xr:uid="{6163F40F-520A-4A02-9B6C-D10E148D9B01}"/>
    <cellStyle name="20% - Ênfase1 231" xfId="264" xr:uid="{02C0334B-3804-4A2A-865C-4C1F510E6704}"/>
    <cellStyle name="20% - Ênfase1 232" xfId="265" xr:uid="{22E95A16-2F3E-440C-AC45-2D3B648B2C90}"/>
    <cellStyle name="20% - Ênfase1 233" xfId="266" xr:uid="{89DB4BA9-18B9-4628-A3F6-795ADCE36D95}"/>
    <cellStyle name="20% - Ênfase1 234" xfId="267" xr:uid="{D50B0DB5-A264-4475-ADB7-BAF5DE26E3F8}"/>
    <cellStyle name="20% - Ênfase1 235" xfId="268" xr:uid="{FE71A457-8EA8-4AC9-8D8F-AF6E69DDEEC0}"/>
    <cellStyle name="20% - Ênfase1 236" xfId="269" xr:uid="{58ECD4BC-9651-4B83-83BB-0229DB09DFAD}"/>
    <cellStyle name="20% - Ênfase1 237" xfId="270" xr:uid="{8DFD63B2-FF57-4162-8157-487E58816A5B}"/>
    <cellStyle name="20% - Ênfase1 238" xfId="271" xr:uid="{6F629BF5-2209-481F-BEAD-44FD02ECC4E2}"/>
    <cellStyle name="20% - Ênfase1 239" xfId="272" xr:uid="{337B0DAD-417C-498A-9423-394437A78A6C}"/>
    <cellStyle name="20% - Ênfase1 24" xfId="273" xr:uid="{24C632DC-CA1D-40F4-A0A7-08B5607AA291}"/>
    <cellStyle name="20% - Ênfase1 240" xfId="274" xr:uid="{69125380-263E-4503-B273-E2D6FA8A0AE4}"/>
    <cellStyle name="20% - Ênfase1 241" xfId="275" xr:uid="{50514A7C-85A3-48E0-AC9F-F25A8911F621}"/>
    <cellStyle name="20% - Ênfase1 242" xfId="276" xr:uid="{7D9705CD-0EED-48BC-A7D4-0A1BEB5116FA}"/>
    <cellStyle name="20% - Ênfase1 243" xfId="277" xr:uid="{8630C01F-E48E-4D30-B140-DD3FB2083B43}"/>
    <cellStyle name="20% - Ênfase1 244" xfId="278" xr:uid="{8B5D1CFD-1BA3-463D-91CA-468A0980D4B6}"/>
    <cellStyle name="20% - Ênfase1 245" xfId="279" xr:uid="{8D9B160B-89EA-4EF3-83E0-C04EA8EF13BA}"/>
    <cellStyle name="20% - Ênfase1 246" xfId="280" xr:uid="{0339D743-B372-40EE-B581-22AE405A79F1}"/>
    <cellStyle name="20% - Ênfase1 247" xfId="281" xr:uid="{C35ED999-5D78-4949-965B-279543B3AF3F}"/>
    <cellStyle name="20% - Ênfase1 248" xfId="282" xr:uid="{64F9192B-1AB6-47E4-A7FD-C7912FCD0925}"/>
    <cellStyle name="20% - Ênfase1 249" xfId="283" xr:uid="{77C1360D-1997-4C37-95F8-1421CE8FF844}"/>
    <cellStyle name="20% - Ênfase1 25" xfId="284" xr:uid="{A58B5C50-02AC-4843-838B-D1A3BC2F319D}"/>
    <cellStyle name="20% - Ênfase1 250" xfId="285" xr:uid="{51641C11-5938-4324-9527-9DD25AA930AC}"/>
    <cellStyle name="20% - Ênfase1 251" xfId="286" xr:uid="{1969C327-D219-4E8D-84F3-C23410A0EF64}"/>
    <cellStyle name="20% - Ênfase1 252" xfId="287" xr:uid="{3C949079-3FBA-43F6-8691-A5B50EF27E57}"/>
    <cellStyle name="20% - Ênfase1 253" xfId="288" xr:uid="{06D2E944-CBE4-4C90-B3BA-D68F70901B2A}"/>
    <cellStyle name="20% - Ênfase1 254" xfId="289" xr:uid="{DC417E38-D7DD-4E49-AB8B-D5533897C016}"/>
    <cellStyle name="20% - Ênfase1 255" xfId="290" xr:uid="{33FB6B89-8139-443B-867E-B1EBF4BFA9CF}"/>
    <cellStyle name="20% - Ênfase1 256" xfId="10434" xr:uid="{8795CAA5-0479-4614-86FC-6E4FCAF660AE}"/>
    <cellStyle name="20% - Ênfase1 257" xfId="15919" xr:uid="{512BBA23-A3C4-49F6-9F87-360C4B67BE9C}"/>
    <cellStyle name="20% - Ênfase1 26" xfId="291" xr:uid="{7DB7E855-D869-455F-B2CE-A160243A01EB}"/>
    <cellStyle name="20% - Ênfase1 27" xfId="292" xr:uid="{003C42B4-B9B8-469F-A07A-7A92D9A7BC84}"/>
    <cellStyle name="20% - Ênfase1 28" xfId="293" xr:uid="{D4ABA7B3-4082-4EDF-92E2-DAF693F92335}"/>
    <cellStyle name="20% - Ênfase1 29" xfId="294" xr:uid="{29536576-215E-4DE5-B75D-DAD21DCF726C}"/>
    <cellStyle name="20% - Ênfase1 3" xfId="295" xr:uid="{2363C97D-767B-4664-9EBC-3F9D1E2028A0}"/>
    <cellStyle name="20% - Ênfase1 3 2" xfId="10435" xr:uid="{E4257D2C-2435-4A8A-9B9C-037495E73FCE}"/>
    <cellStyle name="20% - Ênfase1 3 2 2" xfId="10436" xr:uid="{301FB34F-96F6-4504-B5CF-271E2F335217}"/>
    <cellStyle name="20% - Ênfase1 3 2 3" xfId="10437" xr:uid="{10709C97-A0D0-4C0F-A835-F34A7894C255}"/>
    <cellStyle name="20% - Ênfase1 3 2 4" xfId="10438" xr:uid="{0C8EEAC1-E9A5-44C0-8875-AE1CDE7075D8}"/>
    <cellStyle name="20% - Ênfase1 3 2 5" xfId="15960" xr:uid="{D9F84AFB-7FFC-4FAE-A8CD-FF77AF44776E}"/>
    <cellStyle name="20% - Ênfase1 3 2 5 2" xfId="16454" xr:uid="{9D99D43D-C71D-4481-9323-EB12CB2DEA37}"/>
    <cellStyle name="20% - Ênfase1 3 3" xfId="10439" xr:uid="{5E68CFD9-EA02-4C3E-A9A7-2B0E83216A72}"/>
    <cellStyle name="20% - Ênfase1 3 4" xfId="10440" xr:uid="{57818952-04C2-471A-8F28-5B09F272AED6}"/>
    <cellStyle name="20% - Ênfase1 3 5" xfId="10441" xr:uid="{9B9ECB18-08D0-48C0-AB7F-BEA24481A65A}"/>
    <cellStyle name="20% - Ênfase1 3 6" xfId="16321" xr:uid="{ED2A4AD9-CFD6-42BA-8D1D-E68B37B558F4}"/>
    <cellStyle name="20% - Ênfase1 30" xfId="296" xr:uid="{DE9E3186-1BA2-469E-B4BF-5B1B497B2346}"/>
    <cellStyle name="20% - Ênfase1 31" xfId="297" xr:uid="{2A7AF6F7-A5A2-4720-B17F-0366AD467C28}"/>
    <cellStyle name="20% - Ênfase1 32" xfId="298" xr:uid="{3E72D254-9449-4599-961D-73F6F413F0E9}"/>
    <cellStyle name="20% - Ênfase1 33" xfId="299" xr:uid="{03067C8F-39A6-4B48-9008-F90A7EB49E3A}"/>
    <cellStyle name="20% - Ênfase1 34" xfId="300" xr:uid="{A7CDA948-9666-4185-83EB-B00E1EDE19BC}"/>
    <cellStyle name="20% - Ênfase1 35" xfId="301" xr:uid="{52E28367-9BBD-4D72-9805-EB3DB3FB0FAE}"/>
    <cellStyle name="20% - Ênfase1 36" xfId="302" xr:uid="{F59610D8-6E67-4851-A833-7051ADB5AC4D}"/>
    <cellStyle name="20% - Ênfase1 37" xfId="303" xr:uid="{FEDC1EB7-994A-4881-AF55-8F7C36E6DC0E}"/>
    <cellStyle name="20% - Ênfase1 38" xfId="304" xr:uid="{B8C77C7A-053A-4119-A824-B5F3CA3CCC8B}"/>
    <cellStyle name="20% - Ênfase1 39" xfId="305" xr:uid="{C8EB8962-9989-42D5-8A52-B090CF965F78}"/>
    <cellStyle name="20% - Ênfase1 4" xfId="306" xr:uid="{07C48D12-FA94-4F7B-B220-9514E1454B45}"/>
    <cellStyle name="20% - Ênfase1 4 2" xfId="10442" xr:uid="{3EDC18A2-6A41-41D5-8661-17E98BB0DDA0}"/>
    <cellStyle name="20% - Ênfase1 4 2 2" xfId="10443" xr:uid="{2E0E7633-9E5A-4E16-8ACA-7550C035DCCA}"/>
    <cellStyle name="20% - Ênfase1 4 2 3" xfId="10444" xr:uid="{F95E0506-0977-48EF-A176-32CD6880C150}"/>
    <cellStyle name="20% - Ênfase1 4 2 4" xfId="10445" xr:uid="{B372BE9D-2E9C-4FD4-BFED-52B464344C5E}"/>
    <cellStyle name="20% - Ênfase1 4 2 5" xfId="15961" xr:uid="{D58C6C53-1E07-4518-A9A3-E4ABB16F8AC7}"/>
    <cellStyle name="20% - Ênfase1 4 2 5 2" xfId="16455" xr:uid="{C018250F-4F9F-473E-8692-B7B77140697C}"/>
    <cellStyle name="20% - Ênfase1 4 3" xfId="10446" xr:uid="{84F81199-3D5D-4430-9C5F-998BC62608CA}"/>
    <cellStyle name="20% - Ênfase1 4 4" xfId="10447" xr:uid="{EF953EC7-089C-48DD-8A05-4A3E8DA641A6}"/>
    <cellStyle name="20% - Ênfase1 4 4 2" xfId="24809" xr:uid="{8DD64C28-44C5-48B6-ACCA-A39751AB46AE}"/>
    <cellStyle name="20% - Ênfase1 4 5" xfId="10448" xr:uid="{139A6BCF-7F0B-446F-82B6-EB0CD84E1A1C}"/>
    <cellStyle name="20% - Ênfase1 4 6" xfId="16322" xr:uid="{66EEF903-BB24-4683-8C04-BE84AAAD9208}"/>
    <cellStyle name="20% - Ênfase1 40" xfId="307" xr:uid="{C04107B0-61E4-40FF-82B5-E917632EE27F}"/>
    <cellStyle name="20% - Ênfase1 41" xfId="308" xr:uid="{01DE6594-3BF5-4E6B-B93B-04FA6FAD4CDE}"/>
    <cellStyle name="20% - Ênfase1 42" xfId="309" xr:uid="{C9DA0B28-21BA-440D-86F4-1B29E859B31C}"/>
    <cellStyle name="20% - Ênfase1 43" xfId="310" xr:uid="{2891140E-E976-4166-AC2B-E8A8A206A5E6}"/>
    <cellStyle name="20% - Ênfase1 44" xfId="311" xr:uid="{896511EC-BB2B-43F2-83CF-B79075AB55D0}"/>
    <cellStyle name="20% - Ênfase1 45" xfId="312" xr:uid="{FDE3CF30-BDFD-4C24-A2C4-89320A25D722}"/>
    <cellStyle name="20% - Ênfase1 46" xfId="313" xr:uid="{9A72CD17-F31F-4CBB-9CE0-600E7C6CFEA2}"/>
    <cellStyle name="20% - Ênfase1 47" xfId="314" xr:uid="{0C49FBE4-7698-4DC3-8053-702600FD9157}"/>
    <cellStyle name="20% - Ênfase1 48" xfId="315" xr:uid="{8EE86699-54EB-4116-B10A-A4367FEACA75}"/>
    <cellStyle name="20% - Ênfase1 49" xfId="316" xr:uid="{A0789F38-13A6-49F4-B2AA-54EE23B27231}"/>
    <cellStyle name="20% - Ênfase1 5" xfId="317" xr:uid="{74B4D609-033A-48EC-8A41-96B715B8869E}"/>
    <cellStyle name="20% - Ênfase1 5 2" xfId="10449" xr:uid="{E7CBC03F-74C3-48CD-A6B4-21144E3042DE}"/>
    <cellStyle name="20% - Ênfase1 5 3" xfId="10450" xr:uid="{6DFD3847-E416-4F84-81A5-1478C82D8C90}"/>
    <cellStyle name="20% - Ênfase1 5 4" xfId="10451" xr:uid="{E843178C-9599-408A-A8E1-0F0AC323B969}"/>
    <cellStyle name="20% - Ênfase1 5 5" xfId="15962" xr:uid="{06B70A19-F8CF-4645-8D0E-889C6C5C9ECC}"/>
    <cellStyle name="20% - Ênfase1 5 5 2" xfId="16323" xr:uid="{0B81E45C-7172-46AF-A2D9-26DFD1AEEC1C}"/>
    <cellStyle name="20% - Ênfase1 50" xfId="318" xr:uid="{7FD95649-B7CE-4C42-A345-C4B969C46969}"/>
    <cellStyle name="20% - Ênfase1 51" xfId="319" xr:uid="{75DBEA15-5872-45F6-9F2B-2EFB63B741F4}"/>
    <cellStyle name="20% - Ênfase1 52" xfId="320" xr:uid="{F573BA51-CEE4-4C2D-BAEC-CBA26674A471}"/>
    <cellStyle name="20% - Ênfase1 53" xfId="321" xr:uid="{2472AE05-D492-474D-AA2F-5BCDFDC8D151}"/>
    <cellStyle name="20% - Ênfase1 54" xfId="322" xr:uid="{654D8B5C-31DD-4631-A2FF-5705B833BDFB}"/>
    <cellStyle name="20% - Ênfase1 55" xfId="323" xr:uid="{FC217E34-B4E2-4E45-9470-D3610E2C4FB9}"/>
    <cellStyle name="20% - Ênfase1 56" xfId="324" xr:uid="{6754F082-98FA-41E6-A745-B3B04043C1C3}"/>
    <cellStyle name="20% - Ênfase1 57" xfId="325" xr:uid="{B50E34E1-38E7-4C70-9D55-9EBD4C136949}"/>
    <cellStyle name="20% - Ênfase1 58" xfId="326" xr:uid="{6B05EBB6-EB04-46BD-BF62-32BB71190BCD}"/>
    <cellStyle name="20% - Ênfase1 59" xfId="327" xr:uid="{505C46FD-90DA-4D50-8D38-620210E7D63B}"/>
    <cellStyle name="20% - Ênfase1 6" xfId="328" xr:uid="{7AA31ED1-F7DD-4957-8F14-B989D466D63A}"/>
    <cellStyle name="20% - Ênfase1 6 2" xfId="10452" xr:uid="{B109B5F7-50F7-4CC1-95EF-3145B07A43C2}"/>
    <cellStyle name="20% - Ênfase1 6 3" xfId="10453" xr:uid="{14AF9E71-E8C5-4670-8E36-2B7E11EA3573}"/>
    <cellStyle name="20% - Ênfase1 6 3 2" xfId="24999" xr:uid="{038340A1-3023-4F1A-9F92-6EEE1A1C3377}"/>
    <cellStyle name="20% - Ênfase1 6 4" xfId="10454" xr:uid="{E260F0AB-F137-40C0-9BD5-A065AFD1A9A1}"/>
    <cellStyle name="20% - Ênfase1 6 5" xfId="16324" xr:uid="{9834DCB1-F568-4A85-A9B7-AD446B2CECD3}"/>
    <cellStyle name="20% - Ênfase1 6 6" xfId="18175" xr:uid="{2A5B1632-CAE3-43E0-96B5-D92B1BDA1648}"/>
    <cellStyle name="20% - Ênfase1 60" xfId="329" xr:uid="{2EA2DF6F-08B0-4C69-9132-FE49E781DF3D}"/>
    <cellStyle name="20% - Ênfase1 61" xfId="330" xr:uid="{803E6008-2B4C-45E0-A24A-509C7E11764D}"/>
    <cellStyle name="20% - Ênfase1 62" xfId="331" xr:uid="{937510BD-901B-48A4-BD2B-42DF510FA7AB}"/>
    <cellStyle name="20% - Ênfase1 63" xfId="332" xr:uid="{A6887717-FD90-4886-A333-C21CCAFFDDF2}"/>
    <cellStyle name="20% - Ênfase1 64" xfId="333" xr:uid="{240DAF63-0382-485F-A4C5-C73453734C91}"/>
    <cellStyle name="20% - Ênfase1 65" xfId="334" xr:uid="{13D1D7DA-047A-4A78-B209-A4175984EFC2}"/>
    <cellStyle name="20% - Ênfase1 66" xfId="335" xr:uid="{137A27DB-515F-4CAC-B877-22C109059EF1}"/>
    <cellStyle name="20% - Ênfase1 67" xfId="336" xr:uid="{4D9D801A-4E0F-4972-800E-BD0A52591481}"/>
    <cellStyle name="20% - Ênfase1 68" xfId="337" xr:uid="{70520EB2-AB43-4876-9B74-A4192D2AAD2A}"/>
    <cellStyle name="20% - Ênfase1 69" xfId="338" xr:uid="{3446748D-6961-45F3-881D-5B91E217B2A8}"/>
    <cellStyle name="20% - Ênfase1 7" xfId="339" xr:uid="{931A4879-C4F2-4C06-B113-DC5C6D456737}"/>
    <cellStyle name="20% - Ênfase1 7 2" xfId="18177" xr:uid="{9B3E6FD5-C8DE-4EBE-AE2F-3FC0E9E4FFF6}"/>
    <cellStyle name="20% - Ênfase1 7 2 2" xfId="31688" xr:uid="{495F869A-13D4-4CBC-A28E-8B349F5A92AC}"/>
    <cellStyle name="20% - Ênfase1 70" xfId="340" xr:uid="{F188BD89-8416-4D5D-8FA7-12B879C16FBF}"/>
    <cellStyle name="20% - Ênfase1 71" xfId="341" xr:uid="{47BEFF00-296A-4F8F-A398-EA53252158F9}"/>
    <cellStyle name="20% - Ênfase1 72" xfId="342" xr:uid="{7FB574AA-5805-4BFC-9DB5-65A07E9B0231}"/>
    <cellStyle name="20% - Ênfase1 73" xfId="343" xr:uid="{948993F9-CEDD-4B61-90E6-C5218D892C84}"/>
    <cellStyle name="20% - Ênfase1 74" xfId="344" xr:uid="{2F6570D1-D6AF-4FA6-B368-B907ADC8F5DF}"/>
    <cellStyle name="20% - Ênfase1 75" xfId="345" xr:uid="{00DD5F01-481D-4FE5-8ED7-CC67141D3AC7}"/>
    <cellStyle name="20% - Ênfase1 76" xfId="346" xr:uid="{D859F2C8-5E08-49FC-AD74-F01E11FAA6D8}"/>
    <cellStyle name="20% - Ênfase1 77" xfId="347" xr:uid="{61E920D1-D6FB-4A4F-893B-186572AA9F8E}"/>
    <cellStyle name="20% - Ênfase1 78" xfId="348" xr:uid="{142D57A6-A166-452C-BD62-2751F3D2B6B5}"/>
    <cellStyle name="20% - Ênfase1 79" xfId="349" xr:uid="{68E5B19C-4D87-4A1C-881B-CC4DFE49807D}"/>
    <cellStyle name="20% - Ênfase1 8" xfId="350" xr:uid="{B8F3E05D-3F08-4A88-85BE-33198BB4AC58}"/>
    <cellStyle name="20% - Ênfase1 8 2" xfId="18178" xr:uid="{BA984F63-0497-457C-85A8-3F60F261BF65}"/>
    <cellStyle name="20% - Ênfase1 8 2 2" xfId="31689" xr:uid="{35445033-91FD-40DC-9ABC-8A1A06C6C197}"/>
    <cellStyle name="20% - Ênfase1 80" xfId="351" xr:uid="{170AD423-9C52-4660-B7F0-72FF3E20F003}"/>
    <cellStyle name="20% - Ênfase1 81" xfId="352" xr:uid="{B3741DF5-FC14-476F-A3EB-968DE1D1D619}"/>
    <cellStyle name="20% - Ênfase1 82" xfId="353" xr:uid="{171C10F6-F0BB-467F-BC20-851AFB3826A9}"/>
    <cellStyle name="20% - Ênfase1 83" xfId="354" xr:uid="{CC81CD57-1C4E-4E87-953B-A492A9DD648B}"/>
    <cellStyle name="20% - Ênfase1 84" xfId="355" xr:uid="{AEA6A843-E079-40F1-AACE-28A22B0BFA36}"/>
    <cellStyle name="20% - Ênfase1 85" xfId="356" xr:uid="{C57776D1-C159-41B8-A605-44997EAF6A48}"/>
    <cellStyle name="20% - Ênfase1 86" xfId="357" xr:uid="{439A831D-9A68-4C55-B332-A3A2D7994E1A}"/>
    <cellStyle name="20% - Ênfase1 87" xfId="358" xr:uid="{593BEAE6-593D-4CF0-B04D-D9B7035DB5D5}"/>
    <cellStyle name="20% - Ênfase1 88" xfId="359" xr:uid="{D7702817-296E-458D-B067-167BEC99159A}"/>
    <cellStyle name="20% - Ênfase1 89" xfId="360" xr:uid="{1010B390-13B6-4046-9CE0-6CCE196F6640}"/>
    <cellStyle name="20% - Ênfase1 9" xfId="361" xr:uid="{38C9CDAF-EDCD-4913-AEBB-91E4D7E99551}"/>
    <cellStyle name="20% - Ênfase1 9 2" xfId="18179" xr:uid="{9F893B0D-BC05-47D6-AF17-C1895553D0FC}"/>
    <cellStyle name="20% - Ênfase1 9 2 2" xfId="31690" xr:uid="{E4BBC6F7-0B4A-416B-8733-540FAB1333D1}"/>
    <cellStyle name="20% - Ênfase1 90" xfId="362" xr:uid="{1DC7E02C-7B95-4065-8714-A78F6D75E432}"/>
    <cellStyle name="20% - Ênfase1 91" xfId="363" xr:uid="{0261B17C-8690-41C5-8E47-99CEDCAF2C24}"/>
    <cellStyle name="20% - Ênfase1 92" xfId="364" xr:uid="{1AD30C22-44EC-497D-92D8-40A00F3F4DC4}"/>
    <cellStyle name="20% - Ênfase1 93" xfId="365" xr:uid="{05ED0D46-4B33-453D-9F02-05A7BAF7D0DB}"/>
    <cellStyle name="20% - Ênfase1 94" xfId="366" xr:uid="{6FA3EBA3-CC12-4854-A578-6001B83D05BA}"/>
    <cellStyle name="20% - Ênfase1 95" xfId="367" xr:uid="{C6506A6A-FF05-4FF4-AB59-B842A589A15E}"/>
    <cellStyle name="20% - Ênfase1 96" xfId="368" xr:uid="{A74A9B50-C2FA-46D2-95B0-E30F9C7B46DC}"/>
    <cellStyle name="20% - Ênfase1 97" xfId="369" xr:uid="{E2FEE368-085D-45A4-A7C5-ED0245DED173}"/>
    <cellStyle name="20% - Ênfase1 98" xfId="370" xr:uid="{A797672F-2066-4620-B08E-CA550310C941}"/>
    <cellStyle name="20% - Ênfase1 99" xfId="371" xr:uid="{DC01C28D-0DDB-4B20-9BE8-D7BD4BD3D21B}"/>
    <cellStyle name="20% - Ênfase2" xfId="2" xr:uid="{00000000-0005-0000-0000-000001000000}"/>
    <cellStyle name="20% - Ênfase2 10" xfId="372" xr:uid="{4C22A1FF-1A07-4293-9AA9-08C39023B745}"/>
    <cellStyle name="20% - Ênfase2 10 2" xfId="18180" xr:uid="{635FD7A1-623E-498C-8F67-0983F32CD122}"/>
    <cellStyle name="20% - Ênfase2 10 2 2" xfId="31691" xr:uid="{661A3FEC-BECA-44D3-BCFE-039AAE9B2145}"/>
    <cellStyle name="20% - Ênfase2 100" xfId="373" xr:uid="{BD684C0F-68E5-474E-8688-232921E311BF}"/>
    <cellStyle name="20% - Ênfase2 101" xfId="374" xr:uid="{43B2F7D2-1621-455A-A28E-FDE63F58398C}"/>
    <cellStyle name="20% - Ênfase2 102" xfId="375" xr:uid="{1141B018-854F-4320-B66D-A0C71B144A48}"/>
    <cellStyle name="20% - Ênfase2 103" xfId="376" xr:uid="{6295D6CD-3EFD-4C02-9C56-3A5029C641B8}"/>
    <cellStyle name="20% - Ênfase2 104" xfId="377" xr:uid="{61DC1D1B-E1D7-400B-A214-241E97DF17F4}"/>
    <cellStyle name="20% - Ênfase2 105" xfId="378" xr:uid="{3C864477-1578-4283-8330-24AA0423D1CD}"/>
    <cellStyle name="20% - Ênfase2 106" xfId="379" xr:uid="{A837FCAE-4427-40D5-ACEB-9CCB5FF6A046}"/>
    <cellStyle name="20% - Ênfase2 107" xfId="380" xr:uid="{17C23C87-DAB7-4B37-A408-C06CFC48A549}"/>
    <cellStyle name="20% - Ênfase2 108" xfId="381" xr:uid="{AAD6C0AD-B8E5-4E68-92B3-E589A3BA42A2}"/>
    <cellStyle name="20% - Ênfase2 109" xfId="382" xr:uid="{163297D4-6227-405D-8585-6B9288A577C8}"/>
    <cellStyle name="20% - Ênfase2 11" xfId="383" xr:uid="{34E1B123-5EC9-4A06-9DAA-A36EBF67C3D7}"/>
    <cellStyle name="20% - Ênfase2 11 2" xfId="18181" xr:uid="{C0B1680B-5B51-4967-8E23-BA4BA7336D9B}"/>
    <cellStyle name="20% - Ênfase2 11 2 2" xfId="31692" xr:uid="{15C9D87C-B492-4CD0-AA4A-8E8BD0A2676C}"/>
    <cellStyle name="20% - Ênfase2 110" xfId="384" xr:uid="{DDFC80FA-9126-48F0-AA95-ED005FF31327}"/>
    <cellStyle name="20% - Ênfase2 111" xfId="385" xr:uid="{C9992D1A-2C6A-40D2-947B-B3EEB0E59035}"/>
    <cellStyle name="20% - Ênfase2 112" xfId="386" xr:uid="{8DE8CFAB-73A5-4D19-9B9F-90DA1859568F}"/>
    <cellStyle name="20% - Ênfase2 113" xfId="387" xr:uid="{FA97FF7B-20D5-484D-9BC3-9531FC1C0C31}"/>
    <cellStyle name="20% - Ênfase2 114" xfId="388" xr:uid="{7417337B-3CE1-47E3-BF6C-35AD7F4C388F}"/>
    <cellStyle name="20% - Ênfase2 115" xfId="389" xr:uid="{2D1A7FDA-4739-4CD5-B895-8CDE19A3E4E0}"/>
    <cellStyle name="20% - Ênfase2 116" xfId="390" xr:uid="{D5B43D56-D35D-450B-86E3-C386D66F1468}"/>
    <cellStyle name="20% - Ênfase2 117" xfId="391" xr:uid="{AF081EA1-ECAA-441A-8CDD-BB367CA5BBF7}"/>
    <cellStyle name="20% - Ênfase2 118" xfId="392" xr:uid="{6FF60074-1D1B-4293-A654-7BA6733D8166}"/>
    <cellStyle name="20% - Ênfase2 119" xfId="393" xr:uid="{83EFE718-0A8B-4CA7-B1AB-61A83B9754DE}"/>
    <cellStyle name="20% - Ênfase2 12" xfId="394" xr:uid="{BD3FDF98-3E47-46D9-8563-64C6D35537A2}"/>
    <cellStyle name="20% - Ênfase2 12 2" xfId="18182" xr:uid="{D6F7F695-2F5D-421C-91C0-10A9CFAFAB94}"/>
    <cellStyle name="20% - Ênfase2 12 2 2" xfId="31693" xr:uid="{08C7C622-FC26-4266-8644-C6599505F804}"/>
    <cellStyle name="20% - Ênfase2 120" xfId="395" xr:uid="{C2C191FC-9EE8-4612-B571-BDB52C240673}"/>
    <cellStyle name="20% - Ênfase2 121" xfId="396" xr:uid="{E24CB18C-D430-4C10-883E-151B331B9C8D}"/>
    <cellStyle name="20% - Ênfase2 122" xfId="397" xr:uid="{018A0D99-3166-47C3-BF9D-D38189225E5F}"/>
    <cellStyle name="20% - Ênfase2 123" xfId="398" xr:uid="{69589B4C-DE27-4947-9DE0-B061AD0DB041}"/>
    <cellStyle name="20% - Ênfase2 124" xfId="399" xr:uid="{2D68E450-7AC2-49B6-BE95-25D4F9750780}"/>
    <cellStyle name="20% - Ênfase2 125" xfId="400" xr:uid="{237D4E1F-80F2-4EA7-97DB-42CE9B560F6B}"/>
    <cellStyle name="20% - Ênfase2 126" xfId="401" xr:uid="{F486850F-80A1-40A5-8AA1-1251ADC639F7}"/>
    <cellStyle name="20% - Ênfase2 127" xfId="402" xr:uid="{E3FCB494-2D7E-4A6C-8D42-5A3D662AAA76}"/>
    <cellStyle name="20% - Ênfase2 128" xfId="403" xr:uid="{6A9F2C8E-EDC6-4452-ACD5-F2505485EF9E}"/>
    <cellStyle name="20% - Ênfase2 129" xfId="404" xr:uid="{349A9FA2-813D-41BC-B4C1-FE33CDAFE3FB}"/>
    <cellStyle name="20% - Ênfase2 13" xfId="405" xr:uid="{4ED95832-4D3D-4947-8336-F96E01CA169A}"/>
    <cellStyle name="20% - Ênfase2 13 2" xfId="18183" xr:uid="{168932F2-F017-4C27-A95B-9D4CF78A67CB}"/>
    <cellStyle name="20% - Ênfase2 13 2 2" xfId="31694" xr:uid="{8534EF81-39F9-4742-9F4D-5478FDC137FD}"/>
    <cellStyle name="20% - Ênfase2 130" xfId="406" xr:uid="{79353D5D-CF5C-4831-8574-EDB61BCAD645}"/>
    <cellStyle name="20% - Ênfase2 131" xfId="407" xr:uid="{E8FB6FDB-6367-48C9-A1A8-882B32579083}"/>
    <cellStyle name="20% - Ênfase2 132" xfId="408" xr:uid="{1D333421-A5B8-4C7A-9FC7-4FB84FCAEE1D}"/>
    <cellStyle name="20% - Ênfase2 133" xfId="409" xr:uid="{56447DB1-C7A6-4561-971D-60E5CD97E6C2}"/>
    <cellStyle name="20% - Ênfase2 134" xfId="410" xr:uid="{0B08A5C7-20FA-4484-82A2-60FB3DBA0A7E}"/>
    <cellStyle name="20% - Ênfase2 135" xfId="411" xr:uid="{E8B73858-618E-480D-BDEA-E2A42628DC02}"/>
    <cellStyle name="20% - Ênfase2 136" xfId="412" xr:uid="{61AF1C42-D0F4-4C29-A529-DDAA9CDAF353}"/>
    <cellStyle name="20% - Ênfase2 137" xfId="413" xr:uid="{15323426-F476-4AD1-AED5-02B31EBE1C0F}"/>
    <cellStyle name="20% - Ênfase2 138" xfId="414" xr:uid="{A80C425C-5595-4A84-8513-B2B58FBB967D}"/>
    <cellStyle name="20% - Ênfase2 139" xfId="415" xr:uid="{3242F5E6-F438-4FD9-9856-32F1D2B4C410}"/>
    <cellStyle name="20% - Ênfase2 14" xfId="416" xr:uid="{74BFDB07-9018-45E2-BB29-F01B9D9599F8}"/>
    <cellStyle name="20% - Ênfase2 14 2" xfId="18184" xr:uid="{37A3DA72-12AA-4061-BA79-533EA14CD493}"/>
    <cellStyle name="20% - Ênfase2 14 2 2" xfId="31695" xr:uid="{6FF23055-FDC6-4FE6-87B6-835713CD86F8}"/>
    <cellStyle name="20% - Ênfase2 140" xfId="417" xr:uid="{35C7D453-15B8-48E9-B72C-D70B5D1DF7DE}"/>
    <cellStyle name="20% - Ênfase2 141" xfId="418" xr:uid="{27789EA2-36F5-486C-B41F-BA25C2F6D3E3}"/>
    <cellStyle name="20% - Ênfase2 142" xfId="419" xr:uid="{AD649D3E-61AE-4CCE-AE1F-500222B9A296}"/>
    <cellStyle name="20% - Ênfase2 143" xfId="420" xr:uid="{D31A2D01-680A-4A75-A1E4-AF7EC9BFD078}"/>
    <cellStyle name="20% - Ênfase2 144" xfId="421" xr:uid="{5491699E-7DBA-4E07-A2AF-57137BCF5A29}"/>
    <cellStyle name="20% - Ênfase2 145" xfId="422" xr:uid="{7E09392A-48A0-4F71-8866-FEF653182C1C}"/>
    <cellStyle name="20% - Ênfase2 146" xfId="423" xr:uid="{FE32DD76-A0EF-4FE3-9B15-87909C06E152}"/>
    <cellStyle name="20% - Ênfase2 147" xfId="424" xr:uid="{07102A0E-6243-43A7-B5F0-D9EB503DDD04}"/>
    <cellStyle name="20% - Ênfase2 148" xfId="425" xr:uid="{874D2E40-228C-4904-8B84-064370B3A882}"/>
    <cellStyle name="20% - Ênfase2 149" xfId="426" xr:uid="{6254D80B-3479-4930-8158-5B8BD619CD59}"/>
    <cellStyle name="20% - Ênfase2 15" xfId="427" xr:uid="{7A7958EA-17D9-4E30-B470-D28BA184D38F}"/>
    <cellStyle name="20% - Ênfase2 15 2" xfId="18185" xr:uid="{B3CB0FE5-D9E2-4366-AD26-C1815D9E4CF7}"/>
    <cellStyle name="20% - Ênfase2 15 2 2" xfId="31696" xr:uid="{98390219-5FF6-4C48-986E-B243F36AA572}"/>
    <cellStyle name="20% - Ênfase2 150" xfId="428" xr:uid="{C1B8446A-D177-48B9-8D22-8E0E8C140262}"/>
    <cellStyle name="20% - Ênfase2 151" xfId="429" xr:uid="{E9BB72FA-7524-4D06-A74A-CCC19F8E48AD}"/>
    <cellStyle name="20% - Ênfase2 152" xfId="430" xr:uid="{860B0978-F41B-416E-84E6-BA03371E5D14}"/>
    <cellStyle name="20% - Ênfase2 153" xfId="431" xr:uid="{6F5CAB12-D382-483B-A870-BC94E479EAD3}"/>
    <cellStyle name="20% - Ênfase2 154" xfId="432" xr:uid="{F9403970-67F5-4F1B-941B-A221B84AA297}"/>
    <cellStyle name="20% - Ênfase2 155" xfId="433" xr:uid="{5D5E9CD6-C48D-49F0-A8AC-5BDAD57401EB}"/>
    <cellStyle name="20% - Ênfase2 156" xfId="434" xr:uid="{7814AEE7-61EB-4DCF-8426-A06C3BB855D9}"/>
    <cellStyle name="20% - Ênfase2 157" xfId="435" xr:uid="{1E3F453C-CBFD-43B6-96FA-CA75F74B3D54}"/>
    <cellStyle name="20% - Ênfase2 158" xfId="436" xr:uid="{764E592D-973F-4395-9AC4-F2D0071EECC4}"/>
    <cellStyle name="20% - Ênfase2 159" xfId="437" xr:uid="{AA977B8C-9D4C-4045-BCD0-E717973CEB50}"/>
    <cellStyle name="20% - Ênfase2 16" xfId="438" xr:uid="{5E3C7A06-E4B5-49B1-9107-C8AF438752D1}"/>
    <cellStyle name="20% - Ênfase2 16 2" xfId="18186" xr:uid="{0BEF1CCF-33FC-4FB6-8DEE-9E22712F741F}"/>
    <cellStyle name="20% - Ênfase2 16 2 2" xfId="31697" xr:uid="{D1E5E2A4-8740-4618-B733-95014D367B7D}"/>
    <cellStyle name="20% - Ênfase2 160" xfId="439" xr:uid="{92C84DFC-1C54-426B-927B-591A2D84E473}"/>
    <cellStyle name="20% - Ênfase2 161" xfId="440" xr:uid="{C6FECE33-3C89-47C3-98CD-276B50C6E6B4}"/>
    <cellStyle name="20% - Ênfase2 162" xfId="441" xr:uid="{20848230-32BF-48EA-9132-D1920001BBB1}"/>
    <cellStyle name="20% - Ênfase2 163" xfId="442" xr:uid="{E1CDD98B-BB4E-459D-968A-203A52BB904E}"/>
    <cellStyle name="20% - Ênfase2 164" xfId="443" xr:uid="{FACD7939-F249-4CEE-8D4F-0136D18F99B1}"/>
    <cellStyle name="20% - Ênfase2 165" xfId="444" xr:uid="{6945DB29-5D7B-48A1-8558-4A15D257EFF8}"/>
    <cellStyle name="20% - Ênfase2 166" xfId="445" xr:uid="{EAA8AAF8-7D67-44E8-99C0-12F023C61E80}"/>
    <cellStyle name="20% - Ênfase2 167" xfId="446" xr:uid="{96FAD20D-1D8E-4E77-87D5-4D1B9E07EF88}"/>
    <cellStyle name="20% - Ênfase2 168" xfId="447" xr:uid="{354E9CDC-6D64-4C47-96F1-E46E2354F2EA}"/>
    <cellStyle name="20% - Ênfase2 169" xfId="448" xr:uid="{16DD2E6B-A4EE-4501-8CFC-02DA1620EF60}"/>
    <cellStyle name="20% - Ênfase2 17" xfId="449" xr:uid="{90FEC210-0829-4B4B-85A8-473A8C7A1393}"/>
    <cellStyle name="20% - Ênfase2 17 2" xfId="18187" xr:uid="{7EB22B73-16D5-4C73-B87A-C9DC99CAF02A}"/>
    <cellStyle name="20% - Ênfase2 17 2 2" xfId="31698" xr:uid="{DCA68138-1529-4E6F-ACF4-B9C78D54BD31}"/>
    <cellStyle name="20% - Ênfase2 170" xfId="450" xr:uid="{08A56327-F557-40EA-B361-50ADEF17918D}"/>
    <cellStyle name="20% - Ênfase2 171" xfId="451" xr:uid="{C46DDB30-7AE1-429D-9C1B-884757D975AC}"/>
    <cellStyle name="20% - Ênfase2 172" xfId="452" xr:uid="{08F0C114-182F-4A8C-9054-0C4FC601678B}"/>
    <cellStyle name="20% - Ênfase2 173" xfId="453" xr:uid="{279C4BAB-D126-4E2F-BCE8-FF709EFBB31A}"/>
    <cellStyle name="20% - Ênfase2 174" xfId="454" xr:uid="{2BBA23F6-A9CB-45AF-8D03-DD6DDAB54497}"/>
    <cellStyle name="20% - Ênfase2 175" xfId="455" xr:uid="{76C850C2-7B59-4A1C-9BCF-2665CF3E32C0}"/>
    <cellStyle name="20% - Ênfase2 176" xfId="456" xr:uid="{C79B5F3A-79E6-4C2C-B037-A24286199F44}"/>
    <cellStyle name="20% - Ênfase2 177" xfId="457" xr:uid="{1B75D0C4-ABA1-4A24-A675-DB5FA433FF5E}"/>
    <cellStyle name="20% - Ênfase2 178" xfId="458" xr:uid="{B9E6CC4E-73E1-4BAC-86F6-7D174F5AD591}"/>
    <cellStyle name="20% - Ênfase2 179" xfId="459" xr:uid="{C70435C9-F987-443C-B3C6-305F1A14B9C9}"/>
    <cellStyle name="20% - Ênfase2 18" xfId="460" xr:uid="{F223EF5B-2C7F-4B53-B927-CD8BC71B71EB}"/>
    <cellStyle name="20% - Ênfase2 18 2" xfId="18188" xr:uid="{A8C891A8-43DF-44CD-8EDF-663D9529AB36}"/>
    <cellStyle name="20% - Ênfase2 18 2 2" xfId="31699" xr:uid="{E20B8C56-4842-4E8D-AD5C-CB46B11A76CC}"/>
    <cellStyle name="20% - Ênfase2 180" xfId="461" xr:uid="{891B94C1-0F3A-4069-B527-F632B6EC0FFE}"/>
    <cellStyle name="20% - Ênfase2 181" xfId="462" xr:uid="{DA39591F-5F8F-49EA-BBD0-43C1DF4C7B66}"/>
    <cellStyle name="20% - Ênfase2 182" xfId="463" xr:uid="{789337CF-644A-4B6F-BA4B-5202803E1552}"/>
    <cellStyle name="20% - Ênfase2 183" xfId="464" xr:uid="{4CBC6509-AFAB-4FBF-B2B4-654E2D0FB339}"/>
    <cellStyle name="20% - Ênfase2 184" xfId="465" xr:uid="{46BAB211-67B0-471A-8D2C-1D308612C320}"/>
    <cellStyle name="20% - Ênfase2 185" xfId="466" xr:uid="{2B3C880C-EFD7-441B-AC4E-BCFD4BDF5B85}"/>
    <cellStyle name="20% - Ênfase2 186" xfId="467" xr:uid="{4599FF82-242F-46BF-9BC1-14789D68805A}"/>
    <cellStyle name="20% - Ênfase2 187" xfId="468" xr:uid="{22C25C58-25DD-4FCF-842A-DF274209F5A5}"/>
    <cellStyle name="20% - Ênfase2 188" xfId="469" xr:uid="{04496BC9-D85A-4438-812C-1A3AB25A537B}"/>
    <cellStyle name="20% - Ênfase2 189" xfId="470" xr:uid="{987850CE-59AE-474E-9984-73B213907010}"/>
    <cellStyle name="20% - Ênfase2 19" xfId="471" xr:uid="{C63978DF-E312-4137-992B-798C2FB27322}"/>
    <cellStyle name="20% - Ênfase2 190" xfId="472" xr:uid="{F76E78AC-9263-48DF-A4B8-3923F9B0F220}"/>
    <cellStyle name="20% - Ênfase2 191" xfId="473" xr:uid="{2A6B8681-1D46-4BF5-B28C-1A1906A8CBDE}"/>
    <cellStyle name="20% - Ênfase2 192" xfId="474" xr:uid="{5061C235-D2AE-4411-95C5-E273550A1F04}"/>
    <cellStyle name="20% - Ênfase2 193" xfId="475" xr:uid="{83DADF2F-87CB-4EF4-ACCB-8A5B64A0F388}"/>
    <cellStyle name="20% - Ênfase2 194" xfId="476" xr:uid="{737B9AC7-3820-4F11-9F70-A79E9C75EBD9}"/>
    <cellStyle name="20% - Ênfase2 195" xfId="477" xr:uid="{47B29016-E692-46F9-8CAA-A7F1A845FF43}"/>
    <cellStyle name="20% - Ênfase2 196" xfId="478" xr:uid="{16685663-2B15-4043-A937-C278087B0DA8}"/>
    <cellStyle name="20% - Ênfase2 197" xfId="479" xr:uid="{F5B52D31-3FBD-470B-B6DD-420241167C36}"/>
    <cellStyle name="20% - Ênfase2 198" xfId="480" xr:uid="{5D9AA10F-F37B-4B8B-90C8-E4F93B47383B}"/>
    <cellStyle name="20% - Ênfase2 199" xfId="481" xr:uid="{E10DB79B-0913-49C2-B679-7045EFBD3E27}"/>
    <cellStyle name="20% - Ênfase2 2" xfId="482" xr:uid="{EE6B927C-A79D-489B-A693-69178F0AD2FA}"/>
    <cellStyle name="20% - Ênfase2 2 10" xfId="14854" xr:uid="{50594FA3-A68C-4474-AFA8-2711C4C0681A}"/>
    <cellStyle name="20% - Ênfase2 2 11" xfId="16325" xr:uid="{FB11C509-8A53-4416-86CA-6B77305874A1}"/>
    <cellStyle name="20% - Ênfase2 2 11 2" xfId="18191" xr:uid="{42619AF5-99B9-40C4-BDB4-106A137FA5B5}"/>
    <cellStyle name="20% - Ênfase2 2 12" xfId="31700" xr:uid="{425A97CC-2EB2-4B8F-9DD9-182FEFB68CCB}"/>
    <cellStyle name="20% - Ênfase2 2 2" xfId="10455" xr:uid="{6692C908-BD64-4182-B146-25F33532AEF8}"/>
    <cellStyle name="20% - Ênfase2 2 2 2" xfId="10456" xr:uid="{94BBBFBD-EE72-47C5-8DA3-A8DE3140D54C}"/>
    <cellStyle name="20% - Ênfase2 2 2 2 2" xfId="10457" xr:uid="{31B0B547-52C7-455D-8B96-564C1C472348}"/>
    <cellStyle name="20% - Ênfase2 2 2 2 3" xfId="10458" xr:uid="{CB012567-3387-426B-B1C6-805C2718F585}"/>
    <cellStyle name="20% - Ênfase2 2 2 2 4" xfId="10459" xr:uid="{999E6124-C744-4572-A69A-E5054DF5CAF4}"/>
    <cellStyle name="20% - Ênfase2 2 2 2 5" xfId="15963" xr:uid="{6C7F789D-FE40-468E-8488-0F99BEB4147B}"/>
    <cellStyle name="20% - Ênfase2 2 2 2 5 2" xfId="16456" xr:uid="{7621F974-8AB7-4F57-B165-C6DAB9ACA0AE}"/>
    <cellStyle name="20% - Ênfase2 2 2 3" xfId="10460" xr:uid="{EC4788DD-7EC8-4991-BBFF-7CC92E247088}"/>
    <cellStyle name="20% - Ênfase2 2 2 4" xfId="10461" xr:uid="{13A8840D-7F0E-4EAE-BF98-00E116D7813B}"/>
    <cellStyle name="20% - Ênfase2 2 2 4 2" xfId="25112" xr:uid="{BCF33AD9-B1B1-47FF-95D1-484BFFC3B2C3}"/>
    <cellStyle name="20% - Ênfase2 2 2 5" xfId="10462" xr:uid="{9CD46A31-6952-46F6-B872-5744925A6EE8}"/>
    <cellStyle name="20% - Ênfase2 2 3" xfId="10463" xr:uid="{CDA717BC-55A3-4BA9-8F47-BFECA43D1307}"/>
    <cellStyle name="20% - Ênfase2 2 3 2" xfId="10464" xr:uid="{3D493A1A-0B2E-4A39-A39B-4DB8B7FFF3FE}"/>
    <cellStyle name="20% - Ênfase2 2 3 2 2" xfId="10465" xr:uid="{506377C8-F848-4088-8BFD-9B56BEA8C885}"/>
    <cellStyle name="20% - Ênfase2 2 3 2 3" xfId="10466" xr:uid="{2F443021-A9AF-4000-9747-C35CFCFBCA5B}"/>
    <cellStyle name="20% - Ênfase2 2 3 2 4" xfId="10467" xr:uid="{536C7C08-D7B4-4C1F-A208-7C210D964B43}"/>
    <cellStyle name="20% - Ênfase2 2 3 2 5" xfId="15964" xr:uid="{EEDAD362-8E18-481E-9E4F-608E57EDBE4B}"/>
    <cellStyle name="20% - Ênfase2 2 3 2 5 2" xfId="16457" xr:uid="{3483FF41-A527-4F1E-BE87-4349284F4C64}"/>
    <cellStyle name="20% - Ênfase2 2 3 3" xfId="10468" xr:uid="{4D82ECCF-E6CB-49EF-B9E2-6C4DC7CA2BFD}"/>
    <cellStyle name="20% - Ênfase2 2 3 4" xfId="10469" xr:uid="{A4E4B7D7-3AAE-4AC7-913A-F83B84FFF5E7}"/>
    <cellStyle name="20% - Ênfase2 2 3 4 2" xfId="24998" xr:uid="{806BEE97-814A-4A2B-A812-9C7B9233514A}"/>
    <cellStyle name="20% - Ênfase2 2 3 5" xfId="10470" xr:uid="{70F0EDAF-6A4C-459F-9FAA-E166BE6E0304}"/>
    <cellStyle name="20% - Ênfase2 2 4" xfId="10471" xr:uid="{D9467187-30B8-42A1-BE46-FE4AD5FA3989}"/>
    <cellStyle name="20% - Ênfase2 2 4 2" xfId="10472" xr:uid="{D84E40FF-065B-404B-A9C5-0817F7CEB7F1}"/>
    <cellStyle name="20% - Ênfase2 2 4 3" xfId="10473" xr:uid="{F37B59A2-5EF5-4B4B-8F5F-24BC63186728}"/>
    <cellStyle name="20% - Ênfase2 2 4 4" xfId="10474" xr:uid="{A9BE28AE-AC5B-44DB-BF7F-8DB93B784094}"/>
    <cellStyle name="20% - Ênfase2 2 4 5" xfId="15965" xr:uid="{0DE36100-B1E5-449E-B4A5-29263AF2FECC}"/>
    <cellStyle name="20% - Ênfase2 2 4 5 2" xfId="16458" xr:uid="{81D32FB2-63A6-4567-ACA1-FB50A96052A4}"/>
    <cellStyle name="20% - Ênfase2 2 5" xfId="10475" xr:uid="{93B5312A-F58A-4A13-AEAE-B3AD10ED4D07}"/>
    <cellStyle name="20% - Ênfase2 2 5 2" xfId="10476" xr:uid="{F1742E29-9F3F-4CC0-BE73-00FD92758C33}"/>
    <cellStyle name="20% - Ênfase2 2 5 3" xfId="10477" xr:uid="{AC547AD4-F247-4257-9F54-4D599802A2FE}"/>
    <cellStyle name="20% - Ênfase2 2 5 3 2" xfId="24997" xr:uid="{DA8FF80D-1BD9-4458-B1FA-D25342919A0C}"/>
    <cellStyle name="20% - Ênfase2 2 5 4" xfId="10478" xr:uid="{238E910E-6D9A-4D29-A6BA-D68393A1580D}"/>
    <cellStyle name="20% - Ênfase2 2 5 5" xfId="18200" xr:uid="{8E190146-D540-49B6-90A4-FE3D7D731542}"/>
    <cellStyle name="20% - Ênfase2 2 6" xfId="10479" xr:uid="{BD5949FC-CE5E-4030-A552-D2CDE8BA5B73}"/>
    <cellStyle name="20% - Ênfase2 2 6 2" xfId="10480" xr:uid="{41098F5E-8EA0-4D72-A3A4-FBDB26382DB4}"/>
    <cellStyle name="20% - Ênfase2 2 6 3" xfId="10481" xr:uid="{70EED14C-B58B-49DD-86F0-1BECC1CBED1A}"/>
    <cellStyle name="20% - Ênfase2 2 6 4" xfId="10482" xr:uid="{8EA57947-1BF0-4C48-ABC7-0DF66E6CA082}"/>
    <cellStyle name="20% - Ênfase2 2 6 5" xfId="15966" xr:uid="{9E32282A-FFA3-4F5D-B338-0A8E85A4E105}"/>
    <cellStyle name="20% - Ênfase2 2 6 5 2" xfId="16459" xr:uid="{63018FAA-1C0B-4B46-B552-3D2FCD889D5F}"/>
    <cellStyle name="20% - Ênfase2 2 7" xfId="10483" xr:uid="{886AF174-4248-4C87-965C-FA572C1264ED}"/>
    <cellStyle name="20% - Ênfase2 2 7 2" xfId="18204" xr:uid="{74BD9973-8A5B-46D8-A31A-D8CF1921BA3A}"/>
    <cellStyle name="20% - Ênfase2 2 7 3" xfId="18203" xr:uid="{F64D6C98-4138-46A3-8433-877563C25BD8}"/>
    <cellStyle name="20% - Ênfase2 2 8" xfId="10484" xr:uid="{E06A4E7E-3F65-4375-9023-8D43F07DE142}"/>
    <cellStyle name="20% - Ênfase2 2 8 2" xfId="10485" xr:uid="{1E3F0277-7DF3-4E82-9904-B0BD7B970F7E}"/>
    <cellStyle name="20% - Ênfase2 2 8 3" xfId="10486" xr:uid="{2A132499-5A4A-4C3D-BCCF-82D1EB6BBE55}"/>
    <cellStyle name="20% - Ênfase2 2 8 4" xfId="10487" xr:uid="{950FF353-D712-45CE-8DC2-05CBFABC6A57}"/>
    <cellStyle name="20% - Ênfase2 2 8 5" xfId="18205" xr:uid="{AFF9DECD-400E-499D-98EE-C66B514B0266}"/>
    <cellStyle name="20% - Ênfase2 2 9" xfId="14855" xr:uid="{C22E85FE-A711-4FB4-A60F-7DBCC699316C}"/>
    <cellStyle name="20% - Ênfase2 20" xfId="483" xr:uid="{0AC2B7BE-D5D5-4673-920E-2EC7FD0878AE}"/>
    <cellStyle name="20% - Ênfase2 200" xfId="484" xr:uid="{12437CF1-DDFD-4215-86DB-30805F31E1E6}"/>
    <cellStyle name="20% - Ênfase2 201" xfId="485" xr:uid="{BF105D46-80BD-4C8A-BF71-AF2F2A4BC013}"/>
    <cellStyle name="20% - Ênfase2 202" xfId="486" xr:uid="{F3FAE990-8C2C-4028-B175-E58E23039D4D}"/>
    <cellStyle name="20% - Ênfase2 203" xfId="487" xr:uid="{98719485-06F4-44C1-BAF4-70D005051054}"/>
    <cellStyle name="20% - Ênfase2 204" xfId="488" xr:uid="{DF25B171-CC28-4DEA-A372-3977EBE91647}"/>
    <cellStyle name="20% - Ênfase2 205" xfId="489" xr:uid="{15765306-EB9B-4AB2-A5D9-118444821E5E}"/>
    <cellStyle name="20% - Ênfase2 206" xfId="490" xr:uid="{904A5EA1-EFC3-4F12-9D56-6384C0F4ACBC}"/>
    <cellStyle name="20% - Ênfase2 207" xfId="491" xr:uid="{2A87443F-EEE9-4E08-B298-92150C37A7F3}"/>
    <cellStyle name="20% - Ênfase2 208" xfId="492" xr:uid="{752CB757-4637-4B04-B2FD-28916F1AE90E}"/>
    <cellStyle name="20% - Ênfase2 209" xfId="493" xr:uid="{E1062864-D40C-4FEE-85EF-9560A3B8C010}"/>
    <cellStyle name="20% - Ênfase2 21" xfId="494" xr:uid="{22961511-BAA1-457C-8824-2281F061D3B0}"/>
    <cellStyle name="20% - Ênfase2 210" xfId="495" xr:uid="{EAD0A21F-616F-43DE-AC00-C80463B4E73D}"/>
    <cellStyle name="20% - Ênfase2 211" xfId="496" xr:uid="{6C09B076-66AC-4F43-9A45-0548AD131EF7}"/>
    <cellStyle name="20% - Ênfase2 212" xfId="497" xr:uid="{CD89A6E7-F5BE-4BD1-918E-14633BB90435}"/>
    <cellStyle name="20% - Ênfase2 213" xfId="498" xr:uid="{0671411D-9F06-40CB-8F73-5B0BDDE1944C}"/>
    <cellStyle name="20% - Ênfase2 214" xfId="499" xr:uid="{7D04244F-FA6D-48F3-92F3-9A81944802D9}"/>
    <cellStyle name="20% - Ênfase2 215" xfId="500" xr:uid="{3F58A7E2-BEBD-4F34-BD7C-622440FE33DC}"/>
    <cellStyle name="20% - Ênfase2 216" xfId="501" xr:uid="{43091F7D-C123-4FA9-98B7-677A35D2B784}"/>
    <cellStyle name="20% - Ênfase2 217" xfId="502" xr:uid="{0D452599-A456-4674-8DE5-81903349224D}"/>
    <cellStyle name="20% - Ênfase2 218" xfId="503" xr:uid="{84735287-6CCC-4494-A635-E60DAD114D50}"/>
    <cellStyle name="20% - Ênfase2 219" xfId="504" xr:uid="{8AE7928F-939E-4C16-9C66-4B242EBD539F}"/>
    <cellStyle name="20% - Ênfase2 22" xfId="505" xr:uid="{18BD5A01-EAA4-4F09-94CA-97FA02BA907B}"/>
    <cellStyle name="20% - Ênfase2 220" xfId="506" xr:uid="{4A6F6181-E4E4-48D3-9DC9-3E2D6C735CF9}"/>
    <cellStyle name="20% - Ênfase2 221" xfId="507" xr:uid="{CB5C87D7-60AE-4E9B-995F-A22869F231A7}"/>
    <cellStyle name="20% - Ênfase2 222" xfId="508" xr:uid="{A8ACB4E5-9CCB-4EA1-BCE6-AEB9CFF00280}"/>
    <cellStyle name="20% - Ênfase2 223" xfId="509" xr:uid="{D6954696-8444-4034-AE91-ECD0BE994607}"/>
    <cellStyle name="20% - Ênfase2 224" xfId="510" xr:uid="{2E882B08-D348-4B76-BD6F-571FF11C1295}"/>
    <cellStyle name="20% - Ênfase2 225" xfId="511" xr:uid="{481A96BA-43D0-4B8E-B09A-87A4AC9283DE}"/>
    <cellStyle name="20% - Ênfase2 226" xfId="512" xr:uid="{9A1F76B3-6B41-4C6A-B148-F87737517B0B}"/>
    <cellStyle name="20% - Ênfase2 227" xfId="513" xr:uid="{981958D5-9515-46B5-AF95-C1649717AFC7}"/>
    <cellStyle name="20% - Ênfase2 228" xfId="514" xr:uid="{38C6F966-A5AB-4EC7-A5A4-9502A3306D7E}"/>
    <cellStyle name="20% - Ênfase2 229" xfId="515" xr:uid="{B29EA118-B6DF-49D0-99BE-369E620D4B21}"/>
    <cellStyle name="20% - Ênfase2 23" xfId="516" xr:uid="{049D2863-53E3-4497-8053-3EE54B096F2E}"/>
    <cellStyle name="20% - Ênfase2 230" xfId="517" xr:uid="{88A6BDC2-BD39-44C9-9B8D-D5853AD54E61}"/>
    <cellStyle name="20% - Ênfase2 231" xfId="518" xr:uid="{8C347A5E-20B2-4F77-ADFB-776A95616932}"/>
    <cellStyle name="20% - Ênfase2 232" xfId="519" xr:uid="{0506B97A-C803-44C8-82A6-649C3EAB79FF}"/>
    <cellStyle name="20% - Ênfase2 233" xfId="520" xr:uid="{6549ED73-272D-4642-9311-1B0C21828C15}"/>
    <cellStyle name="20% - Ênfase2 234" xfId="521" xr:uid="{4E473E10-E234-408D-847F-AAED4ABF78D7}"/>
    <cellStyle name="20% - Ênfase2 235" xfId="522" xr:uid="{A0949DD3-08A9-4980-97AF-7095169B2213}"/>
    <cellStyle name="20% - Ênfase2 236" xfId="523" xr:uid="{D2C10491-CE19-4250-9FA0-8DA3D443C391}"/>
    <cellStyle name="20% - Ênfase2 237" xfId="524" xr:uid="{E068613C-8850-4D06-91BD-C2786AB7BB29}"/>
    <cellStyle name="20% - Ênfase2 238" xfId="525" xr:uid="{896839F0-A065-4C7B-AF14-6BC487823783}"/>
    <cellStyle name="20% - Ênfase2 239" xfId="526" xr:uid="{495BA2EB-1F18-4511-AD13-2BBEA9B43632}"/>
    <cellStyle name="20% - Ênfase2 24" xfId="527" xr:uid="{47260BE1-6FE3-4997-85D3-AF9091BBC77C}"/>
    <cellStyle name="20% - Ênfase2 240" xfId="528" xr:uid="{49D0D4F5-1FB6-4EF1-8A8D-B3820BF9C308}"/>
    <cellStyle name="20% - Ênfase2 241" xfId="529" xr:uid="{70414ADF-1094-4157-8CA1-86AF62E3AFD0}"/>
    <cellStyle name="20% - Ênfase2 242" xfId="530" xr:uid="{13C05D0D-C98E-4C3D-8685-604DD08E8E7C}"/>
    <cellStyle name="20% - Ênfase2 243" xfId="531" xr:uid="{74B50649-5C07-4C4E-8188-2E5B40E6F893}"/>
    <cellStyle name="20% - Ênfase2 244" xfId="532" xr:uid="{CF028FEF-336B-466F-8B64-D5C4A8A4831F}"/>
    <cellStyle name="20% - Ênfase2 245" xfId="533" xr:uid="{74E50DAF-EFB2-45FE-AE77-4004AFE70DF0}"/>
    <cellStyle name="20% - Ênfase2 246" xfId="534" xr:uid="{C9B948BC-4CF9-4CF7-8C84-531DD73317E6}"/>
    <cellStyle name="20% - Ênfase2 247" xfId="535" xr:uid="{90256B7F-4ED0-48BF-B460-177665FC31BA}"/>
    <cellStyle name="20% - Ênfase2 248" xfId="536" xr:uid="{90A963C4-D6FF-4EAA-8136-5CADE196C1CA}"/>
    <cellStyle name="20% - Ênfase2 249" xfId="537" xr:uid="{F0CDFD44-469E-4302-ADFC-1F0FE2F73765}"/>
    <cellStyle name="20% - Ênfase2 25" xfId="538" xr:uid="{C9F9E303-89F0-44EC-8BD1-FB9A12593E19}"/>
    <cellStyle name="20% - Ênfase2 250" xfId="539" xr:uid="{05AEB80C-6006-4471-8835-C7B32238B6F7}"/>
    <cellStyle name="20% - Ênfase2 251" xfId="540" xr:uid="{BDC18D78-430C-4691-9650-4922C3E7B5DE}"/>
    <cellStyle name="20% - Ênfase2 252" xfId="541" xr:uid="{4EEB2547-D92F-4239-9554-6EF4A948E945}"/>
    <cellStyle name="20% - Ênfase2 253" xfId="542" xr:uid="{FC074705-8622-4E43-9778-C38581841C26}"/>
    <cellStyle name="20% - Ênfase2 254" xfId="543" xr:uid="{0598E82C-0FC7-42CF-950A-D64D4FCD9DB2}"/>
    <cellStyle name="20% - Ênfase2 255" xfId="544" xr:uid="{4AB71D71-D43B-480D-804A-8E66768786F8}"/>
    <cellStyle name="20% - Ênfase2 256" xfId="10488" xr:uid="{842D54FE-12C8-44F3-A5C0-E6B8FF92DB67}"/>
    <cellStyle name="20% - Ênfase2 257" xfId="15923" xr:uid="{5B1AB12F-76BE-474A-8270-603A15E42522}"/>
    <cellStyle name="20% - Ênfase2 26" xfId="545" xr:uid="{1D99F713-B44A-4822-BD15-4F5AE80829A4}"/>
    <cellStyle name="20% - Ênfase2 27" xfId="546" xr:uid="{B9506644-D221-4835-9B96-494906B48FD6}"/>
    <cellStyle name="20% - Ênfase2 28" xfId="547" xr:uid="{5C4F9179-8E2D-494B-85E0-E43B19C5399A}"/>
    <cellStyle name="20% - Ênfase2 29" xfId="548" xr:uid="{9322EADE-1B36-48BD-981A-D637C102406D}"/>
    <cellStyle name="20% - Ênfase2 3" xfId="549" xr:uid="{C74924B5-929B-4373-90F3-F04A9E469FC9}"/>
    <cellStyle name="20% - Ênfase2 3 2" xfId="10489" xr:uid="{0ADABEDA-61E1-424D-9383-9240372A44D7}"/>
    <cellStyle name="20% - Ênfase2 3 2 2" xfId="10490" xr:uid="{094AE28B-003C-47CF-A5B5-12760D8EF9F5}"/>
    <cellStyle name="20% - Ênfase2 3 2 3" xfId="10491" xr:uid="{06DB60F4-282D-46AB-99C6-B619067F2B86}"/>
    <cellStyle name="20% - Ênfase2 3 2 4" xfId="10492" xr:uid="{424EAB67-A77D-470B-AD42-C86304BEB012}"/>
    <cellStyle name="20% - Ênfase2 3 2 5" xfId="15967" xr:uid="{724D2979-9238-4733-A152-F1C8BAFA7E5C}"/>
    <cellStyle name="20% - Ênfase2 3 2 5 2" xfId="16460" xr:uid="{634061A9-5053-4CF6-958F-1779BD8EB3BC}"/>
    <cellStyle name="20% - Ênfase2 3 3" xfId="10493" xr:uid="{38B71849-70EC-4883-AFFF-847643B97D9F}"/>
    <cellStyle name="20% - Ênfase2 3 4" xfId="10494" xr:uid="{A1DD1FCF-F273-4E64-B5BD-0B8992C65AC9}"/>
    <cellStyle name="20% - Ênfase2 3 5" xfId="10495" xr:uid="{444F0C48-80E6-48F3-9324-314B7D3080DD}"/>
    <cellStyle name="20% - Ênfase2 3 6" xfId="16326" xr:uid="{FC3997B1-27FE-43A6-8028-C909D6D4EBB0}"/>
    <cellStyle name="20% - Ênfase2 30" xfId="550" xr:uid="{7AD1427C-0F8A-4C2A-9D86-B40C456EA155}"/>
    <cellStyle name="20% - Ênfase2 31" xfId="551" xr:uid="{63DA8FB3-EA6F-493C-88AC-7058BF97315A}"/>
    <cellStyle name="20% - Ênfase2 32" xfId="552" xr:uid="{1D3BD6A1-57FF-4291-A042-170268EDCF76}"/>
    <cellStyle name="20% - Ênfase2 33" xfId="553" xr:uid="{D8C31097-C7C0-4757-9B78-E321B76D6C33}"/>
    <cellStyle name="20% - Ênfase2 34" xfId="554" xr:uid="{82254CF8-0459-40AB-AF89-5483D37C7356}"/>
    <cellStyle name="20% - Ênfase2 35" xfId="555" xr:uid="{23F404EB-1B51-4CE9-AC09-8AFABE575D0E}"/>
    <cellStyle name="20% - Ênfase2 36" xfId="556" xr:uid="{2FB3A299-E36D-4763-90CC-CBBA293F293D}"/>
    <cellStyle name="20% - Ênfase2 37" xfId="557" xr:uid="{ED7B3166-BF04-465B-905E-3552AF9D1192}"/>
    <cellStyle name="20% - Ênfase2 38" xfId="558" xr:uid="{0DE68360-6DA0-4F69-8D1A-199E19EC01E6}"/>
    <cellStyle name="20% - Ênfase2 39" xfId="559" xr:uid="{4B8984E8-5235-4708-96F6-1AECF645329E}"/>
    <cellStyle name="20% - Ênfase2 4" xfId="560" xr:uid="{9E85D277-58DB-4D2B-ABE2-B8880DBDFCA1}"/>
    <cellStyle name="20% - Ênfase2 4 2" xfId="10496" xr:uid="{12CB0DA3-C2FC-436D-A46A-648D5744F449}"/>
    <cellStyle name="20% - Ênfase2 4 2 2" xfId="10497" xr:uid="{555B2D67-E705-4884-ACF8-138E84688AEA}"/>
    <cellStyle name="20% - Ênfase2 4 2 3" xfId="10498" xr:uid="{72686BA3-4D8B-495E-A58F-9EFD148B7171}"/>
    <cellStyle name="20% - Ênfase2 4 2 4" xfId="10499" xr:uid="{5BF1DF39-1BDD-4716-9F7E-559B0B9FCB6B}"/>
    <cellStyle name="20% - Ênfase2 4 2 5" xfId="15968" xr:uid="{87ECBE02-EADB-497D-AB85-075ACEB16266}"/>
    <cellStyle name="20% - Ênfase2 4 2 5 2" xfId="16461" xr:uid="{14446F7B-5675-4EAC-B4B9-768A5BD4DB77}"/>
    <cellStyle name="20% - Ênfase2 4 3" xfId="10500" xr:uid="{6FD8F617-BDF7-4EF0-A7DA-BFDA2DE7E792}"/>
    <cellStyle name="20% - Ênfase2 4 4" xfId="10501" xr:uid="{05EACB28-12E1-49F4-BDD4-3863BAC87D51}"/>
    <cellStyle name="20% - Ênfase2 4 4 2" xfId="25013" xr:uid="{D06C9C86-4662-4BE5-85E7-091EEFFD0F7A}"/>
    <cellStyle name="20% - Ênfase2 4 5" xfId="10502" xr:uid="{9909C15E-9993-45DE-9CC7-DD6D6A4B6C62}"/>
    <cellStyle name="20% - Ênfase2 4 6" xfId="16327" xr:uid="{7E88B805-F49B-4799-8DE7-71471E8448C4}"/>
    <cellStyle name="20% - Ênfase2 40" xfId="561" xr:uid="{FEFF132A-8634-45C9-9BE9-9371A8933431}"/>
    <cellStyle name="20% - Ênfase2 41" xfId="562" xr:uid="{5225CE32-8E89-4CCF-90DB-8650E4E2A847}"/>
    <cellStyle name="20% - Ênfase2 42" xfId="563" xr:uid="{5F8F5935-8624-4075-9781-B5F4681877DE}"/>
    <cellStyle name="20% - Ênfase2 43" xfId="564" xr:uid="{0B0BF3D7-E9CC-47C5-85A7-06AABCC08E5C}"/>
    <cellStyle name="20% - Ênfase2 44" xfId="565" xr:uid="{F3D113EA-9687-465E-90EC-AC32BB5E802D}"/>
    <cellStyle name="20% - Ênfase2 45" xfId="566" xr:uid="{20918DEF-43CF-46E1-B251-6565C26A840A}"/>
    <cellStyle name="20% - Ênfase2 46" xfId="567" xr:uid="{D4324744-295A-4446-BDEF-094802DC0030}"/>
    <cellStyle name="20% - Ênfase2 47" xfId="568" xr:uid="{3E835CD1-408B-42FE-BA59-1C43409AAF37}"/>
    <cellStyle name="20% - Ênfase2 48" xfId="569" xr:uid="{7BB0AB94-E61D-42FD-A0A5-850695A66905}"/>
    <cellStyle name="20% - Ênfase2 49" xfId="570" xr:uid="{3E9E6E03-CB74-4EDE-8CC4-E414CF7E95DB}"/>
    <cellStyle name="20% - Ênfase2 5" xfId="571" xr:uid="{7350E7D4-6316-4B9E-97FE-3FB08A41D752}"/>
    <cellStyle name="20% - Ênfase2 5 2" xfId="10503" xr:uid="{57637E35-31B2-4C4B-AD3F-ED4CB302F616}"/>
    <cellStyle name="20% - Ênfase2 5 3" xfId="10504" xr:uid="{D34F60DF-E22C-4648-9136-119B7AEA4D36}"/>
    <cellStyle name="20% - Ênfase2 5 4" xfId="10505" xr:uid="{4EC4BF59-E101-4B75-8034-BFEBA927B6D8}"/>
    <cellStyle name="20% - Ênfase2 5 5" xfId="15969" xr:uid="{EF895C40-BC37-4C61-8C35-C4B802A1C8FA}"/>
    <cellStyle name="20% - Ênfase2 5 5 2" xfId="16328" xr:uid="{B4B0DB57-426B-4330-A485-2C2A0B0E7FD9}"/>
    <cellStyle name="20% - Ênfase2 50" xfId="572" xr:uid="{1666D5A6-B773-4946-B225-5738AAD22F2A}"/>
    <cellStyle name="20% - Ênfase2 51" xfId="573" xr:uid="{15C5B03F-A6F8-43C1-9C27-A33531D5B2E5}"/>
    <cellStyle name="20% - Ênfase2 52" xfId="574" xr:uid="{4DEAEA11-AC2B-45E0-90AB-91916D6EAC1C}"/>
    <cellStyle name="20% - Ênfase2 53" xfId="575" xr:uid="{D6CE0582-6100-4F47-BF36-97867D51DC05}"/>
    <cellStyle name="20% - Ênfase2 54" xfId="576" xr:uid="{D8B35D81-A768-431C-B69A-DA8A4039EFB4}"/>
    <cellStyle name="20% - Ênfase2 55" xfId="577" xr:uid="{1079CAEC-D60E-4F03-8E33-7D0C65383130}"/>
    <cellStyle name="20% - Ênfase2 56" xfId="578" xr:uid="{6AD7EDD3-9374-45DD-9C01-BA2B4D7C4F3F}"/>
    <cellStyle name="20% - Ênfase2 57" xfId="579" xr:uid="{D5236D77-01BA-4552-983C-02AF201DC689}"/>
    <cellStyle name="20% - Ênfase2 58" xfId="580" xr:uid="{86389A33-5149-43D0-9D86-44F46930E52F}"/>
    <cellStyle name="20% - Ênfase2 59" xfId="581" xr:uid="{29C3BE24-956E-4749-AC45-B2DF23362AE9}"/>
    <cellStyle name="20% - Ênfase2 6" xfId="582" xr:uid="{2FCD304C-6F49-4223-B2D5-9EBF9BF4DDDE}"/>
    <cellStyle name="20% - Ênfase2 6 2" xfId="10506" xr:uid="{DA7636BD-CF3F-4688-B872-7BA00169A264}"/>
    <cellStyle name="20% - Ênfase2 6 3" xfId="10507" xr:uid="{107B6FC8-10F9-460F-B3E5-213F2E142F29}"/>
    <cellStyle name="20% - Ênfase2 6 3 2" xfId="24996" xr:uid="{2A1CE8AD-E9D9-4A86-BA3D-3732BCFCD286}"/>
    <cellStyle name="20% - Ênfase2 6 4" xfId="10508" xr:uid="{75FD9233-BB6F-433E-A9C4-2650F7B6E01D}"/>
    <cellStyle name="20% - Ênfase2 6 5" xfId="16329" xr:uid="{FE794B24-570D-471A-9A33-A84148789E6A}"/>
    <cellStyle name="20% - Ênfase2 6 6" xfId="18216" xr:uid="{964CF5A5-3732-486A-9C9D-0D299AD0F8D4}"/>
    <cellStyle name="20% - Ênfase2 60" xfId="583" xr:uid="{52B04711-9908-45B6-8DCD-75AA6440A728}"/>
    <cellStyle name="20% - Ênfase2 61" xfId="584" xr:uid="{4E74FF60-A32E-404E-91BF-B71C2BC39EAB}"/>
    <cellStyle name="20% - Ênfase2 62" xfId="585" xr:uid="{E00DB16F-F787-4169-95D3-7D9A37DBD636}"/>
    <cellStyle name="20% - Ênfase2 63" xfId="586" xr:uid="{1885238E-2F86-4D40-9286-60F37AC62222}"/>
    <cellStyle name="20% - Ênfase2 64" xfId="587" xr:uid="{922EE4E2-DA03-4FF3-BDD1-E0A575E44B70}"/>
    <cellStyle name="20% - Ênfase2 65" xfId="588" xr:uid="{630B93D2-AD04-4664-9045-CB1EDBE00A49}"/>
    <cellStyle name="20% - Ênfase2 66" xfId="589" xr:uid="{BD8D257C-1542-453E-AD84-9499F8DD15F3}"/>
    <cellStyle name="20% - Ênfase2 67" xfId="590" xr:uid="{51A9EAB3-1280-4A7F-936A-26D140EC09F1}"/>
    <cellStyle name="20% - Ênfase2 68" xfId="591" xr:uid="{88302187-102B-4E3A-8D2E-C439AA22F93B}"/>
    <cellStyle name="20% - Ênfase2 69" xfId="592" xr:uid="{785CD41E-50CD-4187-95C9-A32F70DB2A27}"/>
    <cellStyle name="20% - Ênfase2 7" xfId="593" xr:uid="{D5F532AD-B2A2-44AF-AFFF-FF525147326F}"/>
    <cellStyle name="20% - Ênfase2 7 2" xfId="18218" xr:uid="{CEDB5BA4-60D3-4B2D-BC65-973AFA82F45E}"/>
    <cellStyle name="20% - Ênfase2 7 2 2" xfId="31701" xr:uid="{558F7F91-92A6-46CC-B70B-785521759E18}"/>
    <cellStyle name="20% - Ênfase2 70" xfId="594" xr:uid="{639DBDA6-99C2-4D89-8AF1-BF7FDAC6F4AA}"/>
    <cellStyle name="20% - Ênfase2 71" xfId="595" xr:uid="{D896772F-7D99-4DFD-950A-CC0C162039F4}"/>
    <cellStyle name="20% - Ênfase2 72" xfId="596" xr:uid="{09E1F78F-480D-4F94-8C96-338F87DE9466}"/>
    <cellStyle name="20% - Ênfase2 73" xfId="597" xr:uid="{08B15B29-6BBC-4E9B-8DD3-7616A23CD650}"/>
    <cellStyle name="20% - Ênfase2 74" xfId="598" xr:uid="{2FC5EE78-F004-4437-BEC8-4D9ABD57778D}"/>
    <cellStyle name="20% - Ênfase2 75" xfId="599" xr:uid="{D3301090-0152-4C30-9B75-B2742B6736CC}"/>
    <cellStyle name="20% - Ênfase2 76" xfId="600" xr:uid="{87033818-4B36-42BB-8F10-D34AA534D33B}"/>
    <cellStyle name="20% - Ênfase2 77" xfId="601" xr:uid="{763530FD-4F72-4C66-AEE3-F8D54518439B}"/>
    <cellStyle name="20% - Ênfase2 78" xfId="602" xr:uid="{DDBC7942-0E1B-4C0D-B4E2-9AA7650C251B}"/>
    <cellStyle name="20% - Ênfase2 79" xfId="603" xr:uid="{0D813551-6BB1-4B0B-BB2B-702FEF4300BA}"/>
    <cellStyle name="20% - Ênfase2 8" xfId="604" xr:uid="{24E55FCF-EAAC-4B9F-8BC5-D84FD0CB89F8}"/>
    <cellStyle name="20% - Ênfase2 8 2" xfId="18219" xr:uid="{4C69E9F0-A469-4F3D-89E0-493B526F93C7}"/>
    <cellStyle name="20% - Ênfase2 8 2 2" xfId="31702" xr:uid="{06A6947E-BD7B-4DCC-8CFD-6CA3A156178F}"/>
    <cellStyle name="20% - Ênfase2 80" xfId="605" xr:uid="{923AFC08-0B23-4B9E-B6E2-CCB67E6218E6}"/>
    <cellStyle name="20% - Ênfase2 81" xfId="606" xr:uid="{A897D7A4-9D86-4A15-88CF-A681C9F5E3A8}"/>
    <cellStyle name="20% - Ênfase2 82" xfId="607" xr:uid="{DC23B7D5-6B42-431A-9EA1-D0CE4A07EBC6}"/>
    <cellStyle name="20% - Ênfase2 83" xfId="608" xr:uid="{5CD97B5B-EC7C-4280-B6D7-FA0BEED844FE}"/>
    <cellStyle name="20% - Ênfase2 84" xfId="609" xr:uid="{EE9F1708-9399-481D-AF5C-0C00A1D9676F}"/>
    <cellStyle name="20% - Ênfase2 85" xfId="610" xr:uid="{A4ECE4EF-AD6E-40D9-9B79-EB214AC44A62}"/>
    <cellStyle name="20% - Ênfase2 86" xfId="611" xr:uid="{32C73B55-31C1-4863-9C0E-46C4048B8474}"/>
    <cellStyle name="20% - Ênfase2 87" xfId="612" xr:uid="{C3553380-B05B-4F45-BA93-C375B31B909F}"/>
    <cellStyle name="20% - Ênfase2 88" xfId="613" xr:uid="{6014AFE7-FF2C-43B1-9611-53202E94983D}"/>
    <cellStyle name="20% - Ênfase2 89" xfId="614" xr:uid="{5C290E49-C8D8-42AE-8D25-526D596FD7DD}"/>
    <cellStyle name="20% - Ênfase2 9" xfId="615" xr:uid="{F5A2681A-BD25-4D80-8707-138D753A0070}"/>
    <cellStyle name="20% - Ênfase2 9 2" xfId="18220" xr:uid="{5E65087B-6E84-48E4-A0DC-0AAAE01645FC}"/>
    <cellStyle name="20% - Ênfase2 9 2 2" xfId="31703" xr:uid="{DC75B80F-90CF-4BAF-95A2-9735CAC69051}"/>
    <cellStyle name="20% - Ênfase2 90" xfId="616" xr:uid="{256EFD7A-F442-4D07-AD39-F6A23C5A03A2}"/>
    <cellStyle name="20% - Ênfase2 91" xfId="617" xr:uid="{D1CB0617-964D-492A-A052-F124A555EBC5}"/>
    <cellStyle name="20% - Ênfase2 92" xfId="618" xr:uid="{287981DF-EEF3-4363-AC1D-9984EA662CF5}"/>
    <cellStyle name="20% - Ênfase2 93" xfId="619" xr:uid="{B8A59B10-6457-420B-8193-737549F32A1A}"/>
    <cellStyle name="20% - Ênfase2 94" xfId="620" xr:uid="{0D06C468-8A69-45B4-B4D8-85E0F8B3457B}"/>
    <cellStyle name="20% - Ênfase2 95" xfId="621" xr:uid="{EBC20EAD-FE6A-4128-ABD5-189881DE1053}"/>
    <cellStyle name="20% - Ênfase2 96" xfId="622" xr:uid="{E4D4FAB8-BA8A-43F8-A4D8-00A786B08426}"/>
    <cellStyle name="20% - Ênfase2 97" xfId="623" xr:uid="{D8B8888E-BD9F-466F-B97C-1C05690E261D}"/>
    <cellStyle name="20% - Ênfase2 98" xfId="624" xr:uid="{5BE52060-BC54-45F5-8F7F-C03C06AD822C}"/>
    <cellStyle name="20% - Ênfase2 99" xfId="625" xr:uid="{97830FCA-BCB9-4CA2-9DE6-B6B1341669AD}"/>
    <cellStyle name="20% - Ênfase3" xfId="3" xr:uid="{00000000-0005-0000-0000-000002000000}"/>
    <cellStyle name="20% - Ênfase3 10" xfId="626" xr:uid="{E1082C79-F44D-4BA4-B334-4E8C971B25D4}"/>
    <cellStyle name="20% - Ênfase3 10 2" xfId="18221" xr:uid="{CD080812-243D-4ADE-8563-3AC447D65FB3}"/>
    <cellStyle name="20% - Ênfase3 10 2 2" xfId="31704" xr:uid="{94305448-61FB-4E63-A7D5-91A686D4B88E}"/>
    <cellStyle name="20% - Ênfase3 100" xfId="627" xr:uid="{B7E2B024-E923-4F82-86AD-F5B432BD12A7}"/>
    <cellStyle name="20% - Ênfase3 101" xfId="628" xr:uid="{382C1F71-9337-4278-8490-3C810E3361C4}"/>
    <cellStyle name="20% - Ênfase3 102" xfId="629" xr:uid="{8F6D0852-F80F-4814-991C-92ACEC3336AC}"/>
    <cellStyle name="20% - Ênfase3 103" xfId="630" xr:uid="{1B9D3A85-A14E-481C-B601-C51FA8734D97}"/>
    <cellStyle name="20% - Ênfase3 104" xfId="631" xr:uid="{9FC36247-8739-438F-9A25-EC4AEBCC77F7}"/>
    <cellStyle name="20% - Ênfase3 105" xfId="632" xr:uid="{D3704871-EE79-4708-9E6C-1750A07045DC}"/>
    <cellStyle name="20% - Ênfase3 106" xfId="633" xr:uid="{653E2B5D-CEC4-4126-94BE-68D0DBA94291}"/>
    <cellStyle name="20% - Ênfase3 107" xfId="634" xr:uid="{CC53B30D-F963-40B9-8AC8-640E3B7D227A}"/>
    <cellStyle name="20% - Ênfase3 108" xfId="635" xr:uid="{7782F3FC-B51D-4639-8A3F-D7308C61FC8C}"/>
    <cellStyle name="20% - Ênfase3 109" xfId="636" xr:uid="{0D66ACBF-96C8-46F0-8946-66B62C132AC9}"/>
    <cellStyle name="20% - Ênfase3 11" xfId="637" xr:uid="{512B530C-D38D-450B-AB51-74B8C9151E23}"/>
    <cellStyle name="20% - Ênfase3 11 2" xfId="18222" xr:uid="{6A7FAFB4-A4AB-43EE-80AD-6A7DFC6D0991}"/>
    <cellStyle name="20% - Ênfase3 11 2 2" xfId="31705" xr:uid="{339EB10D-0A7E-4D76-A7E9-C5A9514F31BF}"/>
    <cellStyle name="20% - Ênfase3 110" xfId="638" xr:uid="{A3B6A122-C9A1-43C6-888B-29A1D7AEEE39}"/>
    <cellStyle name="20% - Ênfase3 111" xfId="639" xr:uid="{284F38D7-2B74-4A40-AADB-DCAFD539D4C8}"/>
    <cellStyle name="20% - Ênfase3 112" xfId="640" xr:uid="{25BBE773-501F-455F-A834-47417FED9D30}"/>
    <cellStyle name="20% - Ênfase3 113" xfId="641" xr:uid="{CA39C660-488C-4507-8BD4-B26ABAA78095}"/>
    <cellStyle name="20% - Ênfase3 114" xfId="642" xr:uid="{9EB33A7C-C355-4C23-9CF4-A9C5D92EFEA7}"/>
    <cellStyle name="20% - Ênfase3 115" xfId="643" xr:uid="{449B60B9-5A6C-4ABA-8BDB-9B45701B3EC9}"/>
    <cellStyle name="20% - Ênfase3 116" xfId="644" xr:uid="{EB79667D-8DF6-4923-92C6-78AAE56299F6}"/>
    <cellStyle name="20% - Ênfase3 117" xfId="645" xr:uid="{1B60AB8E-D4FB-4E91-855C-562C3FA71DC5}"/>
    <cellStyle name="20% - Ênfase3 118" xfId="646" xr:uid="{54885B7C-4131-49FD-90BD-AA1075803D95}"/>
    <cellStyle name="20% - Ênfase3 119" xfId="647" xr:uid="{049C1A2A-8902-49E7-BCF6-4993F6548CAD}"/>
    <cellStyle name="20% - Ênfase3 12" xfId="648" xr:uid="{A4B8FD7F-9380-4A55-B499-33F13C1CF820}"/>
    <cellStyle name="20% - Ênfase3 12 2" xfId="18223" xr:uid="{965F0D05-DB27-40AC-B039-7179332C1447}"/>
    <cellStyle name="20% - Ênfase3 12 2 2" xfId="31706" xr:uid="{C5295289-724F-4E2B-8EA4-CF064C977671}"/>
    <cellStyle name="20% - Ênfase3 120" xfId="649" xr:uid="{1E2A09E3-EC42-495B-A7A1-253C921EFD5F}"/>
    <cellStyle name="20% - Ênfase3 121" xfId="650" xr:uid="{D8DEC117-EABD-485F-90B8-B03B89C558B1}"/>
    <cellStyle name="20% - Ênfase3 122" xfId="651" xr:uid="{A843CB96-CFC6-49CD-918B-AE3CF40CD17E}"/>
    <cellStyle name="20% - Ênfase3 123" xfId="652" xr:uid="{71A90F14-16D9-4B79-8A5E-945C30DD2D7E}"/>
    <cellStyle name="20% - Ênfase3 124" xfId="653" xr:uid="{3FE503E8-B45C-45C3-B023-BFAAEA0BAB93}"/>
    <cellStyle name="20% - Ênfase3 125" xfId="654" xr:uid="{B8896E81-921A-4375-8B58-B139C1284532}"/>
    <cellStyle name="20% - Ênfase3 126" xfId="655" xr:uid="{880AB4F4-AB80-44EA-8754-F460BBA9F07E}"/>
    <cellStyle name="20% - Ênfase3 127" xfId="656" xr:uid="{DC8615C5-9376-44D1-A151-283F3F3FAC8F}"/>
    <cellStyle name="20% - Ênfase3 128" xfId="657" xr:uid="{A8FBCA1B-9A25-4250-8B2E-27E5E9D9F6C9}"/>
    <cellStyle name="20% - Ênfase3 129" xfId="658" xr:uid="{7D652083-B1DD-4234-8894-6266310DB22B}"/>
    <cellStyle name="20% - Ênfase3 13" xfId="659" xr:uid="{6DCBEE01-A9D7-4F51-93FF-DCE7E026DCA1}"/>
    <cellStyle name="20% - Ênfase3 13 2" xfId="18224" xr:uid="{4D02F7EE-DA44-4CFB-88D5-2160337930ED}"/>
    <cellStyle name="20% - Ênfase3 13 2 2" xfId="31707" xr:uid="{21B5E337-3B45-499E-9951-A3082317D875}"/>
    <cellStyle name="20% - Ênfase3 130" xfId="660" xr:uid="{CA974510-C946-4488-925B-4B1523964C25}"/>
    <cellStyle name="20% - Ênfase3 131" xfId="661" xr:uid="{D84D8DD5-490E-457F-9048-28393C50F07E}"/>
    <cellStyle name="20% - Ênfase3 132" xfId="662" xr:uid="{28961DF4-1BAE-4182-84D1-CFCEF2A9A525}"/>
    <cellStyle name="20% - Ênfase3 133" xfId="663" xr:uid="{0411CA7B-8E33-461C-B61B-CA777EA52DE5}"/>
    <cellStyle name="20% - Ênfase3 134" xfId="664" xr:uid="{816B8E53-32AD-4ECE-9666-CD53B0C769AC}"/>
    <cellStyle name="20% - Ênfase3 135" xfId="665" xr:uid="{9BBA2445-39EF-4163-AF1D-4F98ABDC2AA8}"/>
    <cellStyle name="20% - Ênfase3 136" xfId="666" xr:uid="{C9893433-A877-403F-8BFC-48154F24615C}"/>
    <cellStyle name="20% - Ênfase3 137" xfId="667" xr:uid="{C27212E8-C1A4-4871-80D7-4432B601163B}"/>
    <cellStyle name="20% - Ênfase3 138" xfId="668" xr:uid="{5792B5A7-7A74-480E-ACBB-7C5893C65CFB}"/>
    <cellStyle name="20% - Ênfase3 139" xfId="669" xr:uid="{08788A17-8310-4688-9BFF-5949A60C9E25}"/>
    <cellStyle name="20% - Ênfase3 14" xfId="670" xr:uid="{88B9F754-4937-441E-AD6B-37797F545CEC}"/>
    <cellStyle name="20% - Ênfase3 14 2" xfId="18225" xr:uid="{284D9EA1-E919-4F0D-8E57-5B66E2F9DAF7}"/>
    <cellStyle name="20% - Ênfase3 14 2 2" xfId="31708" xr:uid="{20C17800-C91A-4E0D-A710-DA0115BB0567}"/>
    <cellStyle name="20% - Ênfase3 140" xfId="671" xr:uid="{FE9FE447-3716-411A-BE2A-48ABE3E83032}"/>
    <cellStyle name="20% - Ênfase3 141" xfId="672" xr:uid="{9434C823-E665-437B-8C51-E054601BF9C0}"/>
    <cellStyle name="20% - Ênfase3 142" xfId="673" xr:uid="{EA0CE123-B4EE-479D-B630-71BD97D08362}"/>
    <cellStyle name="20% - Ênfase3 143" xfId="674" xr:uid="{AB23F358-3529-43E3-A947-B9AE8B8ABE74}"/>
    <cellStyle name="20% - Ênfase3 144" xfId="675" xr:uid="{F674EBC3-639B-41C5-9A28-3B73F253A6C8}"/>
    <cellStyle name="20% - Ênfase3 145" xfId="676" xr:uid="{5F8F1510-52AD-4CE6-B921-378AFF8560DC}"/>
    <cellStyle name="20% - Ênfase3 146" xfId="677" xr:uid="{22291305-8514-4557-BA4C-9192DC4CCA17}"/>
    <cellStyle name="20% - Ênfase3 147" xfId="678" xr:uid="{03F2FDDE-C76B-49AA-9F94-CB5091CA3258}"/>
    <cellStyle name="20% - Ênfase3 148" xfId="679" xr:uid="{1B2F4552-0468-41C4-BDCE-89FFF364DE39}"/>
    <cellStyle name="20% - Ênfase3 149" xfId="680" xr:uid="{22C37C8A-A52B-4DA8-8AB6-DC5F71F88BE3}"/>
    <cellStyle name="20% - Ênfase3 15" xfId="681" xr:uid="{1C033DF0-79B1-4625-B6F9-78FFBBA3511B}"/>
    <cellStyle name="20% - Ênfase3 15 2" xfId="18226" xr:uid="{0CD127F7-EA35-4FFE-A3DD-3133847C8514}"/>
    <cellStyle name="20% - Ênfase3 15 2 2" xfId="31709" xr:uid="{AD418B78-88B5-4A1F-B68C-C1C6C4112EF4}"/>
    <cellStyle name="20% - Ênfase3 150" xfId="682" xr:uid="{D678F60A-1EA6-46E3-983F-37A9F15C03C0}"/>
    <cellStyle name="20% - Ênfase3 151" xfId="683" xr:uid="{7EABF101-308A-4BEA-B3B7-CEA25960E9D5}"/>
    <cellStyle name="20% - Ênfase3 152" xfId="684" xr:uid="{64498D9D-F590-4C73-BAE3-C1A15FF84044}"/>
    <cellStyle name="20% - Ênfase3 153" xfId="685" xr:uid="{9028BB74-1C11-44C5-8D55-D7472134FCA7}"/>
    <cellStyle name="20% - Ênfase3 154" xfId="686" xr:uid="{C7328D6D-C60C-4749-A83E-C9DEB06E341E}"/>
    <cellStyle name="20% - Ênfase3 155" xfId="687" xr:uid="{2A4544FD-3625-45BE-9564-F812F710AA2E}"/>
    <cellStyle name="20% - Ênfase3 156" xfId="688" xr:uid="{A3A29546-8C97-4B39-A708-B310F1708127}"/>
    <cellStyle name="20% - Ênfase3 157" xfId="689" xr:uid="{34396E0C-C3A8-4958-A9BE-985145191A5A}"/>
    <cellStyle name="20% - Ênfase3 158" xfId="690" xr:uid="{2D9E025C-E59E-4921-A6DB-C988400FC22E}"/>
    <cellStyle name="20% - Ênfase3 159" xfId="691" xr:uid="{16708ED1-ABA4-4309-966E-68D5A99D3325}"/>
    <cellStyle name="20% - Ênfase3 16" xfId="692" xr:uid="{080B225B-FE51-4865-B3E6-6C99E5B15E54}"/>
    <cellStyle name="20% - Ênfase3 16 2" xfId="18227" xr:uid="{522A8B8A-B70B-449E-B817-F99494B8AE5B}"/>
    <cellStyle name="20% - Ênfase3 16 2 2" xfId="31710" xr:uid="{07EF0340-6B39-4800-8C3E-543873E0C296}"/>
    <cellStyle name="20% - Ênfase3 160" xfId="693" xr:uid="{D2552E18-711F-4CC1-8155-FB028F3499AC}"/>
    <cellStyle name="20% - Ênfase3 161" xfId="694" xr:uid="{6D04593E-7D7C-48D1-BD34-A33741F14522}"/>
    <cellStyle name="20% - Ênfase3 162" xfId="695" xr:uid="{2121FCF3-8729-4FF2-8E81-91BAEC0B81D3}"/>
    <cellStyle name="20% - Ênfase3 163" xfId="696" xr:uid="{52D74FD9-7DE8-4C70-84E5-DAA7012C4395}"/>
    <cellStyle name="20% - Ênfase3 164" xfId="697" xr:uid="{F5B56FBF-BB68-4CE2-B9A3-19B709C0A178}"/>
    <cellStyle name="20% - Ênfase3 165" xfId="698" xr:uid="{4C43566D-83EF-4161-9B67-0E61DD09C45B}"/>
    <cellStyle name="20% - Ênfase3 166" xfId="699" xr:uid="{69BBEA05-20AB-4C52-AE0C-0E02A849B920}"/>
    <cellStyle name="20% - Ênfase3 167" xfId="700" xr:uid="{95A1931B-6A33-4DC3-B8D1-54227B892712}"/>
    <cellStyle name="20% - Ênfase3 168" xfId="701" xr:uid="{FD5D6AF4-B839-4963-9CA3-3C784D7F200E}"/>
    <cellStyle name="20% - Ênfase3 169" xfId="702" xr:uid="{BA7B9673-E899-4F57-97F1-29125E152A9E}"/>
    <cellStyle name="20% - Ênfase3 17" xfId="703" xr:uid="{68321443-E5FF-4826-9823-81867C220A69}"/>
    <cellStyle name="20% - Ênfase3 17 2" xfId="18228" xr:uid="{5A9CB354-0E0E-4186-89AF-94A3139DD417}"/>
    <cellStyle name="20% - Ênfase3 17 2 2" xfId="31711" xr:uid="{FDD59842-40B0-4A80-B9F0-F0E620320E23}"/>
    <cellStyle name="20% - Ênfase3 170" xfId="704" xr:uid="{C9CAA9E0-33B9-4D27-B122-AC2B38ECA596}"/>
    <cellStyle name="20% - Ênfase3 171" xfId="705" xr:uid="{B9E7556D-88E6-4320-8EC8-1AC58856DE8B}"/>
    <cellStyle name="20% - Ênfase3 172" xfId="706" xr:uid="{6FC90090-3E9E-4F10-AF87-184F6C786A3F}"/>
    <cellStyle name="20% - Ênfase3 173" xfId="707" xr:uid="{61076BFD-97AF-4E13-8139-05CF03A70CB7}"/>
    <cellStyle name="20% - Ênfase3 174" xfId="708" xr:uid="{C9A53FE1-B984-44F2-AFAB-E7F609235E7E}"/>
    <cellStyle name="20% - Ênfase3 175" xfId="709" xr:uid="{35F816D2-0325-49A4-8204-2478DF36ACC8}"/>
    <cellStyle name="20% - Ênfase3 176" xfId="710" xr:uid="{A960E3D3-8AF7-4D26-8CA6-6124D4E659BF}"/>
    <cellStyle name="20% - Ênfase3 177" xfId="711" xr:uid="{D0091129-B728-4A39-A9F8-3E3749F915EA}"/>
    <cellStyle name="20% - Ênfase3 178" xfId="712" xr:uid="{99C8CF9A-F808-47C6-BB5A-51196BB27EAB}"/>
    <cellStyle name="20% - Ênfase3 179" xfId="713" xr:uid="{52BCE27C-1ED4-42F1-8CEF-A467C0D90931}"/>
    <cellStyle name="20% - Ênfase3 18" xfId="714" xr:uid="{2A49AD4B-7AB7-41AE-BF60-6BF505466FF3}"/>
    <cellStyle name="20% - Ênfase3 18 2" xfId="18229" xr:uid="{BCC99A90-5135-4D1A-AF08-55C558E10FBE}"/>
    <cellStyle name="20% - Ênfase3 18 2 2" xfId="31712" xr:uid="{CC72CF77-6AA8-4D03-86A6-743DC09CC467}"/>
    <cellStyle name="20% - Ênfase3 180" xfId="715" xr:uid="{21C6E4DD-9B65-439C-9365-3262361DE05A}"/>
    <cellStyle name="20% - Ênfase3 181" xfId="716" xr:uid="{556EFA74-71A2-4FC0-972C-0259799897A9}"/>
    <cellStyle name="20% - Ênfase3 182" xfId="717" xr:uid="{5FE18266-C736-43DC-8743-D9C4AD372C86}"/>
    <cellStyle name="20% - Ênfase3 183" xfId="718" xr:uid="{EAFCE379-3D60-4779-AAF4-46956E238A9A}"/>
    <cellStyle name="20% - Ênfase3 184" xfId="719" xr:uid="{E5041C97-8FBB-4156-A0A9-1FF99628A0EC}"/>
    <cellStyle name="20% - Ênfase3 185" xfId="720" xr:uid="{32946B73-8406-4D86-A839-D9514FCE0CBB}"/>
    <cellStyle name="20% - Ênfase3 186" xfId="721" xr:uid="{7BAFDCA6-3306-4D2E-98AA-416B9F8D4FF8}"/>
    <cellStyle name="20% - Ênfase3 187" xfId="722" xr:uid="{7AA957D3-4DD5-4947-9A1C-2135F70917B4}"/>
    <cellStyle name="20% - Ênfase3 188" xfId="723" xr:uid="{1FBA1182-2A71-46DC-B0AD-A1BD9D582898}"/>
    <cellStyle name="20% - Ênfase3 189" xfId="724" xr:uid="{20AB240B-222D-4F03-815D-1C1B8D10E9F1}"/>
    <cellStyle name="20% - Ênfase3 19" xfId="725" xr:uid="{3C5E8FD0-13EB-4116-8DB5-C8020D62AAA2}"/>
    <cellStyle name="20% - Ênfase3 190" xfId="726" xr:uid="{9B54D0DD-2879-4E89-9E29-E04A496BE375}"/>
    <cellStyle name="20% - Ênfase3 191" xfId="727" xr:uid="{6892403D-17DD-420C-904B-5B1D779B9D5F}"/>
    <cellStyle name="20% - Ênfase3 192" xfId="728" xr:uid="{60224F3C-D5B0-4922-A20C-B9AE652649B4}"/>
    <cellStyle name="20% - Ênfase3 193" xfId="729" xr:uid="{7490D6E8-7066-4C45-9CAE-4C5E4A37D7E4}"/>
    <cellStyle name="20% - Ênfase3 194" xfId="730" xr:uid="{1DC66914-BC5B-429A-9A06-61E0796EC890}"/>
    <cellStyle name="20% - Ênfase3 195" xfId="731" xr:uid="{4A753175-0537-4DC0-9717-BC242B999E7F}"/>
    <cellStyle name="20% - Ênfase3 196" xfId="732" xr:uid="{776B6A53-9BC7-4006-8AD7-61BDC1695E57}"/>
    <cellStyle name="20% - Ênfase3 197" xfId="733" xr:uid="{717164F7-DF65-4A32-A200-A59159F9531D}"/>
    <cellStyle name="20% - Ênfase3 198" xfId="734" xr:uid="{795A28D2-72FD-420A-A56E-874BAD41B18B}"/>
    <cellStyle name="20% - Ênfase3 199" xfId="735" xr:uid="{E85111C8-1D7F-47A6-81C0-A83797F402FC}"/>
    <cellStyle name="20% - Ênfase3 2" xfId="736" xr:uid="{55EA65A0-27BA-47F3-89E3-5F939446978B}"/>
    <cellStyle name="20% - Ênfase3 2 10" xfId="14856" xr:uid="{3CD742B1-CAD5-498C-A3E4-1D8D45F353FE}"/>
    <cellStyle name="20% - Ênfase3 2 11" xfId="16330" xr:uid="{D0585018-415D-41B3-BBFF-2AC91B8FF516}"/>
    <cellStyle name="20% - Ênfase3 2 11 2" xfId="18232" xr:uid="{91E4E5AF-455C-45C7-90A5-5F67727AA83C}"/>
    <cellStyle name="20% - Ênfase3 2 12" xfId="31713" xr:uid="{E23ED5FB-5970-49A8-BC29-1FAE998AAC0E}"/>
    <cellStyle name="20% - Ênfase3 2 2" xfId="10509" xr:uid="{F0BAAFDB-EE6F-4C7C-A83C-FBB71B4212F4}"/>
    <cellStyle name="20% - Ênfase3 2 2 2" xfId="10510" xr:uid="{50D06111-FDD6-4394-B29D-A40483B08AB2}"/>
    <cellStyle name="20% - Ênfase3 2 2 2 2" xfId="10511" xr:uid="{ACCF6195-CEFA-4DBE-83C2-5535F8BDF4B4}"/>
    <cellStyle name="20% - Ênfase3 2 2 2 3" xfId="10512" xr:uid="{25200077-EF41-4CCB-A948-5633DE40694E}"/>
    <cellStyle name="20% - Ênfase3 2 2 2 4" xfId="10513" xr:uid="{13940473-B51F-4653-9E63-5D2F896A592B}"/>
    <cellStyle name="20% - Ênfase3 2 2 2 5" xfId="15970" xr:uid="{83888F73-4A44-4281-AEB6-C4CDC6A70394}"/>
    <cellStyle name="20% - Ênfase3 2 2 2 5 2" xfId="16462" xr:uid="{63193C4B-73F4-4F8E-AB02-77612A5A8AD3}"/>
    <cellStyle name="20% - Ênfase3 2 2 3" xfId="10514" xr:uid="{40B72865-CE26-4A36-B37A-14ED6AE3FF09}"/>
    <cellStyle name="20% - Ênfase3 2 2 4" xfId="10515" xr:uid="{95D8002E-59B5-472F-B291-8633921FFB54}"/>
    <cellStyle name="20% - Ênfase3 2 2 4 2" xfId="24995" xr:uid="{134F13E6-89FC-4D1A-A876-36C982A032A2}"/>
    <cellStyle name="20% - Ênfase3 2 2 5" xfId="10516" xr:uid="{34FB87A0-FF12-4E25-B636-F680A77CF907}"/>
    <cellStyle name="20% - Ênfase3 2 3" xfId="10517" xr:uid="{23AF28CD-401D-42EF-8D8C-9F92937C81E4}"/>
    <cellStyle name="20% - Ênfase3 2 3 2" xfId="10518" xr:uid="{6779F39E-4B63-41C0-BB4D-42503E25BD87}"/>
    <cellStyle name="20% - Ênfase3 2 3 2 2" xfId="10519" xr:uid="{D43D3C9E-2A63-4C48-9F32-96C6DF34802B}"/>
    <cellStyle name="20% - Ênfase3 2 3 2 3" xfId="10520" xr:uid="{7E17204D-FA8D-4EF3-B819-E2E0F1AECBDE}"/>
    <cellStyle name="20% - Ênfase3 2 3 2 4" xfId="10521" xr:uid="{4344A281-4A39-465E-9679-24C92312D048}"/>
    <cellStyle name="20% - Ênfase3 2 3 2 5" xfId="15971" xr:uid="{6F842CE2-EE67-4388-ABE3-E5FA9B85B78A}"/>
    <cellStyle name="20% - Ênfase3 2 3 2 5 2" xfId="16463" xr:uid="{DA22EE28-C794-4CF4-9033-495F34E8E345}"/>
    <cellStyle name="20% - Ênfase3 2 3 3" xfId="10522" xr:uid="{9F4DA4BE-ABE9-4580-A001-B71F6C511E3B}"/>
    <cellStyle name="20% - Ênfase3 2 3 4" xfId="10523" xr:uid="{EE84FD21-B5E4-45E1-8AC1-DA8BA3A1623D}"/>
    <cellStyle name="20% - Ênfase3 2 3 4 2" xfId="24994" xr:uid="{4EB97327-A3F5-4884-BE5F-B8F1B659C555}"/>
    <cellStyle name="20% - Ênfase3 2 3 5" xfId="10524" xr:uid="{39FA7E05-BF19-4E22-8577-E5112E59C27A}"/>
    <cellStyle name="20% - Ênfase3 2 4" xfId="10525" xr:uid="{22D481E1-1B9C-42BB-A7A3-259FB55B4A5E}"/>
    <cellStyle name="20% - Ênfase3 2 4 2" xfId="10526" xr:uid="{E89CC7C8-3672-4159-8BE2-E68B47664B13}"/>
    <cellStyle name="20% - Ênfase3 2 4 3" xfId="10527" xr:uid="{5795DF26-0A3D-4E46-A470-6CE63EBD4350}"/>
    <cellStyle name="20% - Ênfase3 2 4 4" xfId="10528" xr:uid="{07E6FDC5-4782-4F24-9D16-B5FD9762D933}"/>
    <cellStyle name="20% - Ênfase3 2 4 5" xfId="15972" xr:uid="{7BBD0F13-DF0F-4937-B99D-C8CEF112AA63}"/>
    <cellStyle name="20% - Ênfase3 2 4 5 2" xfId="16464" xr:uid="{17B3F6EF-D82B-4991-9BD3-61C4CE3F533C}"/>
    <cellStyle name="20% - Ênfase3 2 5" xfId="10529" xr:uid="{CA726EFF-1C65-43F7-BA3A-8731CD6B7BCF}"/>
    <cellStyle name="20% - Ênfase3 2 5 2" xfId="10530" xr:uid="{D9D954D9-91D0-4853-9AFE-5470808025D5}"/>
    <cellStyle name="20% - Ênfase3 2 5 3" xfId="10531" xr:uid="{E1D38092-90AE-4FDA-8DCF-8C5753D7D619}"/>
    <cellStyle name="20% - Ênfase3 2 5 3 2" xfId="24993" xr:uid="{82B68441-20D5-4E45-80C5-339FB4FB4A4B}"/>
    <cellStyle name="20% - Ênfase3 2 5 4" xfId="10532" xr:uid="{62406218-E760-4730-ADD5-3F2D3F2495BE}"/>
    <cellStyle name="20% - Ênfase3 2 5 5" xfId="18241" xr:uid="{0684C76C-5B28-41BF-A5A3-E1777CC05BA3}"/>
    <cellStyle name="20% - Ênfase3 2 6" xfId="10533" xr:uid="{FDEBEDE8-F47A-4DD2-B803-A6A70A6F31BA}"/>
    <cellStyle name="20% - Ênfase3 2 6 2" xfId="10534" xr:uid="{1AACA5E3-DE27-4A5D-8633-E00BDABEAA77}"/>
    <cellStyle name="20% - Ênfase3 2 6 3" xfId="10535" xr:uid="{07BB3F29-ADFB-46CC-BAF4-8CCD9F7CF287}"/>
    <cellStyle name="20% - Ênfase3 2 6 4" xfId="10536" xr:uid="{984183D0-AB84-4154-956B-B486C5CE5458}"/>
    <cellStyle name="20% - Ênfase3 2 6 5" xfId="15973" xr:uid="{EB0ED28C-72DE-45C5-9299-60363CB598AA}"/>
    <cellStyle name="20% - Ênfase3 2 6 5 2" xfId="16465" xr:uid="{C08C5AF1-98FE-469E-B86D-2E17C92D699D}"/>
    <cellStyle name="20% - Ênfase3 2 7" xfId="10537" xr:uid="{D4683A87-FBB1-4F2F-B26D-5AB4F79F5EF2}"/>
    <cellStyle name="20% - Ênfase3 2 7 2" xfId="18245" xr:uid="{DA290500-4505-4D00-9F38-E29BE620918F}"/>
    <cellStyle name="20% - Ênfase3 2 7 3" xfId="18244" xr:uid="{B00A8847-B9D6-4B90-AC0B-B74C3C305833}"/>
    <cellStyle name="20% - Ênfase3 2 8" xfId="10538" xr:uid="{FE375B47-D98B-4462-93C1-AF5CE13C659C}"/>
    <cellStyle name="20% - Ênfase3 2 8 2" xfId="10539" xr:uid="{626C02EC-17F7-412F-B463-7818C1B7C639}"/>
    <cellStyle name="20% - Ênfase3 2 8 3" xfId="10540" xr:uid="{57C1AC24-3BE7-4722-AB0E-E0DC84B9B9B2}"/>
    <cellStyle name="20% - Ênfase3 2 8 4" xfId="10541" xr:uid="{CB26C422-E6AA-4050-B43B-09A448E5EAF6}"/>
    <cellStyle name="20% - Ênfase3 2 8 5" xfId="18246" xr:uid="{53A951FE-63F4-45D2-87E1-DC9B9FC2FBC4}"/>
    <cellStyle name="20% - Ênfase3 2 9" xfId="14857" xr:uid="{FBCE87CD-BFD2-45D5-BF51-74D0146796C5}"/>
    <cellStyle name="20% - Ênfase3 20" xfId="737" xr:uid="{98B62931-8879-42B1-9CEC-E31288580C8B}"/>
    <cellStyle name="20% - Ênfase3 200" xfId="738" xr:uid="{F3964798-DB3E-4589-BA8D-D36F3B1F83B6}"/>
    <cellStyle name="20% - Ênfase3 201" xfId="739" xr:uid="{078C1ABC-3EA8-4D92-A9D3-5BF16362B9D0}"/>
    <cellStyle name="20% - Ênfase3 202" xfId="740" xr:uid="{B3F47910-C69B-43B5-ABA0-7DC0EE87AF2D}"/>
    <cellStyle name="20% - Ênfase3 203" xfId="741" xr:uid="{82336F87-BC8E-4639-827E-68D69CF6DD22}"/>
    <cellStyle name="20% - Ênfase3 204" xfId="742" xr:uid="{D884776F-DDE3-4F8B-8398-9C4432B081BE}"/>
    <cellStyle name="20% - Ênfase3 205" xfId="743" xr:uid="{1897355D-465A-4D44-9A55-1243BAF8650E}"/>
    <cellStyle name="20% - Ênfase3 206" xfId="744" xr:uid="{4E275A1D-BE7A-4D2A-91FC-463C4ACFD05E}"/>
    <cellStyle name="20% - Ênfase3 207" xfId="745" xr:uid="{845DEDDB-A6A8-4CBB-ABC3-5F9665A939B0}"/>
    <cellStyle name="20% - Ênfase3 208" xfId="746" xr:uid="{3255D563-4A88-4CED-B755-8A466CB89C88}"/>
    <cellStyle name="20% - Ênfase3 209" xfId="747" xr:uid="{F54DABC8-14BD-41E1-8DEA-F6B1453F5EC0}"/>
    <cellStyle name="20% - Ênfase3 21" xfId="748" xr:uid="{4A06CA47-5E8B-4255-9E1A-2CFDE779A4FA}"/>
    <cellStyle name="20% - Ênfase3 210" xfId="749" xr:uid="{B261D6E7-62E7-4E0F-B900-516C60E5759A}"/>
    <cellStyle name="20% - Ênfase3 211" xfId="750" xr:uid="{A90DF884-3E76-4539-A3ED-F1298D3BF1F4}"/>
    <cellStyle name="20% - Ênfase3 212" xfId="751" xr:uid="{8D028B0E-E93D-49B6-8BFB-32DDE796A163}"/>
    <cellStyle name="20% - Ênfase3 213" xfId="752" xr:uid="{C1F18234-D390-4E05-9106-854D09F16EEC}"/>
    <cellStyle name="20% - Ênfase3 214" xfId="753" xr:uid="{522434B4-610A-40C7-B13B-3BDC2A953E86}"/>
    <cellStyle name="20% - Ênfase3 215" xfId="754" xr:uid="{AB38A740-60C7-42F8-9AEF-1CDD841941A1}"/>
    <cellStyle name="20% - Ênfase3 216" xfId="755" xr:uid="{043DBFE2-ECA8-4B0B-B9E0-2FDF26E1F5C8}"/>
    <cellStyle name="20% - Ênfase3 217" xfId="756" xr:uid="{C16272EA-BA4A-4773-A142-A4AF9BF8B80C}"/>
    <cellStyle name="20% - Ênfase3 218" xfId="757" xr:uid="{E0BB3FC4-87CE-4F19-9CE0-E96028EC9AC4}"/>
    <cellStyle name="20% - Ênfase3 219" xfId="758" xr:uid="{25F1800C-4DE4-408A-834A-A761079E256D}"/>
    <cellStyle name="20% - Ênfase3 22" xfId="759" xr:uid="{08E9FBE6-D669-4E3D-B902-DD6BFE8CAAAA}"/>
    <cellStyle name="20% - Ênfase3 220" xfId="760" xr:uid="{3FA5680E-7AF2-45A5-8598-A1D2C7AB709D}"/>
    <cellStyle name="20% - Ênfase3 221" xfId="761" xr:uid="{9122D2A8-F0E4-4060-8C34-6ABA580E781E}"/>
    <cellStyle name="20% - Ênfase3 222" xfId="762" xr:uid="{710D12C3-DCFA-4AC1-97DB-B9DE6FCA07FA}"/>
    <cellStyle name="20% - Ênfase3 223" xfId="763" xr:uid="{DF2ED448-F070-4E63-89EC-90060F6019C9}"/>
    <cellStyle name="20% - Ênfase3 224" xfId="764" xr:uid="{51B4870C-E93D-45FC-A1D7-5F06CF207C29}"/>
    <cellStyle name="20% - Ênfase3 225" xfId="765" xr:uid="{AA2BA18B-5753-401B-9260-2323F52D4473}"/>
    <cellStyle name="20% - Ênfase3 226" xfId="766" xr:uid="{9C03248E-E4F2-4542-B06C-D961A1251239}"/>
    <cellStyle name="20% - Ênfase3 227" xfId="767" xr:uid="{D27D2448-F319-409B-9B2A-60A25F23736A}"/>
    <cellStyle name="20% - Ênfase3 228" xfId="768" xr:uid="{10F63075-E91C-40F8-A3C0-F37978A6C391}"/>
    <cellStyle name="20% - Ênfase3 229" xfId="769" xr:uid="{1F08B83D-3A7C-43D9-BA56-DC5993F8EE71}"/>
    <cellStyle name="20% - Ênfase3 23" xfId="770" xr:uid="{C064F158-C9FE-4083-8E61-5D147078E505}"/>
    <cellStyle name="20% - Ênfase3 230" xfId="771" xr:uid="{470227C6-76D6-4B48-B3C2-C739B06D589C}"/>
    <cellStyle name="20% - Ênfase3 231" xfId="772" xr:uid="{0B0331EE-FF4B-491E-BAFC-242056209B07}"/>
    <cellStyle name="20% - Ênfase3 232" xfId="773" xr:uid="{7A23FB77-6781-4661-AE1D-78ABEA45D36D}"/>
    <cellStyle name="20% - Ênfase3 233" xfId="774" xr:uid="{E2744F5F-6857-49EB-B1A6-7E307C1EEA97}"/>
    <cellStyle name="20% - Ênfase3 234" xfId="775" xr:uid="{84B118C5-B07A-4F76-9778-66A23736526C}"/>
    <cellStyle name="20% - Ênfase3 235" xfId="776" xr:uid="{EF990C0A-5AC7-4447-BBE0-49EEA4D511C7}"/>
    <cellStyle name="20% - Ênfase3 236" xfId="777" xr:uid="{39FCF6E8-BB57-4823-98CF-1CD689C9386B}"/>
    <cellStyle name="20% - Ênfase3 237" xfId="778" xr:uid="{2225BFD2-F175-43E1-BC39-DDFE3DA3437F}"/>
    <cellStyle name="20% - Ênfase3 238" xfId="779" xr:uid="{3B6F2E0E-2E82-4A72-9647-507F69D4CF35}"/>
    <cellStyle name="20% - Ênfase3 239" xfId="780" xr:uid="{C1DACBA7-E538-46A5-A473-A08A6AB103EE}"/>
    <cellStyle name="20% - Ênfase3 24" xfId="781" xr:uid="{3EA7E1B2-26ED-49AE-AFD1-346F3D722063}"/>
    <cellStyle name="20% - Ênfase3 240" xfId="782" xr:uid="{5EA99E75-9165-4524-9AB9-4F8912D312DC}"/>
    <cellStyle name="20% - Ênfase3 241" xfId="783" xr:uid="{44355AAF-E264-4529-A085-66A36E133AE5}"/>
    <cellStyle name="20% - Ênfase3 242" xfId="784" xr:uid="{830A0C20-FF12-4913-ABC7-6581E7076A9B}"/>
    <cellStyle name="20% - Ênfase3 243" xfId="785" xr:uid="{2D1B5FD6-2108-46F9-A941-C5B396EDFAA9}"/>
    <cellStyle name="20% - Ênfase3 244" xfId="786" xr:uid="{A8331840-3560-4747-82CE-C2A37F008638}"/>
    <cellStyle name="20% - Ênfase3 245" xfId="787" xr:uid="{94BB82D8-92D0-4A93-8051-E2BCD73B2293}"/>
    <cellStyle name="20% - Ênfase3 246" xfId="788" xr:uid="{01F1A215-E64A-4CFA-B4BF-1ED2CC68315C}"/>
    <cellStyle name="20% - Ênfase3 247" xfId="789" xr:uid="{D0863649-5B34-4921-A7AD-3AF7777F5188}"/>
    <cellStyle name="20% - Ênfase3 248" xfId="790" xr:uid="{A3D9C8A4-2ECF-4FE0-A155-43D91014FC48}"/>
    <cellStyle name="20% - Ênfase3 249" xfId="791" xr:uid="{3E33E91A-B9F1-4003-B536-DC398B406DD7}"/>
    <cellStyle name="20% - Ênfase3 25" xfId="792" xr:uid="{FF48F663-FB75-43C5-8504-ED99500ECAA5}"/>
    <cellStyle name="20% - Ênfase3 250" xfId="793" xr:uid="{B072916C-7EF1-40B6-BA98-867FD7B38E8D}"/>
    <cellStyle name="20% - Ênfase3 251" xfId="794" xr:uid="{F043CD7E-D5D6-4CC4-B9EF-2B8BB7A01D53}"/>
    <cellStyle name="20% - Ênfase3 252" xfId="795" xr:uid="{93A5EE81-9985-453B-AE1D-26C64989B3A5}"/>
    <cellStyle name="20% - Ênfase3 253" xfId="796" xr:uid="{2D04EC57-671E-4CF0-A6BC-72ABEA593DF5}"/>
    <cellStyle name="20% - Ênfase3 254" xfId="797" xr:uid="{046B2F76-1D7D-4EFB-A719-4970CF34E44F}"/>
    <cellStyle name="20% - Ênfase3 255" xfId="798" xr:uid="{337CDF73-B32E-4F41-8EAB-7F3388794BB4}"/>
    <cellStyle name="20% - Ênfase3 256" xfId="10542" xr:uid="{F1B32FD8-D9C1-494D-A726-E34BD80D5558}"/>
    <cellStyle name="20% - Ênfase3 257" xfId="15927" xr:uid="{954C8919-9917-4734-8752-62C9EC6F8D12}"/>
    <cellStyle name="20% - Ênfase3 26" xfId="799" xr:uid="{245B0D5F-CD41-4230-82F1-E26E2824BDD5}"/>
    <cellStyle name="20% - Ênfase3 27" xfId="800" xr:uid="{8F302B1B-25FE-49A8-8A2A-5C28F20F9596}"/>
    <cellStyle name="20% - Ênfase3 28" xfId="801" xr:uid="{37D3E95A-D56D-4E31-ADFF-87F1EF504CAE}"/>
    <cellStyle name="20% - Ênfase3 29" xfId="802" xr:uid="{E91A46C4-5589-4A3E-B929-5E267899F461}"/>
    <cellStyle name="20% - Ênfase3 3" xfId="803" xr:uid="{961A5696-9C28-4A9F-B6A1-4AC1C6306B56}"/>
    <cellStyle name="20% - Ênfase3 3 2" xfId="10543" xr:uid="{B0BEAECD-132E-4023-B05B-C6A54255AC70}"/>
    <cellStyle name="20% - Ênfase3 3 2 2" xfId="10544" xr:uid="{7A790E56-E87E-4FB9-A790-3EA1196A415C}"/>
    <cellStyle name="20% - Ênfase3 3 2 3" xfId="10545" xr:uid="{C818064A-97A0-47C9-B760-D0B2FE017EFF}"/>
    <cellStyle name="20% - Ênfase3 3 2 4" xfId="10546" xr:uid="{2F160898-CA31-4BE2-A0CC-494DDACFCBD0}"/>
    <cellStyle name="20% - Ênfase3 3 2 5" xfId="15974" xr:uid="{52D26013-FFA0-4B5E-9DFC-27DBFD088F25}"/>
    <cellStyle name="20% - Ênfase3 3 2 5 2" xfId="16466" xr:uid="{E4302C60-8BC8-41AC-889A-1A0FEE22CB2B}"/>
    <cellStyle name="20% - Ênfase3 3 3" xfId="10547" xr:uid="{2BFA5F7E-FF34-4527-8D20-0B722DBACD3B}"/>
    <cellStyle name="20% - Ênfase3 3 4" xfId="10548" xr:uid="{582F06D4-2536-4625-A2DE-32E4DDD391B5}"/>
    <cellStyle name="20% - Ênfase3 3 5" xfId="10549" xr:uid="{C7C21DF8-45A0-4722-9394-A2A1369B6CBA}"/>
    <cellStyle name="20% - Ênfase3 3 6" xfId="16331" xr:uid="{69FBF54B-D695-4CEC-B5CE-B77614E4E22F}"/>
    <cellStyle name="20% - Ênfase3 30" xfId="804" xr:uid="{7BF693BE-E07D-4140-8B96-3785F40E333A}"/>
    <cellStyle name="20% - Ênfase3 31" xfId="805" xr:uid="{DEEB4D10-F1C0-44C4-9E54-96D0C9C9D22A}"/>
    <cellStyle name="20% - Ênfase3 32" xfId="806" xr:uid="{7CE9AAE2-0E53-4ABB-B65E-B579AEFC9585}"/>
    <cellStyle name="20% - Ênfase3 33" xfId="807" xr:uid="{AE340171-DA19-42A8-9885-CDFA8F10CB6D}"/>
    <cellStyle name="20% - Ênfase3 34" xfId="808" xr:uid="{B9FE22A1-C89D-403C-852F-420ECBA397C9}"/>
    <cellStyle name="20% - Ênfase3 35" xfId="809" xr:uid="{E978BBAC-CA80-4A00-88F3-8FCF9292E79F}"/>
    <cellStyle name="20% - Ênfase3 36" xfId="810" xr:uid="{3E69283C-3DA1-487D-B83E-155314CA22CA}"/>
    <cellStyle name="20% - Ênfase3 37" xfId="811" xr:uid="{B325E738-8109-4406-AF4E-101B793F1B23}"/>
    <cellStyle name="20% - Ênfase3 38" xfId="812" xr:uid="{D256FEAB-B236-4803-942E-1AD238D27224}"/>
    <cellStyle name="20% - Ênfase3 39" xfId="813" xr:uid="{14DCF929-084C-4AC5-A7C2-C22CF5D28C57}"/>
    <cellStyle name="20% - Ênfase3 4" xfId="814" xr:uid="{14DFFA63-ADE9-4196-B5D6-4FEA0D7AD54B}"/>
    <cellStyle name="20% - Ênfase3 4 2" xfId="10550" xr:uid="{C5406F16-C038-4BF9-A15C-73D540325DF6}"/>
    <cellStyle name="20% - Ênfase3 4 2 2" xfId="10551" xr:uid="{46F06A82-BC7F-4EBA-961A-BF013DBBB894}"/>
    <cellStyle name="20% - Ênfase3 4 2 3" xfId="10552" xr:uid="{3F7AA5F4-609A-4C87-81EA-65DEED92C720}"/>
    <cellStyle name="20% - Ênfase3 4 2 4" xfId="10553" xr:uid="{25BC63DB-D1B6-4FBA-91A4-C2055FB9DE68}"/>
    <cellStyle name="20% - Ênfase3 4 2 5" xfId="15975" xr:uid="{FB18770B-6405-4457-B232-47FEADCF54FA}"/>
    <cellStyle name="20% - Ênfase3 4 2 5 2" xfId="16467" xr:uid="{B2F739FC-5CFB-4F18-9945-9FC67DC37F31}"/>
    <cellStyle name="20% - Ênfase3 4 3" xfId="10554" xr:uid="{33C07AC1-56A0-42AE-8DF9-110D632333BD}"/>
    <cellStyle name="20% - Ênfase3 4 4" xfId="10555" xr:uid="{BA3B9BD5-372B-4A32-93A9-8839C0432388}"/>
    <cellStyle name="20% - Ênfase3 4 4 2" xfId="25012" xr:uid="{3960DAD5-CF02-4469-A7FA-9B0EFB30670A}"/>
    <cellStyle name="20% - Ênfase3 4 5" xfId="10556" xr:uid="{DCC6732A-CC4B-499C-92C2-0AAF016B56BB}"/>
    <cellStyle name="20% - Ênfase3 4 6" xfId="16332" xr:uid="{EDEFED72-8E57-4DFB-B294-25F40E2E4E91}"/>
    <cellStyle name="20% - Ênfase3 40" xfId="815" xr:uid="{1AA309ED-79E4-4DB1-8F26-B25EEEA34431}"/>
    <cellStyle name="20% - Ênfase3 41" xfId="816" xr:uid="{84FFEEA9-E371-4B1D-9DD3-655BF67F6F58}"/>
    <cellStyle name="20% - Ênfase3 42" xfId="817" xr:uid="{EA766D6B-CFD1-42D3-819D-9422B35298A8}"/>
    <cellStyle name="20% - Ênfase3 43" xfId="818" xr:uid="{A852637F-07BD-42BA-85C3-C3F259FD2B8A}"/>
    <cellStyle name="20% - Ênfase3 44" xfId="819" xr:uid="{644625E8-0F27-4753-8ECA-C185DFE7525F}"/>
    <cellStyle name="20% - Ênfase3 45" xfId="820" xr:uid="{E9B48C43-9A1A-4FD0-AAC6-3E6B8C87B6FC}"/>
    <cellStyle name="20% - Ênfase3 46" xfId="821" xr:uid="{A2CC5826-4E48-407E-80BF-648CB64BCB78}"/>
    <cellStyle name="20% - Ênfase3 47" xfId="822" xr:uid="{A4D5B974-37F8-4140-B81B-FF110CF020C1}"/>
    <cellStyle name="20% - Ênfase3 48" xfId="823" xr:uid="{D1A9CDD3-CC5F-4F61-85F4-2DF39453B03D}"/>
    <cellStyle name="20% - Ênfase3 49" xfId="824" xr:uid="{DBFEFFCA-9F6B-4B6A-9247-47A257C95FB3}"/>
    <cellStyle name="20% - Ênfase3 5" xfId="825" xr:uid="{CAC2FA78-3B74-4447-BC23-AA1F291A49B9}"/>
    <cellStyle name="20% - Ênfase3 5 2" xfId="10557" xr:uid="{83D2AF0D-20F9-4A73-A8AA-F4BBAEF58F1D}"/>
    <cellStyle name="20% - Ênfase3 5 3" xfId="10558" xr:uid="{B85BE0DB-F0BF-47A3-812A-8F1F56891AF2}"/>
    <cellStyle name="20% - Ênfase3 5 4" xfId="10559" xr:uid="{E75D8F84-8813-411E-98E4-6D915020A474}"/>
    <cellStyle name="20% - Ênfase3 5 5" xfId="15976" xr:uid="{3E74AA27-4903-4187-BE0D-19521624935C}"/>
    <cellStyle name="20% - Ênfase3 5 5 2" xfId="16333" xr:uid="{B1CB8EEE-C24C-4650-A044-6D864DCE9C24}"/>
    <cellStyle name="20% - Ênfase3 50" xfId="826" xr:uid="{EF6BE92E-9AF8-4440-B2D2-82EBC3BD2C11}"/>
    <cellStyle name="20% - Ênfase3 51" xfId="827" xr:uid="{0004412A-06BC-41D9-AF59-6EE0E0E6D448}"/>
    <cellStyle name="20% - Ênfase3 52" xfId="828" xr:uid="{A157BE76-DB95-4CC6-9D13-DED26D1494CB}"/>
    <cellStyle name="20% - Ênfase3 53" xfId="829" xr:uid="{B411A10F-2E2A-43B8-A6C7-7F19F8F43CC9}"/>
    <cellStyle name="20% - Ênfase3 54" xfId="830" xr:uid="{0CEB801E-10E2-4A3B-892F-934C0B4F6D6C}"/>
    <cellStyle name="20% - Ênfase3 55" xfId="831" xr:uid="{ADFE462C-E8DB-46E6-B715-3CC05BDF67A8}"/>
    <cellStyle name="20% - Ênfase3 56" xfId="832" xr:uid="{F8524EB1-340E-49BA-8ACF-4598F5736FF7}"/>
    <cellStyle name="20% - Ênfase3 57" xfId="833" xr:uid="{6AD1DC21-2C6A-4B4A-BA53-96235E9AFA0C}"/>
    <cellStyle name="20% - Ênfase3 58" xfId="834" xr:uid="{EEAD5E7D-F917-4A9B-9CEA-8E380EBDBC1B}"/>
    <cellStyle name="20% - Ênfase3 59" xfId="835" xr:uid="{59834308-8FEF-4FCB-96BF-9445CCA2E57E}"/>
    <cellStyle name="20% - Ênfase3 6" xfId="836" xr:uid="{C9E570FE-B447-49A8-BCB7-990126305D5B}"/>
    <cellStyle name="20% - Ênfase3 6 2" xfId="10560" xr:uid="{E6862A73-D970-4844-95E1-30158D9075E6}"/>
    <cellStyle name="20% - Ênfase3 6 3" xfId="10561" xr:uid="{CB94FEA7-F53B-4E35-B5C0-C8C7211EF2F1}"/>
    <cellStyle name="20% - Ênfase3 6 3 2" xfId="24992" xr:uid="{05192DF6-6F7E-4A4C-86B2-2B2DFA272296}"/>
    <cellStyle name="20% - Ênfase3 6 4" xfId="10562" xr:uid="{2B7E5184-8EE3-4E4E-93DE-A25A4EF84A06}"/>
    <cellStyle name="20% - Ênfase3 6 5" xfId="16334" xr:uid="{F2608AC4-B16F-4ECE-A875-DD69B9809405}"/>
    <cellStyle name="20% - Ênfase3 6 6" xfId="18257" xr:uid="{6D43ED6F-E638-4679-A387-1A09EB4E05DC}"/>
    <cellStyle name="20% - Ênfase3 60" xfId="837" xr:uid="{22B27A7D-FDE9-47AA-89C2-CCBD709D414C}"/>
    <cellStyle name="20% - Ênfase3 61" xfId="838" xr:uid="{4B238235-0A62-4ADA-845F-E08935CE7308}"/>
    <cellStyle name="20% - Ênfase3 62" xfId="839" xr:uid="{9637D61F-3E2D-498F-8FE5-8DB7F0DBE1DF}"/>
    <cellStyle name="20% - Ênfase3 63" xfId="840" xr:uid="{5970C10A-EFCF-4541-AD43-C41F7CA344EE}"/>
    <cellStyle name="20% - Ênfase3 64" xfId="841" xr:uid="{21FF4ADE-6C29-480F-8799-7960A00E98AD}"/>
    <cellStyle name="20% - Ênfase3 65" xfId="842" xr:uid="{9D6FB137-3061-457C-8290-A954A118AB74}"/>
    <cellStyle name="20% - Ênfase3 66" xfId="843" xr:uid="{E3D257CD-B2A2-4A95-BE37-E9C506F4C1A6}"/>
    <cellStyle name="20% - Ênfase3 67" xfId="844" xr:uid="{B81BD500-7E6A-4616-A10A-68AC8A1ECA49}"/>
    <cellStyle name="20% - Ênfase3 68" xfId="845" xr:uid="{35C583AB-F172-4DC5-9560-0E0E459ADCE7}"/>
    <cellStyle name="20% - Ênfase3 69" xfId="846" xr:uid="{6EB4D179-F8F5-4383-8210-993D9E34D83E}"/>
    <cellStyle name="20% - Ênfase3 7" xfId="847" xr:uid="{53815A54-CA24-4CE8-817C-1B9A0F21C6E4}"/>
    <cellStyle name="20% - Ênfase3 7 2" xfId="18259" xr:uid="{0D731C3A-3033-4611-936E-5E4AFEAB133D}"/>
    <cellStyle name="20% - Ênfase3 7 2 2" xfId="31714" xr:uid="{8F53A5C0-8831-4482-8642-53071FDE8A6F}"/>
    <cellStyle name="20% - Ênfase3 70" xfId="848" xr:uid="{0724B96C-FDA9-4C28-B766-14971E3EC12A}"/>
    <cellStyle name="20% - Ênfase3 71" xfId="849" xr:uid="{D7A0FAE8-4EAB-420E-889D-7F0AEBAFC499}"/>
    <cellStyle name="20% - Ênfase3 72" xfId="850" xr:uid="{F4BC125E-BB24-480A-9BD1-FD8CF4758D74}"/>
    <cellStyle name="20% - Ênfase3 73" xfId="851" xr:uid="{EB5571C8-07F3-49E3-BCB0-7C7A61C88047}"/>
    <cellStyle name="20% - Ênfase3 74" xfId="852" xr:uid="{45371630-C06D-4416-9F83-D363F0A05E5D}"/>
    <cellStyle name="20% - Ênfase3 75" xfId="853" xr:uid="{209A426C-E265-40A4-A607-F276B5A1C474}"/>
    <cellStyle name="20% - Ênfase3 76" xfId="854" xr:uid="{DE7F842E-D6F6-48C1-B3ED-BDC7E12EBFED}"/>
    <cellStyle name="20% - Ênfase3 77" xfId="855" xr:uid="{6A9E6A18-C3AD-4077-B9CD-1E3914491CF0}"/>
    <cellStyle name="20% - Ênfase3 78" xfId="856" xr:uid="{DA3EE3E1-4575-4326-96F5-58A60FA6FEF6}"/>
    <cellStyle name="20% - Ênfase3 79" xfId="857" xr:uid="{DF713903-4C4E-4B0B-B02A-63BFCEF7952E}"/>
    <cellStyle name="20% - Ênfase3 8" xfId="858" xr:uid="{267995DC-D4D9-4AB9-9F98-8AD3E81C2D4E}"/>
    <cellStyle name="20% - Ênfase3 8 2" xfId="18260" xr:uid="{49F48F43-56D4-4ECB-8E90-20A24BC12C18}"/>
    <cellStyle name="20% - Ênfase3 8 2 2" xfId="31715" xr:uid="{356E795D-1F05-46F0-877F-0911AA850919}"/>
    <cellStyle name="20% - Ênfase3 80" xfId="859" xr:uid="{8CB11829-1A14-4FAD-9907-9862A8FA595D}"/>
    <cellStyle name="20% - Ênfase3 81" xfId="860" xr:uid="{06E2E9E4-30A9-4B1F-9C90-2F5A7FE72215}"/>
    <cellStyle name="20% - Ênfase3 82" xfId="861" xr:uid="{5F3A90E0-C67A-4A74-9DF9-5FE2B5B321D9}"/>
    <cellStyle name="20% - Ênfase3 83" xfId="862" xr:uid="{D4549ABD-2A14-4B30-A4CA-99613FA6F41C}"/>
    <cellStyle name="20% - Ênfase3 84" xfId="863" xr:uid="{CAC00931-E674-4885-9CDF-4AA6EF0CCDB8}"/>
    <cellStyle name="20% - Ênfase3 85" xfId="864" xr:uid="{EBCDBF39-A765-4B63-B288-B25BC9537323}"/>
    <cellStyle name="20% - Ênfase3 86" xfId="865" xr:uid="{34F9A54C-D477-40EE-86A5-BC952F84C9BE}"/>
    <cellStyle name="20% - Ênfase3 87" xfId="866" xr:uid="{201CA30D-0207-46E3-A4A6-EBEC38707A1C}"/>
    <cellStyle name="20% - Ênfase3 88" xfId="867" xr:uid="{E2753BF4-475D-4775-BC6E-C4AB5F0284BB}"/>
    <cellStyle name="20% - Ênfase3 89" xfId="868" xr:uid="{F7CA6E51-110A-405F-9143-10B718E958D4}"/>
    <cellStyle name="20% - Ênfase3 9" xfId="869" xr:uid="{EABCDA82-83FD-4985-888D-03B3E3DB7A5A}"/>
    <cellStyle name="20% - Ênfase3 9 2" xfId="18261" xr:uid="{B0E9D8BA-02D5-4F4B-B5E6-D6B467CB6413}"/>
    <cellStyle name="20% - Ênfase3 9 2 2" xfId="31716" xr:uid="{175CAF72-9735-4A9C-A92F-CF9E92C4D6AE}"/>
    <cellStyle name="20% - Ênfase3 90" xfId="870" xr:uid="{C25383C6-1096-4823-B93C-859D9B32F4ED}"/>
    <cellStyle name="20% - Ênfase3 91" xfId="871" xr:uid="{9A3BB279-5EAE-46F5-87F6-1CFE618AAE85}"/>
    <cellStyle name="20% - Ênfase3 92" xfId="872" xr:uid="{2F9F609F-FB1E-4D77-BF6B-BFBF50DB02A7}"/>
    <cellStyle name="20% - Ênfase3 93" xfId="873" xr:uid="{97F0720F-F512-4B43-B2EA-29ABA90ED430}"/>
    <cellStyle name="20% - Ênfase3 94" xfId="874" xr:uid="{85D08DB0-FEB6-4799-B37D-EE2DAC30ADFA}"/>
    <cellStyle name="20% - Ênfase3 95" xfId="875" xr:uid="{C798E0B9-0285-43B6-A84D-17049A50FEF2}"/>
    <cellStyle name="20% - Ênfase3 96" xfId="876" xr:uid="{65224F0D-F86A-4429-998F-029115B45F7C}"/>
    <cellStyle name="20% - Ênfase3 97" xfId="877" xr:uid="{5FEE3D4C-D8B8-47EB-8FEE-3C8534066924}"/>
    <cellStyle name="20% - Ênfase3 98" xfId="878" xr:uid="{5E964698-9389-4415-B69E-26AA2E519EAB}"/>
    <cellStyle name="20% - Ênfase3 99" xfId="879" xr:uid="{D478739A-7742-431F-B1B5-B01C5E4121CC}"/>
    <cellStyle name="20% - Ênfase4" xfId="4" xr:uid="{00000000-0005-0000-0000-000003000000}"/>
    <cellStyle name="20% - Ênfase4 10" xfId="880" xr:uid="{8B4CA56C-E7D8-4774-957E-99AB65348F51}"/>
    <cellStyle name="20% - Ênfase4 10 2" xfId="18262" xr:uid="{0A67B99E-BE0F-45AE-B019-87BAE4B7D4E8}"/>
    <cellStyle name="20% - Ênfase4 10 2 2" xfId="31717" xr:uid="{4B13B532-AF4B-4418-BEAF-8E0668C574C9}"/>
    <cellStyle name="20% - Ênfase4 100" xfId="881" xr:uid="{393DCBE9-928B-49FA-848B-BD0756B6413E}"/>
    <cellStyle name="20% - Ênfase4 101" xfId="882" xr:uid="{53EA237B-C50B-4AAB-9850-3C0164A5F17A}"/>
    <cellStyle name="20% - Ênfase4 102" xfId="883" xr:uid="{5F846F01-1124-438E-B183-946DD642C9DC}"/>
    <cellStyle name="20% - Ênfase4 103" xfId="884" xr:uid="{00E5438B-716D-4D6D-BC25-1297C46AF764}"/>
    <cellStyle name="20% - Ênfase4 104" xfId="885" xr:uid="{5E7DBF97-AAAE-4A5F-99E5-A23D16156DC9}"/>
    <cellStyle name="20% - Ênfase4 105" xfId="886" xr:uid="{6C57AB8D-4B17-46D1-A3CC-BEFF01528DC5}"/>
    <cellStyle name="20% - Ênfase4 106" xfId="887" xr:uid="{68B57E2D-E6EA-441D-B084-3EE8DCCED843}"/>
    <cellStyle name="20% - Ênfase4 107" xfId="888" xr:uid="{C2653FAC-8516-48B0-BED3-2E5D3E5072D9}"/>
    <cellStyle name="20% - Ênfase4 108" xfId="889" xr:uid="{EF202380-DAE3-4B89-823F-CE144F5B8B88}"/>
    <cellStyle name="20% - Ênfase4 109" xfId="890" xr:uid="{A9403A07-70CC-4994-8EDA-EAA535B6F67F}"/>
    <cellStyle name="20% - Ênfase4 11" xfId="891" xr:uid="{CD017185-C946-4D82-89E4-C1B863C1B907}"/>
    <cellStyle name="20% - Ênfase4 11 2" xfId="18263" xr:uid="{0E78F551-B29C-462C-BE0B-47C171D151C0}"/>
    <cellStyle name="20% - Ênfase4 11 2 2" xfId="31718" xr:uid="{B9E48D35-2775-49E2-9A00-BCDF13C5F04C}"/>
    <cellStyle name="20% - Ênfase4 110" xfId="892" xr:uid="{EF02DAB0-CFF0-4CA4-BA95-CDE12446048C}"/>
    <cellStyle name="20% - Ênfase4 111" xfId="893" xr:uid="{203528B4-67A1-4A80-872F-11E7DC19463D}"/>
    <cellStyle name="20% - Ênfase4 112" xfId="894" xr:uid="{3C6795CE-D2A8-47E3-ABDE-2F5BC5E990A4}"/>
    <cellStyle name="20% - Ênfase4 113" xfId="895" xr:uid="{5D097DB1-3BFC-4E19-9008-E1D96549E39A}"/>
    <cellStyle name="20% - Ênfase4 114" xfId="896" xr:uid="{8E0C3BCB-5D27-4E27-9812-EADA880C486C}"/>
    <cellStyle name="20% - Ênfase4 115" xfId="897" xr:uid="{4B2F44FB-EC20-4252-AE2C-8DA93DC9E5D9}"/>
    <cellStyle name="20% - Ênfase4 116" xfId="898" xr:uid="{81C03C76-34FD-410A-9DB0-8D05E504601D}"/>
    <cellStyle name="20% - Ênfase4 117" xfId="899" xr:uid="{0711D2D5-3A50-4316-867A-B92921A3EA76}"/>
    <cellStyle name="20% - Ênfase4 118" xfId="900" xr:uid="{4A53F174-A55A-47A7-8C89-76ED9A10C08E}"/>
    <cellStyle name="20% - Ênfase4 119" xfId="901" xr:uid="{4431A264-6E17-4CC1-9D6C-58D1D0BB7F31}"/>
    <cellStyle name="20% - Ênfase4 12" xfId="902" xr:uid="{6FC3CBCE-3CEE-4F88-A868-0FBD3CDBAD53}"/>
    <cellStyle name="20% - Ênfase4 12 2" xfId="18264" xr:uid="{AE4B9A6E-0ACD-41EA-9FF3-64D8AA9DB32C}"/>
    <cellStyle name="20% - Ênfase4 12 2 2" xfId="31719" xr:uid="{EF2906CC-650F-43C0-86E6-0DDD5B3BA291}"/>
    <cellStyle name="20% - Ênfase4 120" xfId="903" xr:uid="{B1C230CA-E937-44AB-B949-C7EF0CD87EED}"/>
    <cellStyle name="20% - Ênfase4 121" xfId="904" xr:uid="{E747983A-D333-4317-B60E-96040336928F}"/>
    <cellStyle name="20% - Ênfase4 122" xfId="905" xr:uid="{3F6CD6A8-2D3D-47F3-A620-384A2A623E78}"/>
    <cellStyle name="20% - Ênfase4 123" xfId="906" xr:uid="{9F91E3E2-813F-4BCB-BBE7-6EC1DF0C8E2D}"/>
    <cellStyle name="20% - Ênfase4 124" xfId="907" xr:uid="{4FCD20FB-5F8F-4523-815E-B79CD0DA89A4}"/>
    <cellStyle name="20% - Ênfase4 125" xfId="908" xr:uid="{557D0C6F-C1A1-4A0A-BC84-F1C42CBD0F82}"/>
    <cellStyle name="20% - Ênfase4 126" xfId="909" xr:uid="{C2591C67-9DEF-4276-AC7D-467F7B92E83B}"/>
    <cellStyle name="20% - Ênfase4 127" xfId="910" xr:uid="{300BA22E-CE67-44B2-A611-B432E6665AA9}"/>
    <cellStyle name="20% - Ênfase4 128" xfId="911" xr:uid="{A74BC73A-B2B7-4721-B561-D55B3E55AAFB}"/>
    <cellStyle name="20% - Ênfase4 129" xfId="912" xr:uid="{510B5EC0-5CEA-4EF9-91E2-5F0F50834B06}"/>
    <cellStyle name="20% - Ênfase4 13" xfId="913" xr:uid="{A9F5617C-4C01-4E59-8FB8-2E8A4509E45E}"/>
    <cellStyle name="20% - Ênfase4 13 2" xfId="18265" xr:uid="{00ACDA63-DC87-4B3F-83AD-1718572D40A4}"/>
    <cellStyle name="20% - Ênfase4 13 2 2" xfId="31720" xr:uid="{61BC8F6A-A16D-4AB7-B2A7-D1B0F5CCD527}"/>
    <cellStyle name="20% - Ênfase4 130" xfId="914" xr:uid="{C0B36ABC-F441-4B20-8FF3-75FE440FB2AD}"/>
    <cellStyle name="20% - Ênfase4 131" xfId="915" xr:uid="{09140514-612C-4EB1-A46A-C87F875415B9}"/>
    <cellStyle name="20% - Ênfase4 132" xfId="916" xr:uid="{E11BB7B5-4658-40ED-9475-65BBEAC4CCA8}"/>
    <cellStyle name="20% - Ênfase4 133" xfId="917" xr:uid="{7B2BE64A-72CB-41CD-B3B9-EC22BF6693C1}"/>
    <cellStyle name="20% - Ênfase4 134" xfId="918" xr:uid="{5977326D-7F84-4E89-A0C0-0E852503B2C2}"/>
    <cellStyle name="20% - Ênfase4 135" xfId="919" xr:uid="{74440AF0-EAFA-4572-AA72-7C66D425890D}"/>
    <cellStyle name="20% - Ênfase4 136" xfId="920" xr:uid="{FAF3E467-BB50-4FEE-95A7-75766705C8F4}"/>
    <cellStyle name="20% - Ênfase4 137" xfId="921" xr:uid="{2D673CF0-90D4-4C40-8CC1-B50DB0BF2D5F}"/>
    <cellStyle name="20% - Ênfase4 138" xfId="922" xr:uid="{7E658486-640B-49AE-AEAC-F43C41073239}"/>
    <cellStyle name="20% - Ênfase4 139" xfId="923" xr:uid="{195CBE54-0E25-44BE-871D-64C5B06FEF8C}"/>
    <cellStyle name="20% - Ênfase4 14" xfId="924" xr:uid="{14246667-645E-4E84-A015-4612AC8431D3}"/>
    <cellStyle name="20% - Ênfase4 14 2" xfId="18266" xr:uid="{FB753F34-8936-4FF5-A103-567042DDB493}"/>
    <cellStyle name="20% - Ênfase4 14 2 2" xfId="31721" xr:uid="{71D81DE3-7C91-4D46-ADCC-E71423A395C8}"/>
    <cellStyle name="20% - Ênfase4 140" xfId="925" xr:uid="{3EAAC347-33AD-416A-8213-737CBFF8500A}"/>
    <cellStyle name="20% - Ênfase4 141" xfId="926" xr:uid="{7637AD4A-3760-406D-99B5-EA80B81B81D9}"/>
    <cellStyle name="20% - Ênfase4 142" xfId="927" xr:uid="{D6A25A9E-18C5-4A22-9F8D-DC246495237A}"/>
    <cellStyle name="20% - Ênfase4 143" xfId="928" xr:uid="{21DEC58E-9C71-444F-A3B8-C19A74F1F567}"/>
    <cellStyle name="20% - Ênfase4 144" xfId="929" xr:uid="{842F7304-7026-4ED5-B093-DDEFF21C52DE}"/>
    <cellStyle name="20% - Ênfase4 145" xfId="930" xr:uid="{CC4A3E1E-1CC0-4FE8-A4FB-299DBB195B02}"/>
    <cellStyle name="20% - Ênfase4 146" xfId="931" xr:uid="{792CACA6-F996-4785-8DA0-DD732679332B}"/>
    <cellStyle name="20% - Ênfase4 147" xfId="932" xr:uid="{ECD554A4-363E-454F-9E04-16B67F345D9D}"/>
    <cellStyle name="20% - Ênfase4 148" xfId="933" xr:uid="{1CD65C31-B5FD-497A-9C17-82091C8BA61E}"/>
    <cellStyle name="20% - Ênfase4 149" xfId="934" xr:uid="{E8E14008-DCD1-4D20-8E82-DAF6BE9D7619}"/>
    <cellStyle name="20% - Ênfase4 15" xfId="935" xr:uid="{12873D93-A808-4795-A36F-8D50C3A456F0}"/>
    <cellStyle name="20% - Ênfase4 15 2" xfId="18267" xr:uid="{8A82A719-2538-462B-A1D7-ADFA679E5ADE}"/>
    <cellStyle name="20% - Ênfase4 15 2 2" xfId="31722" xr:uid="{41C10E76-C8A2-4D64-9EB1-8BF1246BB9E6}"/>
    <cellStyle name="20% - Ênfase4 150" xfId="936" xr:uid="{720E02DD-1E24-4CB1-ABA0-140930B61F2A}"/>
    <cellStyle name="20% - Ênfase4 151" xfId="937" xr:uid="{F52A1EEA-5822-4B8A-8478-12EA0D8B89EE}"/>
    <cellStyle name="20% - Ênfase4 152" xfId="938" xr:uid="{3CF8D51D-67D2-44CF-B035-C65CC7D7C374}"/>
    <cellStyle name="20% - Ênfase4 153" xfId="939" xr:uid="{BD656F14-E5DE-4391-B9B5-E1A183BDC686}"/>
    <cellStyle name="20% - Ênfase4 154" xfId="940" xr:uid="{B46CEF37-0FDA-448C-90A5-DC4CB0B6FD5C}"/>
    <cellStyle name="20% - Ênfase4 155" xfId="941" xr:uid="{CFCE571F-837A-48D8-8288-E6EDB1882CB9}"/>
    <cellStyle name="20% - Ênfase4 156" xfId="942" xr:uid="{EB54A54B-A251-4CDB-993A-6EC8DFE395AA}"/>
    <cellStyle name="20% - Ênfase4 157" xfId="943" xr:uid="{B95099C4-48E6-4AE9-A107-BF752077468D}"/>
    <cellStyle name="20% - Ênfase4 158" xfId="944" xr:uid="{5031B6D1-A367-461B-B401-00E0609DAA4C}"/>
    <cellStyle name="20% - Ênfase4 159" xfId="945" xr:uid="{B4ABCD8A-23E6-43E4-AAED-CD5DCEBB7CC3}"/>
    <cellStyle name="20% - Ênfase4 16" xfId="946" xr:uid="{AFCDB5C1-439B-4579-8C18-E53308D6D2E9}"/>
    <cellStyle name="20% - Ênfase4 16 2" xfId="18268" xr:uid="{FBCC3A4F-369D-42F1-A2DF-698DFFE4FACB}"/>
    <cellStyle name="20% - Ênfase4 16 2 2" xfId="31723" xr:uid="{780CFDD2-ACE0-48C4-B65A-B4EBF45F255D}"/>
    <cellStyle name="20% - Ênfase4 160" xfId="947" xr:uid="{BFC78D97-86D5-4DDA-AF0D-02DD629EB087}"/>
    <cellStyle name="20% - Ênfase4 161" xfId="948" xr:uid="{A0574AE7-E153-4D5A-99CF-064DB477BC0E}"/>
    <cellStyle name="20% - Ênfase4 162" xfId="949" xr:uid="{A2725B08-B068-4E51-94D3-21C863057BE0}"/>
    <cellStyle name="20% - Ênfase4 163" xfId="950" xr:uid="{70B30478-825F-479E-A268-88E9832E1504}"/>
    <cellStyle name="20% - Ênfase4 164" xfId="951" xr:uid="{C59C5B3B-359E-4678-8027-52B3FFDEEFFA}"/>
    <cellStyle name="20% - Ênfase4 165" xfId="952" xr:uid="{8D091A55-AC3C-4469-9C24-4A47AD064D50}"/>
    <cellStyle name="20% - Ênfase4 166" xfId="953" xr:uid="{CE035413-7C15-4EFF-97FA-4B4719CA50B6}"/>
    <cellStyle name="20% - Ênfase4 167" xfId="954" xr:uid="{6F10AC41-96AA-47C7-B455-6CA1347508D9}"/>
    <cellStyle name="20% - Ênfase4 168" xfId="955" xr:uid="{D0978A92-A80F-4F69-8471-EB70EA7BF778}"/>
    <cellStyle name="20% - Ênfase4 169" xfId="956" xr:uid="{C1818EC2-AB1E-41A1-B5A8-4FC11A2F98D9}"/>
    <cellStyle name="20% - Ênfase4 17" xfId="957" xr:uid="{377385C9-990F-499A-A49F-8B93EBC9AB98}"/>
    <cellStyle name="20% - Ênfase4 17 2" xfId="18269" xr:uid="{55801845-448B-4B21-875A-933AC48B03E9}"/>
    <cellStyle name="20% - Ênfase4 17 2 2" xfId="31724" xr:uid="{D4A02F87-C637-4187-B4F2-0E6D37B0ECD3}"/>
    <cellStyle name="20% - Ênfase4 170" xfId="958" xr:uid="{ED5D6465-DF98-4C06-B301-837F809D0A13}"/>
    <cellStyle name="20% - Ênfase4 171" xfId="959" xr:uid="{31046416-8448-47BB-B13E-39585191981C}"/>
    <cellStyle name="20% - Ênfase4 172" xfId="960" xr:uid="{4EC7C065-E6CC-4C07-8AE4-7CCF060DD811}"/>
    <cellStyle name="20% - Ênfase4 173" xfId="961" xr:uid="{CBDAA51E-9926-400D-8098-1162B742011E}"/>
    <cellStyle name="20% - Ênfase4 174" xfId="962" xr:uid="{9C544FFA-C414-4AC8-9C63-94D3307789EB}"/>
    <cellStyle name="20% - Ênfase4 175" xfId="963" xr:uid="{977B9C85-6B48-4AD4-A385-011C16A9AE23}"/>
    <cellStyle name="20% - Ênfase4 176" xfId="964" xr:uid="{483F317A-7CEA-485F-8C90-0E0790A9A763}"/>
    <cellStyle name="20% - Ênfase4 177" xfId="965" xr:uid="{D19706DB-0A7E-4E18-A7A2-ECE68D9A180A}"/>
    <cellStyle name="20% - Ênfase4 178" xfId="966" xr:uid="{4232B39B-5481-48AE-BD34-7FFA83E8454F}"/>
    <cellStyle name="20% - Ênfase4 179" xfId="967" xr:uid="{06B1BABB-DAE3-40B7-A141-8C1E0C48870A}"/>
    <cellStyle name="20% - Ênfase4 18" xfId="968" xr:uid="{8D903FA0-29FD-4053-8D8D-99EC5324B66B}"/>
    <cellStyle name="20% - Ênfase4 18 2" xfId="18270" xr:uid="{C5CFB344-C255-4689-9445-2AAC5B39EC0D}"/>
    <cellStyle name="20% - Ênfase4 18 2 2" xfId="31725" xr:uid="{F71B6B8D-9F22-468E-AACF-121D41CEF592}"/>
    <cellStyle name="20% - Ênfase4 180" xfId="969" xr:uid="{53C8165D-0AA8-4F89-A7AE-A81E20A40C68}"/>
    <cellStyle name="20% - Ênfase4 181" xfId="970" xr:uid="{6D95EF75-427E-498D-A41F-E31A8535932F}"/>
    <cellStyle name="20% - Ênfase4 182" xfId="971" xr:uid="{8038E06D-61B2-49F8-91FF-8E88B2123970}"/>
    <cellStyle name="20% - Ênfase4 183" xfId="972" xr:uid="{F7D309E4-A95B-4254-B7B0-E6228763C1DC}"/>
    <cellStyle name="20% - Ênfase4 184" xfId="973" xr:uid="{AD741A35-B5B2-4885-A7F4-74DA15AEAE0B}"/>
    <cellStyle name="20% - Ênfase4 185" xfId="974" xr:uid="{AFCDE117-A067-4235-89FC-FB30F77AAE5C}"/>
    <cellStyle name="20% - Ênfase4 186" xfId="975" xr:uid="{EEB0C5B2-B83D-4B02-B9E0-5236074A396E}"/>
    <cellStyle name="20% - Ênfase4 187" xfId="976" xr:uid="{FE49A09B-C442-479F-AF70-B1FDC35E3E0C}"/>
    <cellStyle name="20% - Ênfase4 188" xfId="977" xr:uid="{A4BAC193-E9A6-4BE0-AD15-1FBC12ECDEDA}"/>
    <cellStyle name="20% - Ênfase4 189" xfId="978" xr:uid="{AD9D67A0-A7C2-400C-BFA2-2D734AE7984B}"/>
    <cellStyle name="20% - Ênfase4 19" xfId="979" xr:uid="{2AD1CA1F-DB5C-41B4-A698-98AF8B3533F4}"/>
    <cellStyle name="20% - Ênfase4 190" xfId="980" xr:uid="{520DB66F-C0BA-4596-8E46-2631FA4F7A4E}"/>
    <cellStyle name="20% - Ênfase4 191" xfId="981" xr:uid="{C20D25E5-D385-4210-B09A-2B78AEF9BF0C}"/>
    <cellStyle name="20% - Ênfase4 192" xfId="982" xr:uid="{AB103ABC-2BD2-4DFE-B3DF-3BAE7973B825}"/>
    <cellStyle name="20% - Ênfase4 193" xfId="983" xr:uid="{A4E45FA7-5E40-4B0A-AC3D-BEE17FFEA3EF}"/>
    <cellStyle name="20% - Ênfase4 194" xfId="984" xr:uid="{63AA2056-EAAF-4DC2-AA97-BE93FCE5B249}"/>
    <cellStyle name="20% - Ênfase4 195" xfId="985" xr:uid="{4EC4B03F-ABF0-4E2A-8947-9146C03E7F9E}"/>
    <cellStyle name="20% - Ênfase4 196" xfId="986" xr:uid="{54DF0B82-5154-4B1B-BC57-C824BCC29D1E}"/>
    <cellStyle name="20% - Ênfase4 197" xfId="987" xr:uid="{0609AED3-42D9-4831-AA22-169896BEA60F}"/>
    <cellStyle name="20% - Ênfase4 198" xfId="988" xr:uid="{8923B403-7DAF-4C37-9317-BFEB932B5E1C}"/>
    <cellStyle name="20% - Ênfase4 199" xfId="989" xr:uid="{D507252F-2F69-425A-B61A-81F37A8B6C71}"/>
    <cellStyle name="20% - Ênfase4 2" xfId="990" xr:uid="{3EC7B8F4-35BD-4CF4-970A-44BED6D04123}"/>
    <cellStyle name="20% - Ênfase4 2 10" xfId="14858" xr:uid="{C928B8D5-C3B6-4AF8-8134-D20840C958E2}"/>
    <cellStyle name="20% - Ênfase4 2 11" xfId="16335" xr:uid="{AABF550C-470C-449C-94CD-B4018EC0E4D0}"/>
    <cellStyle name="20% - Ênfase4 2 11 2" xfId="18273" xr:uid="{D62CD628-31EC-465D-A5FE-4BFEEA0DA14E}"/>
    <cellStyle name="20% - Ênfase4 2 12" xfId="31726" xr:uid="{50053CB9-BF79-48A5-9674-382EC3A39BAB}"/>
    <cellStyle name="20% - Ênfase4 2 2" xfId="10563" xr:uid="{AC1B378B-7F68-4D7E-B5CA-A02E63D90951}"/>
    <cellStyle name="20% - Ênfase4 2 2 2" xfId="10564" xr:uid="{43B16E59-F2B5-4240-97F4-29D806E02580}"/>
    <cellStyle name="20% - Ênfase4 2 2 2 2" xfId="10565" xr:uid="{5C0AC051-D676-43DA-BB6A-27839B1C9F71}"/>
    <cellStyle name="20% - Ênfase4 2 2 2 3" xfId="10566" xr:uid="{2D92C7B2-821D-4C6C-8E36-9C9D28BB6A5D}"/>
    <cellStyle name="20% - Ênfase4 2 2 2 4" xfId="10567" xr:uid="{E73C0ADE-0D1B-4F22-B1A7-F81B17CC8734}"/>
    <cellStyle name="20% - Ênfase4 2 2 2 5" xfId="15977" xr:uid="{45CA86F5-E63F-4EBD-90D6-C5633206DCD8}"/>
    <cellStyle name="20% - Ênfase4 2 2 2 5 2" xfId="16468" xr:uid="{7C7D7C56-DFB2-4996-B6F6-F5F3BDC32106}"/>
    <cellStyle name="20% - Ênfase4 2 2 3" xfId="10568" xr:uid="{1CFBABAC-4368-4334-98A8-5329C01AFEF7}"/>
    <cellStyle name="20% - Ênfase4 2 2 4" xfId="10569" xr:uid="{16E3BD68-A220-40D1-B0E4-C014362D7EAE}"/>
    <cellStyle name="20% - Ênfase4 2 2 4 2" xfId="24991" xr:uid="{6176D0BD-2A01-4F3C-8E2F-90AC7D45C3FA}"/>
    <cellStyle name="20% - Ênfase4 2 2 5" xfId="10570" xr:uid="{F4B45DF4-6981-475A-9942-E5CF5BF5D93F}"/>
    <cellStyle name="20% - Ênfase4 2 3" xfId="10571" xr:uid="{D2927DA0-775D-4C5E-86F0-30D6542C417D}"/>
    <cellStyle name="20% - Ênfase4 2 3 2" xfId="10572" xr:uid="{6C9FF3D2-1CBE-4782-A855-9E2669463281}"/>
    <cellStyle name="20% - Ênfase4 2 3 2 2" xfId="10573" xr:uid="{96CC5AA4-DC17-4AAD-B8CB-ADB8F0A93074}"/>
    <cellStyle name="20% - Ênfase4 2 3 2 3" xfId="10574" xr:uid="{E04606C3-6EC5-4C96-820B-027EBC816BAC}"/>
    <cellStyle name="20% - Ênfase4 2 3 2 4" xfId="10575" xr:uid="{E867A81A-678E-43FA-9BA3-596B993639C9}"/>
    <cellStyle name="20% - Ênfase4 2 3 2 5" xfId="15978" xr:uid="{D355ACE2-9554-4401-BBF6-0787EC92DD27}"/>
    <cellStyle name="20% - Ênfase4 2 3 2 5 2" xfId="16469" xr:uid="{C7290761-F1FC-4F83-80DC-04B48A4D6F42}"/>
    <cellStyle name="20% - Ênfase4 2 3 3" xfId="10576" xr:uid="{711EB89D-DE0B-403B-A52A-2F36194707BF}"/>
    <cellStyle name="20% - Ênfase4 2 3 4" xfId="10577" xr:uid="{6B7C0004-109B-486D-BF20-FD3AA18F927F}"/>
    <cellStyle name="20% - Ênfase4 2 3 4 2" xfId="24990" xr:uid="{27FC2EAD-BD26-4ACF-8561-04B40B78CA0C}"/>
    <cellStyle name="20% - Ênfase4 2 3 5" xfId="10578" xr:uid="{C41D0B70-921E-47C9-A683-E6CA7BA4D45C}"/>
    <cellStyle name="20% - Ênfase4 2 4" xfId="10579" xr:uid="{C784108F-5E25-41A4-821D-0D32B1E73D6F}"/>
    <cellStyle name="20% - Ênfase4 2 4 2" xfId="10580" xr:uid="{983D4F46-E4A0-4668-88FF-6BD2FE5D4279}"/>
    <cellStyle name="20% - Ênfase4 2 4 3" xfId="10581" xr:uid="{5B8DE70A-4412-4018-AE67-B8C0718091FB}"/>
    <cellStyle name="20% - Ênfase4 2 4 4" xfId="10582" xr:uid="{47EBFCFD-A93C-41B4-9CAB-68902766E307}"/>
    <cellStyle name="20% - Ênfase4 2 4 5" xfId="15979" xr:uid="{2ED70447-F5F5-4972-B98F-5902F7BA8F7C}"/>
    <cellStyle name="20% - Ênfase4 2 4 5 2" xfId="16470" xr:uid="{3C8AE24F-B0E5-4625-938E-CC067010864A}"/>
    <cellStyle name="20% - Ênfase4 2 5" xfId="10583" xr:uid="{2136DCC6-56C7-487F-9352-842AC4A9C97C}"/>
    <cellStyle name="20% - Ênfase4 2 5 2" xfId="10584" xr:uid="{8AE08EAA-4752-4E8E-A6F9-0021BB443BF3}"/>
    <cellStyle name="20% - Ênfase4 2 5 3" xfId="10585" xr:uid="{EECB4C2E-9CB6-475D-B023-BBA5A52935BD}"/>
    <cellStyle name="20% - Ênfase4 2 5 3 2" xfId="25173" xr:uid="{3DDA7A84-1E80-4D26-9366-1003CF80C65B}"/>
    <cellStyle name="20% - Ênfase4 2 5 4" xfId="10586" xr:uid="{DC761B0C-8774-4381-8DD3-B6EFBD79CE1B}"/>
    <cellStyle name="20% - Ênfase4 2 5 5" xfId="18282" xr:uid="{FA2B63C4-F562-4CCC-950C-021A6AD839B7}"/>
    <cellStyle name="20% - Ênfase4 2 6" xfId="10587" xr:uid="{140685B6-E289-4148-937B-182EAA024759}"/>
    <cellStyle name="20% - Ênfase4 2 6 2" xfId="10588" xr:uid="{D953A434-3852-4450-97D4-250140C2BB16}"/>
    <cellStyle name="20% - Ênfase4 2 6 3" xfId="10589" xr:uid="{9C2E67E1-4B7E-4228-AC20-65A214F64D6B}"/>
    <cellStyle name="20% - Ênfase4 2 6 4" xfId="10590" xr:uid="{97D82E32-F6C6-4550-ACB5-E079772670DE}"/>
    <cellStyle name="20% - Ênfase4 2 6 5" xfId="15980" xr:uid="{5B5FECD7-39B4-4B77-BA72-6598EC6C0BD7}"/>
    <cellStyle name="20% - Ênfase4 2 6 5 2" xfId="16471" xr:uid="{CB0DF733-91F0-4FDC-B154-1CD98403C0E0}"/>
    <cellStyle name="20% - Ênfase4 2 7" xfId="10591" xr:uid="{6B9E42AF-491A-4615-A10D-4516E5CD3B66}"/>
    <cellStyle name="20% - Ênfase4 2 7 2" xfId="18286" xr:uid="{B10508AF-9E68-466C-B5DC-486CF835C490}"/>
    <cellStyle name="20% - Ênfase4 2 7 3" xfId="18285" xr:uid="{C5400356-2269-469A-95A8-EED7A7504FD0}"/>
    <cellStyle name="20% - Ênfase4 2 8" xfId="10592" xr:uid="{D4128DA8-0887-4B04-9AEA-E8C55D493361}"/>
    <cellStyle name="20% - Ênfase4 2 8 2" xfId="10593" xr:uid="{CB5337EE-FABF-4C7E-A308-F9866DDA2437}"/>
    <cellStyle name="20% - Ênfase4 2 8 3" xfId="10594" xr:uid="{1EF0AFDC-E9E1-41AE-A2EA-AE4C10C0C145}"/>
    <cellStyle name="20% - Ênfase4 2 8 4" xfId="10595" xr:uid="{5F4616F4-4DE8-48B7-8621-16D7EA597453}"/>
    <cellStyle name="20% - Ênfase4 2 8 5" xfId="18287" xr:uid="{276F417F-0681-496B-A1BD-D396A4CB5D93}"/>
    <cellStyle name="20% - Ênfase4 2 9" xfId="14859" xr:uid="{8991C478-5903-45EF-9161-770CC02BFEC6}"/>
    <cellStyle name="20% - Ênfase4 20" xfId="991" xr:uid="{F5F8160E-FC55-4742-937B-DCC7E0FA4508}"/>
    <cellStyle name="20% - Ênfase4 200" xfId="992" xr:uid="{DA900333-2955-43BF-9F61-E6C636F97150}"/>
    <cellStyle name="20% - Ênfase4 201" xfId="993" xr:uid="{5B924AF9-D1C6-44E0-AF0E-545E02776E02}"/>
    <cellStyle name="20% - Ênfase4 202" xfId="994" xr:uid="{98D47A82-B0BD-44A4-B4D6-721A1336EA7E}"/>
    <cellStyle name="20% - Ênfase4 203" xfId="995" xr:uid="{70A39C54-88F5-468E-A4A5-E03949B30183}"/>
    <cellStyle name="20% - Ênfase4 204" xfId="996" xr:uid="{B89BC257-E5BD-4374-BF01-0895CDE971B0}"/>
    <cellStyle name="20% - Ênfase4 205" xfId="997" xr:uid="{2710DBDD-F68A-4AD4-BF63-7EE700BCC1FA}"/>
    <cellStyle name="20% - Ênfase4 206" xfId="998" xr:uid="{A3C0739D-BEAE-4B4F-AD8F-843471079BE5}"/>
    <cellStyle name="20% - Ênfase4 207" xfId="999" xr:uid="{2CDE051F-B16F-4449-B336-96F34A5A8275}"/>
    <cellStyle name="20% - Ênfase4 208" xfId="1000" xr:uid="{B210A06A-897A-4D62-A4C8-54649C9A6726}"/>
    <cellStyle name="20% - Ênfase4 209" xfId="1001" xr:uid="{D5699CFA-CAC2-4038-BD16-833ABA7DDB0C}"/>
    <cellStyle name="20% - Ênfase4 21" xfId="1002" xr:uid="{48607FE6-6494-4125-8DB0-77C1A2C63C3E}"/>
    <cellStyle name="20% - Ênfase4 210" xfId="1003" xr:uid="{737BF479-1B06-4585-B755-5BDA674ECC60}"/>
    <cellStyle name="20% - Ênfase4 211" xfId="1004" xr:uid="{3B4D26EF-4883-4C89-8DE6-114E1F1FCBB2}"/>
    <cellStyle name="20% - Ênfase4 212" xfId="1005" xr:uid="{A78C5542-757F-45AE-B091-6B0A8C02E440}"/>
    <cellStyle name="20% - Ênfase4 213" xfId="1006" xr:uid="{304E497C-8954-4A11-A0CE-CE09F59A786E}"/>
    <cellStyle name="20% - Ênfase4 214" xfId="1007" xr:uid="{2E42C759-5E22-437C-AF81-939B42234BF9}"/>
    <cellStyle name="20% - Ênfase4 215" xfId="1008" xr:uid="{7758F46B-7E39-4577-BF74-FC8D6673B504}"/>
    <cellStyle name="20% - Ênfase4 216" xfId="1009" xr:uid="{CB929DDA-507E-4C04-9427-F4EA6394E2CD}"/>
    <cellStyle name="20% - Ênfase4 217" xfId="1010" xr:uid="{11E3E06B-3F7E-4198-987A-760AA2C02FFC}"/>
    <cellStyle name="20% - Ênfase4 218" xfId="1011" xr:uid="{F917DB50-C34E-412A-A433-BF426EB51ABF}"/>
    <cellStyle name="20% - Ênfase4 219" xfId="1012" xr:uid="{2193D970-06C2-45B5-9733-027A98B74FF4}"/>
    <cellStyle name="20% - Ênfase4 22" xfId="1013" xr:uid="{FAE1A2ED-F048-4B08-B679-C6CEBC72CCA9}"/>
    <cellStyle name="20% - Ênfase4 220" xfId="1014" xr:uid="{2EDBB774-5A77-41D7-B522-B5E558B10DA5}"/>
    <cellStyle name="20% - Ênfase4 221" xfId="1015" xr:uid="{0992B619-CD0C-43CC-B033-3C22A10796D7}"/>
    <cellStyle name="20% - Ênfase4 222" xfId="1016" xr:uid="{027B6683-E59A-4BC7-9BF5-37751C2EE3AB}"/>
    <cellStyle name="20% - Ênfase4 223" xfId="1017" xr:uid="{A5B9E619-D0C7-4EAF-94BF-54A95E3BAB50}"/>
    <cellStyle name="20% - Ênfase4 224" xfId="1018" xr:uid="{F8D3E1D1-BF80-40EA-BDFB-5B8E763F1723}"/>
    <cellStyle name="20% - Ênfase4 225" xfId="1019" xr:uid="{8B6104B0-B40E-49C4-BFEB-C4EB25594844}"/>
    <cellStyle name="20% - Ênfase4 226" xfId="1020" xr:uid="{02A6D912-0C0D-436C-9A06-ABD521583A4E}"/>
    <cellStyle name="20% - Ênfase4 227" xfId="1021" xr:uid="{3AC63C39-A8BA-4D3E-964B-A4BE83A9AEEF}"/>
    <cellStyle name="20% - Ênfase4 228" xfId="1022" xr:uid="{3BCE9130-916B-429F-B388-53A469AB699E}"/>
    <cellStyle name="20% - Ênfase4 229" xfId="1023" xr:uid="{BF6BACAA-066B-4E6E-97D2-488956980C6A}"/>
    <cellStyle name="20% - Ênfase4 23" xfId="1024" xr:uid="{FE36C2A3-4A1A-4166-8673-26AF32496720}"/>
    <cellStyle name="20% - Ênfase4 230" xfId="1025" xr:uid="{793C58D1-5394-4A7E-980F-C66E2DA8BCEC}"/>
    <cellStyle name="20% - Ênfase4 231" xfId="1026" xr:uid="{70313CE2-DA88-42F2-8AB1-FEF1207E2846}"/>
    <cellStyle name="20% - Ênfase4 232" xfId="1027" xr:uid="{0B9ECC6F-761D-45B6-848B-14B5856908B0}"/>
    <cellStyle name="20% - Ênfase4 233" xfId="1028" xr:uid="{21C3E602-F731-4EE1-9A47-520E16571632}"/>
    <cellStyle name="20% - Ênfase4 234" xfId="1029" xr:uid="{6EF0911D-151B-432B-AF06-8C48E7CEFDE8}"/>
    <cellStyle name="20% - Ênfase4 235" xfId="1030" xr:uid="{283E9F6A-45DC-4B96-927C-00ADEA6607C2}"/>
    <cellStyle name="20% - Ênfase4 236" xfId="1031" xr:uid="{65E29820-F658-466F-A44E-F5E61F26C70B}"/>
    <cellStyle name="20% - Ênfase4 237" xfId="1032" xr:uid="{8ED15163-3DD8-4E91-BCA9-09378F08F2DF}"/>
    <cellStyle name="20% - Ênfase4 238" xfId="1033" xr:uid="{193AD61C-F97E-4D05-9E6A-86D6BBF749EF}"/>
    <cellStyle name="20% - Ênfase4 239" xfId="1034" xr:uid="{5CB8A6A4-3C59-46F3-8780-BDDEE6F51607}"/>
    <cellStyle name="20% - Ênfase4 24" xfId="1035" xr:uid="{E6CD9666-5789-4500-87C3-09AAA4579E49}"/>
    <cellStyle name="20% - Ênfase4 240" xfId="1036" xr:uid="{9CE98183-7427-4F7C-8BAC-C6ECE9DED28E}"/>
    <cellStyle name="20% - Ênfase4 241" xfId="1037" xr:uid="{D3965F5A-6580-4937-8C8D-BF39F28E8A0F}"/>
    <cellStyle name="20% - Ênfase4 242" xfId="1038" xr:uid="{671A7A45-F720-4167-8C83-DCE396010FC8}"/>
    <cellStyle name="20% - Ênfase4 243" xfId="1039" xr:uid="{0B77A5E1-2D17-425E-85A0-284BB2448D59}"/>
    <cellStyle name="20% - Ênfase4 244" xfId="1040" xr:uid="{7DB984D7-941C-4FD9-94AC-744E1BBEC821}"/>
    <cellStyle name="20% - Ênfase4 245" xfId="1041" xr:uid="{C3E80E5A-ABDE-4FCF-9430-72544B00F0A3}"/>
    <cellStyle name="20% - Ênfase4 246" xfId="1042" xr:uid="{A26C2833-C786-4210-86DD-B59CB10E2402}"/>
    <cellStyle name="20% - Ênfase4 247" xfId="1043" xr:uid="{1E78F932-A39B-469C-8054-806B24654BE9}"/>
    <cellStyle name="20% - Ênfase4 248" xfId="1044" xr:uid="{9FA3160C-D570-44A1-A5A5-1D9CC8B6FE89}"/>
    <cellStyle name="20% - Ênfase4 249" xfId="1045" xr:uid="{5983E7AE-1A81-4F01-9E47-EA15D0FFC0FB}"/>
    <cellStyle name="20% - Ênfase4 25" xfId="1046" xr:uid="{258CC3A5-A137-4E52-9E91-ABE2FBB6187F}"/>
    <cellStyle name="20% - Ênfase4 250" xfId="1047" xr:uid="{314CD8A3-96B1-4FDA-8D10-488E301FE69E}"/>
    <cellStyle name="20% - Ênfase4 251" xfId="1048" xr:uid="{AC444A27-82B4-4B4A-BC5D-A402873F1BCB}"/>
    <cellStyle name="20% - Ênfase4 252" xfId="1049" xr:uid="{11B07D90-BAF7-4DF9-A26E-788E4DC0CA51}"/>
    <cellStyle name="20% - Ênfase4 253" xfId="1050" xr:uid="{E1FEA03B-34CA-43D8-97F7-A9299FBA89BC}"/>
    <cellStyle name="20% - Ênfase4 254" xfId="1051" xr:uid="{E39FB871-E2DC-47A0-B70A-583CAC3DE4EF}"/>
    <cellStyle name="20% - Ênfase4 255" xfId="1052" xr:uid="{324F1E2D-9C16-44F9-AD56-8AA35B35BC0B}"/>
    <cellStyle name="20% - Ênfase4 256" xfId="10596" xr:uid="{55D11B8F-5DEB-4AC2-9180-F69BF85B1D1D}"/>
    <cellStyle name="20% - Ênfase4 257" xfId="15931" xr:uid="{592FDDAF-BB24-48EE-BA50-5B44EE9F85C4}"/>
    <cellStyle name="20% - Ênfase4 26" xfId="1053" xr:uid="{71BCA96C-143A-47A1-89B6-18A7BF1A4484}"/>
    <cellStyle name="20% - Ênfase4 27" xfId="1054" xr:uid="{C306DB2A-B7C0-44A8-9B50-58F9AB1EFF55}"/>
    <cellStyle name="20% - Ênfase4 28" xfId="1055" xr:uid="{75A0EA27-045C-45E3-AEBF-FEEE9ACF772F}"/>
    <cellStyle name="20% - Ênfase4 29" xfId="1056" xr:uid="{BC17C10C-4357-4893-882D-DCC046297A8B}"/>
    <cellStyle name="20% - Ênfase4 3" xfId="1057" xr:uid="{F2639A21-A202-477C-8C8F-83D2932A1D73}"/>
    <cellStyle name="20% - Ênfase4 3 2" xfId="10597" xr:uid="{280AE748-C106-457B-B1F6-1235DCFCDD95}"/>
    <cellStyle name="20% - Ênfase4 3 2 2" xfId="10598" xr:uid="{3AA955E9-7586-49B3-8C44-8870FC5D51A2}"/>
    <cellStyle name="20% - Ênfase4 3 2 3" xfId="10599" xr:uid="{0BBB97E1-2471-49E6-91E3-4A41F2502F38}"/>
    <cellStyle name="20% - Ênfase4 3 2 4" xfId="10600" xr:uid="{E6CB0E5C-E5A4-452D-8EE0-A05A6D8BBB4B}"/>
    <cellStyle name="20% - Ênfase4 3 2 5" xfId="15981" xr:uid="{9A54A122-C865-4D6B-AF2A-EB76B884BEA7}"/>
    <cellStyle name="20% - Ênfase4 3 2 5 2" xfId="16472" xr:uid="{BCFF1E5D-C994-4A4F-8274-74572F583395}"/>
    <cellStyle name="20% - Ênfase4 3 3" xfId="10601" xr:uid="{24F94EBE-E274-49A0-B941-F9522CA7E00B}"/>
    <cellStyle name="20% - Ênfase4 3 4" xfId="10602" xr:uid="{F50E460A-6AD3-4FAF-95BD-79E76ADDB8E3}"/>
    <cellStyle name="20% - Ênfase4 3 5" xfId="10603" xr:uid="{1935C263-C29B-4205-BF38-2FB27691DC81}"/>
    <cellStyle name="20% - Ênfase4 3 6" xfId="16336" xr:uid="{3A678087-C29C-4B5B-8CA7-2AB5D154AEA7}"/>
    <cellStyle name="20% - Ênfase4 30" xfId="1058" xr:uid="{5A7170E0-33B3-44D7-9C11-2951A535B0D5}"/>
    <cellStyle name="20% - Ênfase4 31" xfId="1059" xr:uid="{6BBEB31A-E3B9-4BF3-B52C-F1B2B09A84A4}"/>
    <cellStyle name="20% - Ênfase4 32" xfId="1060" xr:uid="{4C7172A3-D9B4-42B6-AD8E-2FB0F7FCB675}"/>
    <cellStyle name="20% - Ênfase4 33" xfId="1061" xr:uid="{2B772904-4BC7-4CB5-A90D-B44E395DB8E4}"/>
    <cellStyle name="20% - Ênfase4 34" xfId="1062" xr:uid="{DD409E03-7C01-4BDA-9D8D-41D3E2C8BDF2}"/>
    <cellStyle name="20% - Ênfase4 35" xfId="1063" xr:uid="{FF015318-C1BD-4927-A9C6-EBBBCADBDBDE}"/>
    <cellStyle name="20% - Ênfase4 36" xfId="1064" xr:uid="{35D3985B-66C4-4E55-948A-B85A8F938912}"/>
    <cellStyle name="20% - Ênfase4 37" xfId="1065" xr:uid="{50F3DB31-0A56-4B0B-A082-CAADEF175A63}"/>
    <cellStyle name="20% - Ênfase4 38" xfId="1066" xr:uid="{5A33D98E-ABBC-40E0-A023-B41F76E1B675}"/>
    <cellStyle name="20% - Ênfase4 39" xfId="1067" xr:uid="{2AE1438B-45E2-470E-95CF-CA79C9CA1994}"/>
    <cellStyle name="20% - Ênfase4 4" xfId="1068" xr:uid="{BEB9DD00-CE70-4BEB-800A-1FC4052CB35D}"/>
    <cellStyle name="20% - Ênfase4 4 2" xfId="10604" xr:uid="{C8A00511-087A-4A39-B55E-5A065746C584}"/>
    <cellStyle name="20% - Ênfase4 4 2 2" xfId="10605" xr:uid="{6479DB41-FA94-4428-BFE7-4E7677F9D38D}"/>
    <cellStyle name="20% - Ênfase4 4 2 3" xfId="10606" xr:uid="{925A3243-BDC4-414B-A353-3CFF7E560ECB}"/>
    <cellStyle name="20% - Ênfase4 4 2 4" xfId="10607" xr:uid="{2B35473C-437D-4220-BB14-9B60CB220589}"/>
    <cellStyle name="20% - Ênfase4 4 2 5" xfId="15982" xr:uid="{3DD3CF34-E28B-49C5-9039-916A767E9CE8}"/>
    <cellStyle name="20% - Ênfase4 4 2 5 2" xfId="16473" xr:uid="{FAC4B857-CD8C-481B-BA35-87F564411635}"/>
    <cellStyle name="20% - Ênfase4 4 3" xfId="10608" xr:uid="{67904028-AC55-4D02-81DB-074E709BE9C9}"/>
    <cellStyle name="20% - Ênfase4 4 4" xfId="10609" xr:uid="{3A0D3EAC-118B-478E-919D-77ED3FA149A0}"/>
    <cellStyle name="20% - Ênfase4 4 4 2" xfId="25011" xr:uid="{7D5CF8F8-1C5E-452A-BD2E-E660F40C97B5}"/>
    <cellStyle name="20% - Ênfase4 4 5" xfId="10610" xr:uid="{D4CA1BDC-EB9A-4701-9D08-A2D116FAB894}"/>
    <cellStyle name="20% - Ênfase4 4 6" xfId="16337" xr:uid="{069A2B85-2AC0-4E4E-BC9E-A9C6F4572D7D}"/>
    <cellStyle name="20% - Ênfase4 40" xfId="1069" xr:uid="{3BC4E6E2-217B-44F7-A3C2-4B40101CFBF9}"/>
    <cellStyle name="20% - Ênfase4 41" xfId="1070" xr:uid="{F939B739-05C3-4A2C-ADDB-D03CA5A52300}"/>
    <cellStyle name="20% - Ênfase4 42" xfId="1071" xr:uid="{13FE5F6C-AD5D-4396-8B95-DFEFFD3BCFCC}"/>
    <cellStyle name="20% - Ênfase4 43" xfId="1072" xr:uid="{FC6CEFA3-67E6-444E-8B52-71A9F04FD120}"/>
    <cellStyle name="20% - Ênfase4 44" xfId="1073" xr:uid="{4961220A-09E5-455E-A683-BF50FA0DAC0D}"/>
    <cellStyle name="20% - Ênfase4 45" xfId="1074" xr:uid="{4BA406BA-87FE-414D-9E3C-20BB6653453F}"/>
    <cellStyle name="20% - Ênfase4 46" xfId="1075" xr:uid="{885F538A-B19C-4A45-835E-6518070CBF9D}"/>
    <cellStyle name="20% - Ênfase4 47" xfId="1076" xr:uid="{BE59023F-B09A-4917-8C45-37E961A0D01D}"/>
    <cellStyle name="20% - Ênfase4 48" xfId="1077" xr:uid="{8F7E0D29-77C0-448F-83E4-98E36666C5F6}"/>
    <cellStyle name="20% - Ênfase4 49" xfId="1078" xr:uid="{0CDD8B90-A361-4360-9DE9-F164BF537160}"/>
    <cellStyle name="20% - Ênfase4 5" xfId="1079" xr:uid="{7101D72B-2E4F-4AF9-A7EA-55C0C02CEC0D}"/>
    <cellStyle name="20% - Ênfase4 5 2" xfId="10611" xr:uid="{44A1F7D6-0651-49B9-8EC2-17C092854DF0}"/>
    <cellStyle name="20% - Ênfase4 5 3" xfId="10612" xr:uid="{01006ADD-53DA-496C-866B-A9611FFB1D03}"/>
    <cellStyle name="20% - Ênfase4 5 4" xfId="10613" xr:uid="{44093C22-D66A-459E-A522-A44CDDEB73CB}"/>
    <cellStyle name="20% - Ênfase4 5 5" xfId="15983" xr:uid="{B2070CBC-8B56-4393-A38B-B9FB1BE7B7BA}"/>
    <cellStyle name="20% - Ênfase4 5 5 2" xfId="16338" xr:uid="{46E2E53B-DBE5-410A-A133-7E7DB17EA5F9}"/>
    <cellStyle name="20% - Ênfase4 50" xfId="1080" xr:uid="{03A9FB41-8C3E-4D00-868A-B2AE1C59CA5D}"/>
    <cellStyle name="20% - Ênfase4 51" xfId="1081" xr:uid="{6A414161-60F0-4F2B-B936-DF7B1D9C1EC7}"/>
    <cellStyle name="20% - Ênfase4 52" xfId="1082" xr:uid="{70455D93-E0D4-484B-BB8A-09E7575A9B3A}"/>
    <cellStyle name="20% - Ênfase4 53" xfId="1083" xr:uid="{8712CB7D-BF85-4FCC-919B-95C657D30A71}"/>
    <cellStyle name="20% - Ênfase4 54" xfId="1084" xr:uid="{380418C7-9F0F-4007-AF0D-D1FA7D629AC1}"/>
    <cellStyle name="20% - Ênfase4 55" xfId="1085" xr:uid="{B9D6C9BE-CAE1-4A43-806B-6FBC8D88095A}"/>
    <cellStyle name="20% - Ênfase4 56" xfId="1086" xr:uid="{D826AEE7-3DBC-4910-BA12-D18D8B22C6DB}"/>
    <cellStyle name="20% - Ênfase4 57" xfId="1087" xr:uid="{3C257B0F-673B-482F-AD0C-D441086A00F4}"/>
    <cellStyle name="20% - Ênfase4 58" xfId="1088" xr:uid="{00ACF8B1-8612-42FF-8E81-6C2E7576A68D}"/>
    <cellStyle name="20% - Ênfase4 59" xfId="1089" xr:uid="{A8012889-EBCE-4EF2-B89D-0AD6312EA33A}"/>
    <cellStyle name="20% - Ênfase4 6" xfId="1090" xr:uid="{B8E2536B-91A3-4736-AEBC-DAB85DCCA4B1}"/>
    <cellStyle name="20% - Ênfase4 6 2" xfId="10614" xr:uid="{4806913E-C55C-400C-B617-6DD429DFA145}"/>
    <cellStyle name="20% - Ênfase4 6 3" xfId="10615" xr:uid="{F231B41E-7902-4EBD-AEC8-FCE552D6D838}"/>
    <cellStyle name="20% - Ênfase4 6 3 2" xfId="24989" xr:uid="{109742DE-2932-4B6B-AB05-717CB815AB8F}"/>
    <cellStyle name="20% - Ênfase4 6 4" xfId="10616" xr:uid="{E09A6200-EA98-42E1-9C63-F76270A5BC6B}"/>
    <cellStyle name="20% - Ênfase4 6 5" xfId="16339" xr:uid="{04C945E6-6431-493A-9B50-A36F1DB93121}"/>
    <cellStyle name="20% - Ênfase4 6 6" xfId="18298" xr:uid="{B7F1AA73-D82C-41EE-A00B-744162E4AD41}"/>
    <cellStyle name="20% - Ênfase4 60" xfId="1091" xr:uid="{B3AC8465-5650-446F-8B32-D8DD0782C4EC}"/>
    <cellStyle name="20% - Ênfase4 61" xfId="1092" xr:uid="{6C0714BD-F84B-4799-BCF7-0C606CD57891}"/>
    <cellStyle name="20% - Ênfase4 62" xfId="1093" xr:uid="{606D4102-0727-470D-AEE9-C3BE0B7C9651}"/>
    <cellStyle name="20% - Ênfase4 63" xfId="1094" xr:uid="{8200B38A-4CBC-4675-85A5-7977FF7AA0AF}"/>
    <cellStyle name="20% - Ênfase4 64" xfId="1095" xr:uid="{B6D252A9-9E14-4805-9690-87AE5DA48835}"/>
    <cellStyle name="20% - Ênfase4 65" xfId="1096" xr:uid="{A19DC7ED-51F3-4CC3-BBAC-F9750E7CBFCB}"/>
    <cellStyle name="20% - Ênfase4 66" xfId="1097" xr:uid="{1F888098-8FF1-4422-AD00-BD9C1DE7F5CD}"/>
    <cellStyle name="20% - Ênfase4 67" xfId="1098" xr:uid="{937AE42C-FEC8-4CC9-BE68-DF3CFA260244}"/>
    <cellStyle name="20% - Ênfase4 68" xfId="1099" xr:uid="{8A6E420D-4F28-4C93-9352-5D872BD15A56}"/>
    <cellStyle name="20% - Ênfase4 69" xfId="1100" xr:uid="{84988097-5203-4533-8413-009896C713BA}"/>
    <cellStyle name="20% - Ênfase4 7" xfId="1101" xr:uid="{BF888A44-1B51-46CD-955A-E8772A61BCAB}"/>
    <cellStyle name="20% - Ênfase4 7 2" xfId="18300" xr:uid="{6AFF166C-4D5D-411B-AF21-B2A059E986DF}"/>
    <cellStyle name="20% - Ênfase4 7 2 2" xfId="31727" xr:uid="{3EEB9F50-524A-4F8A-8F31-54E777356114}"/>
    <cellStyle name="20% - Ênfase4 70" xfId="1102" xr:uid="{850D1BAE-78A6-4428-A560-B7D96A057888}"/>
    <cellStyle name="20% - Ênfase4 71" xfId="1103" xr:uid="{36A27850-11F9-4512-9982-0F051F90691A}"/>
    <cellStyle name="20% - Ênfase4 72" xfId="1104" xr:uid="{74CCD135-546C-4935-BBA7-FE28B810B0B6}"/>
    <cellStyle name="20% - Ênfase4 73" xfId="1105" xr:uid="{8DD078CF-00CA-48F5-B122-852FE8B7AE1A}"/>
    <cellStyle name="20% - Ênfase4 74" xfId="1106" xr:uid="{E0F740C0-C451-4AC2-8799-33A8AE8E9831}"/>
    <cellStyle name="20% - Ênfase4 75" xfId="1107" xr:uid="{5EDD5B4C-7FBF-4F95-8E3C-4B829CC933B5}"/>
    <cellStyle name="20% - Ênfase4 76" xfId="1108" xr:uid="{FFC8D857-D165-4D48-A319-7FD53FC140C7}"/>
    <cellStyle name="20% - Ênfase4 77" xfId="1109" xr:uid="{0EB5FE15-7A01-4502-BE67-E2BCCEDD096E}"/>
    <cellStyle name="20% - Ênfase4 78" xfId="1110" xr:uid="{221FB026-5B7C-499E-B384-247EA0919FE1}"/>
    <cellStyle name="20% - Ênfase4 79" xfId="1111" xr:uid="{94E42E39-5081-4026-9A08-D41351BC1A51}"/>
    <cellStyle name="20% - Ênfase4 8" xfId="1112" xr:uid="{F80C9FE2-65E9-4F9F-B6D4-917106C08C97}"/>
    <cellStyle name="20% - Ênfase4 8 2" xfId="18301" xr:uid="{312CFEED-7EE1-44E3-B798-95FAAC0C3061}"/>
    <cellStyle name="20% - Ênfase4 8 2 2" xfId="31728" xr:uid="{F3D4BCA9-DD53-44A4-8ACE-5033941D155F}"/>
    <cellStyle name="20% - Ênfase4 80" xfId="1113" xr:uid="{409033FD-8546-45A5-B06D-39CA689C567C}"/>
    <cellStyle name="20% - Ênfase4 81" xfId="1114" xr:uid="{85D60D3F-E3A4-468E-AC7F-420D297BD56B}"/>
    <cellStyle name="20% - Ênfase4 82" xfId="1115" xr:uid="{406CFED7-F03E-4019-892D-34F4C32F135C}"/>
    <cellStyle name="20% - Ênfase4 83" xfId="1116" xr:uid="{5EABF2E1-22F1-4AAA-93E1-730814AE9344}"/>
    <cellStyle name="20% - Ênfase4 84" xfId="1117" xr:uid="{896046E9-5D97-4DA1-B468-899AF290432A}"/>
    <cellStyle name="20% - Ênfase4 85" xfId="1118" xr:uid="{D053A3E4-E31A-42FE-858B-779E062627CA}"/>
    <cellStyle name="20% - Ênfase4 86" xfId="1119" xr:uid="{F44CDD75-79DA-4AD1-9EBA-FBEEC4B49561}"/>
    <cellStyle name="20% - Ênfase4 87" xfId="1120" xr:uid="{29F481EE-AAF6-43CD-8365-EE9568E47392}"/>
    <cellStyle name="20% - Ênfase4 88" xfId="1121" xr:uid="{73EA8C1F-63C7-4AB2-92F6-19197C026FF8}"/>
    <cellStyle name="20% - Ênfase4 89" xfId="1122" xr:uid="{E23C83FC-F96A-4903-BFB3-65AE2211922E}"/>
    <cellStyle name="20% - Ênfase4 9" xfId="1123" xr:uid="{5F76FAA0-1108-4BE6-949D-3C8E0C930D74}"/>
    <cellStyle name="20% - Ênfase4 9 2" xfId="18302" xr:uid="{5B74E128-02C2-4174-8F8E-5AB2717CF853}"/>
    <cellStyle name="20% - Ênfase4 9 2 2" xfId="31729" xr:uid="{86033D6A-20AB-49EB-8CF2-411F962B2986}"/>
    <cellStyle name="20% - Ênfase4 90" xfId="1124" xr:uid="{B5760E5F-2B8A-4102-9938-8AB393E20BCC}"/>
    <cellStyle name="20% - Ênfase4 91" xfId="1125" xr:uid="{4CE18ED0-718F-406F-85EF-DEF66A2E0D4F}"/>
    <cellStyle name="20% - Ênfase4 92" xfId="1126" xr:uid="{7CF5BCD3-9A2A-48BF-B2B1-2A109217006A}"/>
    <cellStyle name="20% - Ênfase4 93" xfId="1127" xr:uid="{77072D3A-2DF6-454E-90B3-A27016BB5817}"/>
    <cellStyle name="20% - Ênfase4 94" xfId="1128" xr:uid="{D3B0E585-8D24-41A5-84C8-6223970D487A}"/>
    <cellStyle name="20% - Ênfase4 95" xfId="1129" xr:uid="{43187E66-C1CD-4BF5-8ADF-0BDCA81EA8B6}"/>
    <cellStyle name="20% - Ênfase4 96" xfId="1130" xr:uid="{248C2D09-9768-47FF-A1EE-A2C702EDCE76}"/>
    <cellStyle name="20% - Ênfase4 97" xfId="1131" xr:uid="{26DD17A1-C27B-4ECA-9C80-74DC6C4F0211}"/>
    <cellStyle name="20% - Ênfase4 98" xfId="1132" xr:uid="{54F65BF3-CC48-437D-9B5F-10C7C2762D6D}"/>
    <cellStyle name="20% - Ênfase4 99" xfId="1133" xr:uid="{F3C00C83-99E5-40AF-AC5D-2A0096DDFFFD}"/>
    <cellStyle name="20% - Ênfase5" xfId="5" xr:uid="{00000000-0005-0000-0000-000004000000}"/>
    <cellStyle name="20% - Ênfase5 10" xfId="1134" xr:uid="{2A90D093-C35C-434C-806B-7771FA7E0166}"/>
    <cellStyle name="20% - Ênfase5 10 2" xfId="18303" xr:uid="{9C1692A8-DAF4-4FBB-AFB4-84D703114B30}"/>
    <cellStyle name="20% - Ênfase5 10 2 2" xfId="31730" xr:uid="{AF5E87F8-DFD0-4447-86AD-8EB1989C1B69}"/>
    <cellStyle name="20% - Ênfase5 100" xfId="1135" xr:uid="{228568E5-C0A6-41E2-A06B-A47F423AAD4E}"/>
    <cellStyle name="20% - Ênfase5 101" xfId="1136" xr:uid="{A218D4F6-383F-4916-AB2E-321D0B0C1274}"/>
    <cellStyle name="20% - Ênfase5 102" xfId="1137" xr:uid="{FDF3E5A2-A4CF-4007-B4D3-65A63A051327}"/>
    <cellStyle name="20% - Ênfase5 103" xfId="1138" xr:uid="{DA328CB2-197E-4189-8B4D-D5AA05A21CF5}"/>
    <cellStyle name="20% - Ênfase5 104" xfId="1139" xr:uid="{74EC4B7B-6717-485C-8D0A-175C4980C3EC}"/>
    <cellStyle name="20% - Ênfase5 105" xfId="1140" xr:uid="{DF3187B8-2304-4FF7-AA56-F7C73CBD392E}"/>
    <cellStyle name="20% - Ênfase5 106" xfId="1141" xr:uid="{2AF16941-819D-407F-867C-78887C6147B0}"/>
    <cellStyle name="20% - Ênfase5 107" xfId="1142" xr:uid="{F57C0292-DA99-4F1B-AB62-44BF6BDC347F}"/>
    <cellStyle name="20% - Ênfase5 108" xfId="1143" xr:uid="{E70413A0-A5FF-468B-9CA0-E972AD503019}"/>
    <cellStyle name="20% - Ênfase5 109" xfId="1144" xr:uid="{CCD452FA-506F-4526-B7E4-9E7F4100A3B0}"/>
    <cellStyle name="20% - Ênfase5 11" xfId="1145" xr:uid="{E54DD293-4A30-4784-9B4F-A98D60CE8CF6}"/>
    <cellStyle name="20% - Ênfase5 11 2" xfId="18304" xr:uid="{7E15ECDA-F01D-4C71-9B5D-2B3E823FED47}"/>
    <cellStyle name="20% - Ênfase5 11 2 2" xfId="31731" xr:uid="{25F5FDB5-23C3-4122-AEA3-71AEE936F120}"/>
    <cellStyle name="20% - Ênfase5 110" xfId="1146" xr:uid="{C19EBD80-88E7-454C-A779-BE14AA4E6020}"/>
    <cellStyle name="20% - Ênfase5 111" xfId="1147" xr:uid="{F82EFB62-92BD-4FE9-9573-D90BE0FC74EF}"/>
    <cellStyle name="20% - Ênfase5 112" xfId="1148" xr:uid="{B84F69B9-AF23-42CE-9D53-634B2BB9973A}"/>
    <cellStyle name="20% - Ênfase5 113" xfId="1149" xr:uid="{2216089C-D886-4074-9B42-8B658E6B94DD}"/>
    <cellStyle name="20% - Ênfase5 114" xfId="1150" xr:uid="{0E1F1909-D35D-4F3C-BA56-8377B14EC4DF}"/>
    <cellStyle name="20% - Ênfase5 115" xfId="1151" xr:uid="{9D6DF373-826E-4992-8F4F-F53DCB80D006}"/>
    <cellStyle name="20% - Ênfase5 116" xfId="1152" xr:uid="{EDB66D9F-F200-4822-9303-89559AD27849}"/>
    <cellStyle name="20% - Ênfase5 117" xfId="1153" xr:uid="{AA19DDCE-1971-44A6-864C-76C83D3628FE}"/>
    <cellStyle name="20% - Ênfase5 118" xfId="1154" xr:uid="{785F9126-A10B-4EF3-8E7F-DC96D67D938B}"/>
    <cellStyle name="20% - Ênfase5 119" xfId="1155" xr:uid="{1E27B4C3-A43F-4D83-A741-E3C94F0D202B}"/>
    <cellStyle name="20% - Ênfase5 12" xfId="1156" xr:uid="{E6C4392C-418A-46B8-822E-20B0060FF888}"/>
    <cellStyle name="20% - Ênfase5 12 2" xfId="18305" xr:uid="{30AF5DE4-7378-4569-8032-563263A5924A}"/>
    <cellStyle name="20% - Ênfase5 12 2 2" xfId="31732" xr:uid="{D9DB524B-F751-4DE6-BF3C-A89CDE34A85C}"/>
    <cellStyle name="20% - Ênfase5 120" xfId="1157" xr:uid="{4E9A3C2A-971D-4E44-B70C-A7E15530272C}"/>
    <cellStyle name="20% - Ênfase5 121" xfId="1158" xr:uid="{BB893AAE-F065-4F67-B9E1-308E7FC1C20B}"/>
    <cellStyle name="20% - Ênfase5 122" xfId="1159" xr:uid="{EA198955-DB78-42EB-A462-98219FD3D530}"/>
    <cellStyle name="20% - Ênfase5 123" xfId="1160" xr:uid="{44C4A050-F66B-4096-A893-5F5A6E599971}"/>
    <cellStyle name="20% - Ênfase5 124" xfId="1161" xr:uid="{E04B139C-13E8-4A35-BCED-8F61E6422A02}"/>
    <cellStyle name="20% - Ênfase5 125" xfId="1162" xr:uid="{B1ED18F0-72EC-4CF1-837C-7556AFB5638C}"/>
    <cellStyle name="20% - Ênfase5 126" xfId="1163" xr:uid="{E9F409AB-B299-47F6-BEEC-02A2CC2C1A40}"/>
    <cellStyle name="20% - Ênfase5 127" xfId="1164" xr:uid="{171F61C8-2EE9-4C76-A5B9-EDB2F554C47B}"/>
    <cellStyle name="20% - Ênfase5 128" xfId="1165" xr:uid="{9F366256-F0DD-4BDE-81C9-FBB744F1690F}"/>
    <cellStyle name="20% - Ênfase5 129" xfId="1166" xr:uid="{756FF578-72B5-4386-A8EF-B66AAD85E98F}"/>
    <cellStyle name="20% - Ênfase5 13" xfId="1167" xr:uid="{0C4E4BA2-24F0-48D2-8E53-ABE7951C53F1}"/>
    <cellStyle name="20% - Ênfase5 13 2" xfId="18306" xr:uid="{34BE61C9-B491-4420-9BCC-73F5ABB60758}"/>
    <cellStyle name="20% - Ênfase5 13 2 2" xfId="31733" xr:uid="{202FFDF5-9849-4EED-A4B5-5A89A0328770}"/>
    <cellStyle name="20% - Ênfase5 130" xfId="1168" xr:uid="{9C82CAA5-6675-4F51-8698-F37D7D53A81F}"/>
    <cellStyle name="20% - Ênfase5 131" xfId="1169" xr:uid="{78424264-139E-4BDC-918E-DB2073C10C71}"/>
    <cellStyle name="20% - Ênfase5 132" xfId="1170" xr:uid="{31DEC0BF-4A4A-42F8-8041-0CD93D22DB41}"/>
    <cellStyle name="20% - Ênfase5 133" xfId="1171" xr:uid="{3E3AB3EE-A2D2-4347-AD4B-1933790D8B60}"/>
    <cellStyle name="20% - Ênfase5 134" xfId="1172" xr:uid="{69F70C67-CB4A-4666-8283-CB7B2F16119A}"/>
    <cellStyle name="20% - Ênfase5 135" xfId="1173" xr:uid="{685FBE5D-F164-4964-94CF-C838D797B55F}"/>
    <cellStyle name="20% - Ênfase5 136" xfId="1174" xr:uid="{0382A531-2267-4359-9B78-023DBAB951B3}"/>
    <cellStyle name="20% - Ênfase5 137" xfId="1175" xr:uid="{781BF82B-919A-485C-91E1-29D96E0A09A7}"/>
    <cellStyle name="20% - Ênfase5 138" xfId="1176" xr:uid="{2AA45ECC-FD04-48CA-983F-41EB1BD58D31}"/>
    <cellStyle name="20% - Ênfase5 139" xfId="1177" xr:uid="{726466F2-E71C-40EB-A2A9-A62D4B906ABA}"/>
    <cellStyle name="20% - Ênfase5 14" xfId="1178" xr:uid="{AA5D6B7D-6796-4E8E-91B8-9D24CDE91519}"/>
    <cellStyle name="20% - Ênfase5 14 2" xfId="18307" xr:uid="{3330D99C-280D-4F25-9950-E70EDCED1CA1}"/>
    <cellStyle name="20% - Ênfase5 14 2 2" xfId="31734" xr:uid="{BC7E1CA3-AED0-4F56-A1AD-0036CCD0D010}"/>
    <cellStyle name="20% - Ênfase5 140" xfId="1179" xr:uid="{F5D189D6-236A-45A2-B67F-417EA5EA78E2}"/>
    <cellStyle name="20% - Ênfase5 141" xfId="1180" xr:uid="{756A04FD-A72F-4A98-8A98-2A09C68E0435}"/>
    <cellStyle name="20% - Ênfase5 142" xfId="1181" xr:uid="{F7438634-5A38-4BA3-89FE-D7F06F0AB951}"/>
    <cellStyle name="20% - Ênfase5 143" xfId="1182" xr:uid="{F85754DA-8EEB-4571-B880-AC290847D372}"/>
    <cellStyle name="20% - Ênfase5 144" xfId="1183" xr:uid="{E4EF28FF-AF75-4E68-B361-5769886E9347}"/>
    <cellStyle name="20% - Ênfase5 145" xfId="1184" xr:uid="{2938BC4F-C6FA-4112-912D-F738708C49B1}"/>
    <cellStyle name="20% - Ênfase5 146" xfId="1185" xr:uid="{6D85F367-E28A-449A-BFD2-87DCE2320DC0}"/>
    <cellStyle name="20% - Ênfase5 147" xfId="1186" xr:uid="{E4974924-859D-46F5-8CCC-40819311EF4B}"/>
    <cellStyle name="20% - Ênfase5 148" xfId="1187" xr:uid="{1759F4E8-705A-45F2-BDFE-029FC2B42FC2}"/>
    <cellStyle name="20% - Ênfase5 149" xfId="1188" xr:uid="{DB28889B-29BD-4BAD-AAE8-D35D3B8BFA97}"/>
    <cellStyle name="20% - Ênfase5 15" xfId="1189" xr:uid="{0D01FE0A-6422-4D07-81DE-83FD13C788A6}"/>
    <cellStyle name="20% - Ênfase5 15 2" xfId="18308" xr:uid="{EC0FAB0F-D611-49C0-9363-3C470ED436EE}"/>
    <cellStyle name="20% - Ênfase5 15 2 2" xfId="31735" xr:uid="{494A9D72-2985-46D5-8C94-4EE9234762FF}"/>
    <cellStyle name="20% - Ênfase5 150" xfId="1190" xr:uid="{C60F72BB-409D-4539-9D18-C76C5F5C93A6}"/>
    <cellStyle name="20% - Ênfase5 151" xfId="1191" xr:uid="{36BC56AF-3B2E-44EF-8DF6-ED5228D735B4}"/>
    <cellStyle name="20% - Ênfase5 152" xfId="1192" xr:uid="{65B0904C-4968-4EAC-9C28-79E24BE5FF49}"/>
    <cellStyle name="20% - Ênfase5 153" xfId="1193" xr:uid="{26ACE3E7-2573-4B10-90B1-1913920B777A}"/>
    <cellStyle name="20% - Ênfase5 154" xfId="1194" xr:uid="{430544A2-4F0B-4919-8608-B3B9C5A57A76}"/>
    <cellStyle name="20% - Ênfase5 155" xfId="1195" xr:uid="{F3DF1A7E-3907-4382-9B3B-5B0FAB06A70A}"/>
    <cellStyle name="20% - Ênfase5 156" xfId="1196" xr:uid="{50D05AC3-EC84-4375-BF3D-9704181C5618}"/>
    <cellStyle name="20% - Ênfase5 157" xfId="1197" xr:uid="{950CD7DD-2177-4B51-AE52-45ADD1E92FDA}"/>
    <cellStyle name="20% - Ênfase5 158" xfId="1198" xr:uid="{3FC45AA7-7F12-4F27-B4A8-A29F8F9D6D0C}"/>
    <cellStyle name="20% - Ênfase5 159" xfId="1199" xr:uid="{A42E8053-3832-4A89-9C59-1C8484EF79E3}"/>
    <cellStyle name="20% - Ênfase5 16" xfId="1200" xr:uid="{57B55299-BC66-4CA6-B9A8-824093E0EBE9}"/>
    <cellStyle name="20% - Ênfase5 16 2" xfId="18309" xr:uid="{F375BCCC-8A77-49B5-86FF-21FBE18B0987}"/>
    <cellStyle name="20% - Ênfase5 16 2 2" xfId="31736" xr:uid="{AF87D198-2F8C-4E9D-9924-EEFA576A95E6}"/>
    <cellStyle name="20% - Ênfase5 160" xfId="1201" xr:uid="{31FD7DF0-87AF-4EA6-B751-725BE87F7CB2}"/>
    <cellStyle name="20% - Ênfase5 161" xfId="1202" xr:uid="{87AB0F0F-815C-413E-A7E4-64BF6E8D1076}"/>
    <cellStyle name="20% - Ênfase5 162" xfId="1203" xr:uid="{D2297649-A30B-45C8-A6F4-603A9CB80C01}"/>
    <cellStyle name="20% - Ênfase5 163" xfId="1204" xr:uid="{A0CD71E1-2DEF-4FF7-8284-F3ED6EBE45FA}"/>
    <cellStyle name="20% - Ênfase5 164" xfId="1205" xr:uid="{66951894-1285-4C34-AE60-63AB605C883D}"/>
    <cellStyle name="20% - Ênfase5 165" xfId="1206" xr:uid="{832906E4-E6BE-4212-B117-6710BB179B9C}"/>
    <cellStyle name="20% - Ênfase5 166" xfId="1207" xr:uid="{DCBE91C5-C5B0-4CAB-9273-885BD1730344}"/>
    <cellStyle name="20% - Ênfase5 167" xfId="1208" xr:uid="{F1B28DF9-0A9A-4BAB-991F-C14A29D4F891}"/>
    <cellStyle name="20% - Ênfase5 168" xfId="1209" xr:uid="{50DDB10F-3EEC-4393-865B-AAB160AEA1DC}"/>
    <cellStyle name="20% - Ênfase5 169" xfId="1210" xr:uid="{6D05ECDC-9C28-4399-98DF-60E8695E19AD}"/>
    <cellStyle name="20% - Ênfase5 17" xfId="1211" xr:uid="{5DF08506-DD03-4B3D-BCDC-4B3E7A954141}"/>
    <cellStyle name="20% - Ênfase5 17 2" xfId="18310" xr:uid="{AB3519C6-1347-4CE6-9124-0E0E6155BC95}"/>
    <cellStyle name="20% - Ênfase5 17 2 2" xfId="31737" xr:uid="{C092D6EE-1184-46B5-ACEC-C0DDB0535E4D}"/>
    <cellStyle name="20% - Ênfase5 170" xfId="1212" xr:uid="{297780DD-19D7-46EB-BB6A-594C03BF620E}"/>
    <cellStyle name="20% - Ênfase5 171" xfId="1213" xr:uid="{E4C2FA57-22D2-4357-A440-FBEDBF532F85}"/>
    <cellStyle name="20% - Ênfase5 172" xfId="1214" xr:uid="{283A077E-FD6A-4929-B4CD-06BEC6561B7F}"/>
    <cellStyle name="20% - Ênfase5 173" xfId="1215" xr:uid="{F8B61D5A-14C1-48C2-8B17-F22F163AD611}"/>
    <cellStyle name="20% - Ênfase5 174" xfId="1216" xr:uid="{B69F12B1-101F-47C1-9C23-A5E177767163}"/>
    <cellStyle name="20% - Ênfase5 175" xfId="1217" xr:uid="{8C443066-CE9D-430E-A9BA-9E58B2989AE1}"/>
    <cellStyle name="20% - Ênfase5 176" xfId="1218" xr:uid="{12651AF3-6AAD-4390-B51A-4632A55C6F2F}"/>
    <cellStyle name="20% - Ênfase5 177" xfId="1219" xr:uid="{2C47513D-02E1-4E0A-88F2-A5F495E01EA5}"/>
    <cellStyle name="20% - Ênfase5 178" xfId="1220" xr:uid="{34E1A2C3-2E4B-4F4E-B682-23908EA74357}"/>
    <cellStyle name="20% - Ênfase5 179" xfId="1221" xr:uid="{C52B158E-85BB-44EB-BF1B-CC6D97D0FB46}"/>
    <cellStyle name="20% - Ênfase5 18" xfId="1222" xr:uid="{28217226-40CF-4EBC-8C0D-C80E213DDD8C}"/>
    <cellStyle name="20% - Ênfase5 18 2" xfId="18311" xr:uid="{6FEBA4B2-C27C-4171-8FC2-FCC8FD9561B9}"/>
    <cellStyle name="20% - Ênfase5 18 2 2" xfId="31738" xr:uid="{D4162F1E-1379-436F-8F59-30F3506192F2}"/>
    <cellStyle name="20% - Ênfase5 180" xfId="1223" xr:uid="{CD64E3DD-42C8-4457-9CEE-C7316611CFFA}"/>
    <cellStyle name="20% - Ênfase5 181" xfId="1224" xr:uid="{2891C8D6-A8C4-45D9-B394-707E6B508F2D}"/>
    <cellStyle name="20% - Ênfase5 182" xfId="1225" xr:uid="{6BA387E3-D7C9-4378-8B15-78C652BB787F}"/>
    <cellStyle name="20% - Ênfase5 183" xfId="1226" xr:uid="{70D8325A-46C2-4CB6-966E-CF86D7DDC589}"/>
    <cellStyle name="20% - Ênfase5 184" xfId="1227" xr:uid="{E157F2FC-6B6E-472A-9B06-DBD788B2BF28}"/>
    <cellStyle name="20% - Ênfase5 185" xfId="1228" xr:uid="{C37EA8DE-86D6-45AC-B4FD-7614C99C7310}"/>
    <cellStyle name="20% - Ênfase5 186" xfId="1229" xr:uid="{2193B5F7-281E-466B-B85B-7FC054F13C1D}"/>
    <cellStyle name="20% - Ênfase5 187" xfId="1230" xr:uid="{5944A09B-8F72-40A2-8B63-A328B4803588}"/>
    <cellStyle name="20% - Ênfase5 188" xfId="1231" xr:uid="{146A3EE0-DB9D-48A2-A93E-95272EB3DD8C}"/>
    <cellStyle name="20% - Ênfase5 189" xfId="1232" xr:uid="{CC2585B8-962B-405A-9188-39804AA3EF60}"/>
    <cellStyle name="20% - Ênfase5 19" xfId="1233" xr:uid="{13F0CC14-5A1E-477A-B4EE-755092A0DD09}"/>
    <cellStyle name="20% - Ênfase5 190" xfId="1234" xr:uid="{8B1992E2-D6C5-45B7-8348-DF68252D5071}"/>
    <cellStyle name="20% - Ênfase5 191" xfId="1235" xr:uid="{D81DC7A4-B4CD-4F66-9F07-7D96CC41933A}"/>
    <cellStyle name="20% - Ênfase5 192" xfId="1236" xr:uid="{28C1E9F1-EC22-4A75-A0DA-647FE15BD506}"/>
    <cellStyle name="20% - Ênfase5 193" xfId="1237" xr:uid="{3FC175E7-9DC2-42BD-B42E-B6C511157F47}"/>
    <cellStyle name="20% - Ênfase5 194" xfId="1238" xr:uid="{1BDE286E-D51B-4581-9B38-A0AF9E15FA5B}"/>
    <cellStyle name="20% - Ênfase5 195" xfId="1239" xr:uid="{37B46EC0-20BC-4BA3-BF93-F9D7BE8B9E29}"/>
    <cellStyle name="20% - Ênfase5 196" xfId="1240" xr:uid="{4BED7D74-AD45-4685-AEA1-8B3878072621}"/>
    <cellStyle name="20% - Ênfase5 197" xfId="1241" xr:uid="{8888D690-6DB1-4EFC-B3D9-9207FB8E2138}"/>
    <cellStyle name="20% - Ênfase5 198" xfId="1242" xr:uid="{41AA5216-DE66-472F-A8C4-D0B10AB23D55}"/>
    <cellStyle name="20% - Ênfase5 199" xfId="1243" xr:uid="{DC59BC19-E5DB-490E-8F2F-7C8F123FFAEB}"/>
    <cellStyle name="20% - Ênfase5 2" xfId="1244" xr:uid="{B22DF1B6-A0A6-47E9-ABED-F41A24BF9938}"/>
    <cellStyle name="20% - Ênfase5 2 10" xfId="14860" xr:uid="{53D9C959-F5EF-4AB0-9A5D-66F09636001C}"/>
    <cellStyle name="20% - Ênfase5 2 11" xfId="16340" xr:uid="{05614C72-43EA-4259-AEAA-AFC36EBD5F31}"/>
    <cellStyle name="20% - Ênfase5 2 11 2" xfId="18314" xr:uid="{9C8DB661-0973-403F-A173-9F84C63FDCBB}"/>
    <cellStyle name="20% - Ênfase5 2 12" xfId="31739" xr:uid="{01F79EFE-1ACD-4227-8164-E17DEB4DF839}"/>
    <cellStyle name="20% - Ênfase5 2 2" xfId="10617" xr:uid="{FFCC717A-21BA-4C58-AEAB-E728A1A6EC42}"/>
    <cellStyle name="20% - Ênfase5 2 2 2" xfId="10618" xr:uid="{07327471-A13C-435A-ADB4-FBF79797F413}"/>
    <cellStyle name="20% - Ênfase5 2 2 2 2" xfId="10619" xr:uid="{F29A0B93-072A-4F1C-A745-313DA16B5303}"/>
    <cellStyle name="20% - Ênfase5 2 2 2 3" xfId="10620" xr:uid="{2F8F473B-A312-4A8A-8224-FAD0F191C31D}"/>
    <cellStyle name="20% - Ênfase5 2 2 2 4" xfId="10621" xr:uid="{8C283782-5468-45E3-8ADB-604817BAD930}"/>
    <cellStyle name="20% - Ênfase5 2 2 2 5" xfId="15984" xr:uid="{AD7259E4-E970-4CAA-82FF-5F50A7E8F7C6}"/>
    <cellStyle name="20% - Ênfase5 2 2 2 5 2" xfId="16474" xr:uid="{A8726C61-8DF2-4032-8222-07270F75EA67}"/>
    <cellStyle name="20% - Ênfase5 2 2 3" xfId="10622" xr:uid="{E6388451-F78C-49D6-8CB0-7DEA5DBD4D6B}"/>
    <cellStyle name="20% - Ênfase5 2 2 4" xfId="10623" xr:uid="{1090AE1A-4CE8-4DA7-AF74-03320324F57D}"/>
    <cellStyle name="20% - Ênfase5 2 2 4 2" xfId="24988" xr:uid="{3C73D902-554F-4353-9E8A-5C3F71E44A2B}"/>
    <cellStyle name="20% - Ênfase5 2 2 5" xfId="10624" xr:uid="{9F56A593-E71A-4F9A-B63D-C26E207BC770}"/>
    <cellStyle name="20% - Ênfase5 2 3" xfId="10625" xr:uid="{FC75CB94-E644-4E0A-BBCF-435EF5ECA2F2}"/>
    <cellStyle name="20% - Ênfase5 2 3 2" xfId="10626" xr:uid="{B33769D7-B35E-4D40-908F-EC961CFB2C67}"/>
    <cellStyle name="20% - Ênfase5 2 3 2 2" xfId="10627" xr:uid="{C46394C6-DD0C-4A25-9570-90FE13D6C503}"/>
    <cellStyle name="20% - Ênfase5 2 3 2 3" xfId="10628" xr:uid="{16147CF4-1FD2-4DA7-9AA3-46AC3601DD84}"/>
    <cellStyle name="20% - Ênfase5 2 3 2 4" xfId="10629" xr:uid="{BA5A2489-B07C-4D74-883E-A30D86B3CA3A}"/>
    <cellStyle name="20% - Ênfase5 2 3 2 5" xfId="15985" xr:uid="{4AFBC1D6-09F2-4046-AA03-6B4A76B04C1D}"/>
    <cellStyle name="20% - Ênfase5 2 3 2 5 2" xfId="16475" xr:uid="{88275D11-D732-45E9-A656-FAFFB66D1531}"/>
    <cellStyle name="20% - Ênfase5 2 3 3" xfId="10630" xr:uid="{93C916CD-1ED3-45A8-86CA-3912945D55EA}"/>
    <cellStyle name="20% - Ênfase5 2 3 4" xfId="10631" xr:uid="{72EFA29C-B928-4E92-BEED-D7E1EE6904E2}"/>
    <cellStyle name="20% - Ênfase5 2 3 4 2" xfId="24987" xr:uid="{FB14D8E4-EAB6-41D6-B94B-E360C5FBAE77}"/>
    <cellStyle name="20% - Ênfase5 2 3 5" xfId="10632" xr:uid="{B659B515-978F-471D-9825-34897B0DB0B5}"/>
    <cellStyle name="20% - Ênfase5 2 4" xfId="10633" xr:uid="{1CCA4440-72E2-4E66-AF74-4C03D5A03899}"/>
    <cellStyle name="20% - Ênfase5 2 4 2" xfId="10634" xr:uid="{F71212FA-DE77-4049-989A-E59BE29268FC}"/>
    <cellStyle name="20% - Ênfase5 2 4 3" xfId="10635" xr:uid="{7BC01E04-909F-4C41-9575-97C7CB122E2B}"/>
    <cellStyle name="20% - Ênfase5 2 4 4" xfId="10636" xr:uid="{F4640E45-183A-4AD5-A100-75B9CDFB4F61}"/>
    <cellStyle name="20% - Ênfase5 2 4 5" xfId="15986" xr:uid="{C29D13BD-75C0-45A4-93F6-6DAEA71C4D14}"/>
    <cellStyle name="20% - Ênfase5 2 4 5 2" xfId="16476" xr:uid="{A543E565-CA48-400D-AF54-244B4F5D424E}"/>
    <cellStyle name="20% - Ênfase5 2 5" xfId="10637" xr:uid="{03682BDC-3692-469A-A75B-B4A54D0B3810}"/>
    <cellStyle name="20% - Ênfase5 2 5 2" xfId="10638" xr:uid="{D5A21E35-76B5-4B9A-9BAC-8DC629E5A319}"/>
    <cellStyle name="20% - Ênfase5 2 5 3" xfId="10639" xr:uid="{690904A4-3B60-415D-840E-9540C27BDE23}"/>
    <cellStyle name="20% - Ênfase5 2 5 3 2" xfId="24986" xr:uid="{8EB49768-F529-433F-ACF3-AAF970AF1BDD}"/>
    <cellStyle name="20% - Ênfase5 2 5 4" xfId="10640" xr:uid="{3A1C30CB-158A-40DB-ADA9-56C4DDCC9194}"/>
    <cellStyle name="20% - Ênfase5 2 5 5" xfId="18323" xr:uid="{FA4DD77D-612A-4DD3-8567-F91AC44D12B2}"/>
    <cellStyle name="20% - Ênfase5 2 6" xfId="10641" xr:uid="{1357C13B-6875-45EC-BCFB-8D1B39902F22}"/>
    <cellStyle name="20% - Ênfase5 2 6 2" xfId="10642" xr:uid="{C3859658-364E-4478-9165-930B4FFC7AA5}"/>
    <cellStyle name="20% - Ênfase5 2 6 3" xfId="10643" xr:uid="{F3FB6E29-8A01-4686-84A7-3F8DFCA896F7}"/>
    <cellStyle name="20% - Ênfase5 2 6 4" xfId="10644" xr:uid="{41FE10F5-ED92-48A5-863D-2437BB765AE5}"/>
    <cellStyle name="20% - Ênfase5 2 6 5" xfId="15987" xr:uid="{3610F857-C34C-4934-BA50-DD2CCF319A13}"/>
    <cellStyle name="20% - Ênfase5 2 6 5 2" xfId="16477" xr:uid="{46CE7D75-F499-466B-B528-26A946218208}"/>
    <cellStyle name="20% - Ênfase5 2 7" xfId="10645" xr:uid="{84DC6D57-E31B-4F0E-BDBC-0D6B4BEC6DCC}"/>
    <cellStyle name="20% - Ênfase5 2 7 2" xfId="18327" xr:uid="{6454780B-2355-49E0-9C70-B4ED663884A0}"/>
    <cellStyle name="20% - Ênfase5 2 7 3" xfId="18326" xr:uid="{27AE4C0E-2BA9-4620-8B47-86AB884C79E3}"/>
    <cellStyle name="20% - Ênfase5 2 8" xfId="10646" xr:uid="{6E77672C-DD12-4A3E-9307-F7A001329C3F}"/>
    <cellStyle name="20% - Ênfase5 2 8 2" xfId="10647" xr:uid="{A1306D32-1840-4633-8DF2-B1B5630B67EC}"/>
    <cellStyle name="20% - Ênfase5 2 8 3" xfId="10648" xr:uid="{EC691C0D-C966-4A92-9A47-B58A6C02D59A}"/>
    <cellStyle name="20% - Ênfase5 2 8 4" xfId="10649" xr:uid="{F7E4BBC8-1DB8-4A2B-BCB7-A98F50C3AA19}"/>
    <cellStyle name="20% - Ênfase5 2 8 5" xfId="18328" xr:uid="{054C3082-27BB-46DC-B30D-B50187628106}"/>
    <cellStyle name="20% - Ênfase5 2 9" xfId="14861" xr:uid="{4294FDAC-FC6B-4105-85C1-A94C08E6E967}"/>
    <cellStyle name="20% - Ênfase5 20" xfId="1245" xr:uid="{4A9A2C4D-EADF-4504-8F42-F777EE4444C1}"/>
    <cellStyle name="20% - Ênfase5 200" xfId="1246" xr:uid="{0272EA04-5699-48A9-813F-466A84DAFAF2}"/>
    <cellStyle name="20% - Ênfase5 201" xfId="1247" xr:uid="{E1263283-EBC0-4D20-8979-5A95997A3DA0}"/>
    <cellStyle name="20% - Ênfase5 202" xfId="1248" xr:uid="{5752ED8C-8050-4640-B755-787D765CFC5C}"/>
    <cellStyle name="20% - Ênfase5 203" xfId="1249" xr:uid="{545D5D7E-1CDE-44D2-9A7B-6CA8AA69EDD0}"/>
    <cellStyle name="20% - Ênfase5 204" xfId="1250" xr:uid="{B92AD99A-18BE-4B7C-8B8C-414088C0638E}"/>
    <cellStyle name="20% - Ênfase5 205" xfId="1251" xr:uid="{3A7D8105-17ED-495E-A132-244FB320C057}"/>
    <cellStyle name="20% - Ênfase5 206" xfId="1252" xr:uid="{EFE7EDC7-0978-481E-8D4A-D785E62CFE60}"/>
    <cellStyle name="20% - Ênfase5 207" xfId="1253" xr:uid="{D090671F-818E-42EE-AB73-5EC4A1EA9FB7}"/>
    <cellStyle name="20% - Ênfase5 208" xfId="1254" xr:uid="{2DFAEEB2-2998-46D1-80F2-FB2D51EA7234}"/>
    <cellStyle name="20% - Ênfase5 209" xfId="1255" xr:uid="{BEC2DD44-FF7F-4DA6-BAB3-6A96BA5ADE37}"/>
    <cellStyle name="20% - Ênfase5 21" xfId="1256" xr:uid="{7A0C8C6F-C98C-48A6-BE0B-269852CA992C}"/>
    <cellStyle name="20% - Ênfase5 210" xfId="1257" xr:uid="{F4883681-4AE3-47AE-B95C-AD8898E59CDF}"/>
    <cellStyle name="20% - Ênfase5 211" xfId="1258" xr:uid="{86F35815-CF99-424D-93B5-BE5B63A329F0}"/>
    <cellStyle name="20% - Ênfase5 212" xfId="1259" xr:uid="{527F440D-C983-4E20-BCDB-0C92C4C7D607}"/>
    <cellStyle name="20% - Ênfase5 213" xfId="1260" xr:uid="{4359A55C-5552-4F45-9578-8C3FA1B125B9}"/>
    <cellStyle name="20% - Ênfase5 214" xfId="1261" xr:uid="{88432B79-6A2D-40C7-92E1-E96C0B2EDB87}"/>
    <cellStyle name="20% - Ênfase5 215" xfId="1262" xr:uid="{F89302A3-4278-4B2E-9579-7D03F53F9575}"/>
    <cellStyle name="20% - Ênfase5 216" xfId="1263" xr:uid="{02D53E80-65BB-4C29-ABA9-C58CF320E0D6}"/>
    <cellStyle name="20% - Ênfase5 217" xfId="1264" xr:uid="{ED17BCEA-7D88-4CD4-AE47-763FCFF97CBF}"/>
    <cellStyle name="20% - Ênfase5 218" xfId="1265" xr:uid="{03195827-8003-4F75-A0BA-6241EFB9B129}"/>
    <cellStyle name="20% - Ênfase5 219" xfId="1266" xr:uid="{29BC511F-F5A6-43B4-8BA5-57CB7C317AB4}"/>
    <cellStyle name="20% - Ênfase5 22" xfId="1267" xr:uid="{FBB01D3D-6D3D-43B7-912F-696874339537}"/>
    <cellStyle name="20% - Ênfase5 220" xfId="1268" xr:uid="{3E836889-53B9-448B-BC0A-EE2AB9DA48A1}"/>
    <cellStyle name="20% - Ênfase5 221" xfId="1269" xr:uid="{D0A96C76-DD6F-4DBD-BCC7-03A695E845C6}"/>
    <cellStyle name="20% - Ênfase5 222" xfId="1270" xr:uid="{A1A8AB0A-0D7C-4FBC-B296-0D8217ECE1A5}"/>
    <cellStyle name="20% - Ênfase5 223" xfId="1271" xr:uid="{266754C7-FD01-4502-95D1-A8C922334217}"/>
    <cellStyle name="20% - Ênfase5 224" xfId="1272" xr:uid="{B6CBF137-60DF-409B-966B-E46BEC281C44}"/>
    <cellStyle name="20% - Ênfase5 225" xfId="1273" xr:uid="{38217F24-D9E9-4733-8CF2-4965851B713F}"/>
    <cellStyle name="20% - Ênfase5 226" xfId="1274" xr:uid="{C459F575-FB45-4658-9B03-97A10102FCBB}"/>
    <cellStyle name="20% - Ênfase5 227" xfId="1275" xr:uid="{C7C3A6A5-F319-42C8-B822-53E396EFB954}"/>
    <cellStyle name="20% - Ênfase5 228" xfId="1276" xr:uid="{C25CA650-86BB-412D-89A6-28FEEBD5D15C}"/>
    <cellStyle name="20% - Ênfase5 229" xfId="1277" xr:uid="{848F3951-6A12-483A-8DD3-07C992C6BF37}"/>
    <cellStyle name="20% - Ênfase5 23" xfId="1278" xr:uid="{ED03FF21-6193-428A-B69D-45084213C122}"/>
    <cellStyle name="20% - Ênfase5 230" xfId="1279" xr:uid="{51F2D936-7529-4FF5-8839-60128045D758}"/>
    <cellStyle name="20% - Ênfase5 231" xfId="1280" xr:uid="{7BD33477-89C6-4946-8845-4BA508BF6F61}"/>
    <cellStyle name="20% - Ênfase5 232" xfId="1281" xr:uid="{A5D20A21-E986-4BEC-B5D0-C7D1CCF2FB19}"/>
    <cellStyle name="20% - Ênfase5 233" xfId="1282" xr:uid="{E67ED9F5-8D42-4C4B-B13B-5F382ED4E660}"/>
    <cellStyle name="20% - Ênfase5 234" xfId="1283" xr:uid="{324E6B2C-AFEA-4B39-92BB-71EB16774010}"/>
    <cellStyle name="20% - Ênfase5 235" xfId="1284" xr:uid="{43B0D977-2A90-4E69-BED1-B3A64DA08E21}"/>
    <cellStyle name="20% - Ênfase5 236" xfId="1285" xr:uid="{BD248A0C-346C-4698-9F1D-7E017D696C50}"/>
    <cellStyle name="20% - Ênfase5 237" xfId="1286" xr:uid="{D22DD145-77A6-4CF8-AF97-541A48E9AFEE}"/>
    <cellStyle name="20% - Ênfase5 238" xfId="1287" xr:uid="{CBC0068E-A4F1-42A0-B552-D0FCA1EA9F5C}"/>
    <cellStyle name="20% - Ênfase5 239" xfId="1288" xr:uid="{C1AED0B6-4562-4A10-AD5D-7584C79BA94B}"/>
    <cellStyle name="20% - Ênfase5 24" xfId="1289" xr:uid="{D944D75B-7613-4055-9807-B1D723DA751A}"/>
    <cellStyle name="20% - Ênfase5 240" xfId="1290" xr:uid="{D984A6C2-977E-47BE-8511-21798CF5DF22}"/>
    <cellStyle name="20% - Ênfase5 241" xfId="1291" xr:uid="{63E367DA-5FFC-4F6E-963F-7C607B8AA27C}"/>
    <cellStyle name="20% - Ênfase5 242" xfId="1292" xr:uid="{9AAEB90A-2D2E-455E-99E1-5ED9DC19A513}"/>
    <cellStyle name="20% - Ênfase5 243" xfId="1293" xr:uid="{CE8DD00F-F600-45F2-8546-77510611B6DF}"/>
    <cellStyle name="20% - Ênfase5 244" xfId="1294" xr:uid="{9FD4B744-B47D-4761-A1FD-6F5F19473BD2}"/>
    <cellStyle name="20% - Ênfase5 245" xfId="1295" xr:uid="{B39300B1-5C69-46F2-B554-68C307AB36D8}"/>
    <cellStyle name="20% - Ênfase5 246" xfId="1296" xr:uid="{9797611E-5ACE-4FE3-B294-C95969BF529D}"/>
    <cellStyle name="20% - Ênfase5 247" xfId="1297" xr:uid="{722911B4-5CDC-4311-B632-3C2485FB0876}"/>
    <cellStyle name="20% - Ênfase5 248" xfId="1298" xr:uid="{31097675-7E33-43A0-8FB8-3817C962CD34}"/>
    <cellStyle name="20% - Ênfase5 249" xfId="1299" xr:uid="{E22B284A-FA4A-44C7-B996-72D79A64F67F}"/>
    <cellStyle name="20% - Ênfase5 25" xfId="1300" xr:uid="{846A73A1-A8BA-448A-B8D1-EF9CD3015299}"/>
    <cellStyle name="20% - Ênfase5 250" xfId="1301" xr:uid="{E0D9FB9F-C975-4CFD-BC46-8454F99FFBB6}"/>
    <cellStyle name="20% - Ênfase5 251" xfId="1302" xr:uid="{490CB552-BADC-4B0F-ABD4-28ACA19BF6E2}"/>
    <cellStyle name="20% - Ênfase5 252" xfId="1303" xr:uid="{86BEE2D8-D648-47D6-AF1E-4FB89EB7878D}"/>
    <cellStyle name="20% - Ênfase5 253" xfId="1304" xr:uid="{F6175636-379E-4ED3-ACA3-E81F42D062B8}"/>
    <cellStyle name="20% - Ênfase5 254" xfId="1305" xr:uid="{3614F49A-7477-4A8F-8B56-25492E9B7710}"/>
    <cellStyle name="20% - Ênfase5 255" xfId="1306" xr:uid="{3FCF1D0F-84D1-4D54-A364-E812401B5813}"/>
    <cellStyle name="20% - Ênfase5 256" xfId="10650" xr:uid="{D196CE8B-99EF-4845-A133-4DACB9A4F126}"/>
    <cellStyle name="20% - Ênfase5 257" xfId="15935" xr:uid="{55788070-F487-4A82-A7BC-6FEB6EE9F2A4}"/>
    <cellStyle name="20% - Ênfase5 26" xfId="1307" xr:uid="{CD703299-2722-420D-BC71-6825E70C64CF}"/>
    <cellStyle name="20% - Ênfase5 27" xfId="1308" xr:uid="{A5287A94-B84F-40C2-8FAB-6D78C8FFBD4F}"/>
    <cellStyle name="20% - Ênfase5 28" xfId="1309" xr:uid="{70C9F511-A3B8-463F-AD88-9F49F0B1E148}"/>
    <cellStyle name="20% - Ênfase5 29" xfId="1310" xr:uid="{6CAFD856-7AFB-467B-AA26-E8D91C5885EC}"/>
    <cellStyle name="20% - Ênfase5 3" xfId="1311" xr:uid="{90DD7E3A-57E7-4A1F-A184-2F2F89F9FD93}"/>
    <cellStyle name="20% - Ênfase5 3 2" xfId="10651" xr:uid="{64D68F44-23B7-4D2A-B21B-642A22B0386F}"/>
    <cellStyle name="20% - Ênfase5 3 2 2" xfId="10652" xr:uid="{3DF12476-9C22-4E82-9C89-89606A4EDBDA}"/>
    <cellStyle name="20% - Ênfase5 3 2 3" xfId="10653" xr:uid="{E0D1E056-B7B4-4A0B-B511-AA8D4921B02F}"/>
    <cellStyle name="20% - Ênfase5 3 2 4" xfId="10654" xr:uid="{549B5EC2-18B3-4CC1-8656-57509C5D10DC}"/>
    <cellStyle name="20% - Ênfase5 3 2 5" xfId="15988" xr:uid="{83920920-71EE-4224-906D-F6E2848D052F}"/>
    <cellStyle name="20% - Ênfase5 3 2 5 2" xfId="16478" xr:uid="{2618F3FD-8E70-4A92-89AC-0F61352E2519}"/>
    <cellStyle name="20% - Ênfase5 3 3" xfId="10655" xr:uid="{1C53010F-5B2C-4D48-B80F-8CFE991403AE}"/>
    <cellStyle name="20% - Ênfase5 3 4" xfId="10656" xr:uid="{A7F42E81-1F53-490E-8EBB-CE54B712D6D3}"/>
    <cellStyle name="20% - Ênfase5 3 5" xfId="10657" xr:uid="{F124B1FD-CA41-4DDD-9EB1-477FC0C9363C}"/>
    <cellStyle name="20% - Ênfase5 3 6" xfId="16341" xr:uid="{F7C08D5B-B206-4D36-9D61-647A9119CFFE}"/>
    <cellStyle name="20% - Ênfase5 30" xfId="1312" xr:uid="{F0B3B3AF-3EA7-4012-9454-9D3CF6378E13}"/>
    <cellStyle name="20% - Ênfase5 31" xfId="1313" xr:uid="{1EDC9CAA-1063-448F-B03D-A27D34B1354F}"/>
    <cellStyle name="20% - Ênfase5 32" xfId="1314" xr:uid="{5A3C03E6-AFD7-4003-AD33-532BF858D90C}"/>
    <cellStyle name="20% - Ênfase5 33" xfId="1315" xr:uid="{696BEB53-C07A-4424-8E37-3720DC1C7AFF}"/>
    <cellStyle name="20% - Ênfase5 34" xfId="1316" xr:uid="{14249196-B361-411C-BBF4-7F4F33032961}"/>
    <cellStyle name="20% - Ênfase5 35" xfId="1317" xr:uid="{BB0F60C3-D7C8-40C5-BAC2-BAD14598AF90}"/>
    <cellStyle name="20% - Ênfase5 36" xfId="1318" xr:uid="{3C332530-F3E4-4402-81BE-874C00FAA15C}"/>
    <cellStyle name="20% - Ênfase5 37" xfId="1319" xr:uid="{3AB90471-0089-4932-8F10-08D4D00F3A0D}"/>
    <cellStyle name="20% - Ênfase5 38" xfId="1320" xr:uid="{AC4AD79F-E19B-4B24-A4F2-9BCE96CB1641}"/>
    <cellStyle name="20% - Ênfase5 39" xfId="1321" xr:uid="{92C12052-37AD-4A39-9D40-097681739FEA}"/>
    <cellStyle name="20% - Ênfase5 4" xfId="1322" xr:uid="{7367054E-2F71-4632-95F3-BE486E0A9FF4}"/>
    <cellStyle name="20% - Ênfase5 4 2" xfId="10658" xr:uid="{FF261CEA-BD4D-4865-B386-E7A10C91104B}"/>
    <cellStyle name="20% - Ênfase5 4 2 2" xfId="10659" xr:uid="{97916B35-A757-4D2F-938F-CF3C5F0F42A5}"/>
    <cellStyle name="20% - Ênfase5 4 2 3" xfId="10660" xr:uid="{EB56A176-8B52-4DCB-A548-0E311F69EA8A}"/>
    <cellStyle name="20% - Ênfase5 4 2 4" xfId="10661" xr:uid="{60A774CD-0027-449F-95B1-436E6A55804C}"/>
    <cellStyle name="20% - Ênfase5 4 2 5" xfId="15989" xr:uid="{E3B0814A-ACCB-47C2-A466-C529427B4223}"/>
    <cellStyle name="20% - Ênfase5 4 2 5 2" xfId="16479" xr:uid="{F2929F57-B683-4BBE-BEB2-B976B91E0CFD}"/>
    <cellStyle name="20% - Ênfase5 4 3" xfId="10662" xr:uid="{CC5429C7-4E1E-47E0-BAC2-F258901CB6D8}"/>
    <cellStyle name="20% - Ênfase5 4 4" xfId="10663" xr:uid="{5DB0466E-A499-4BE8-B8A0-F9DB441174C8}"/>
    <cellStyle name="20% - Ênfase5 4 4 2" xfId="24808" xr:uid="{964DA748-3CA0-4C3B-9746-E51DB317607B}"/>
    <cellStyle name="20% - Ênfase5 4 5" xfId="10664" xr:uid="{C84F57BC-3882-4281-8A00-10434CE67AE4}"/>
    <cellStyle name="20% - Ênfase5 4 6" xfId="16342" xr:uid="{5656DF4C-4922-4193-9F6F-7CFBB37F9DC7}"/>
    <cellStyle name="20% - Ênfase5 40" xfId="1323" xr:uid="{8E308614-CB98-4DF7-A72B-C56D6B355A96}"/>
    <cellStyle name="20% - Ênfase5 41" xfId="1324" xr:uid="{30BF61C1-E12D-4505-BDF1-708E0278F8DE}"/>
    <cellStyle name="20% - Ênfase5 42" xfId="1325" xr:uid="{B40838C0-CE57-43CE-8D60-3D549603DC06}"/>
    <cellStyle name="20% - Ênfase5 43" xfId="1326" xr:uid="{2A9E708E-A197-4DE4-BED7-C588F66EC5CF}"/>
    <cellStyle name="20% - Ênfase5 44" xfId="1327" xr:uid="{EC4ADE11-BFC2-4BB4-863B-484724250583}"/>
    <cellStyle name="20% - Ênfase5 45" xfId="1328" xr:uid="{17A9B930-605F-4212-B8F6-EBAEB5B4CB1E}"/>
    <cellStyle name="20% - Ênfase5 46" xfId="1329" xr:uid="{C9E627C0-6F65-428D-914E-6E405D70671C}"/>
    <cellStyle name="20% - Ênfase5 47" xfId="1330" xr:uid="{65F2D7DF-5934-4FB3-97AE-D95885D65244}"/>
    <cellStyle name="20% - Ênfase5 48" xfId="1331" xr:uid="{E5632138-701B-4AC2-910B-CD38F4AF262C}"/>
    <cellStyle name="20% - Ênfase5 49" xfId="1332" xr:uid="{329D9FBD-ABD1-429B-B03D-3A1099136EA0}"/>
    <cellStyle name="20% - Ênfase5 5" xfId="1333" xr:uid="{7AFABBFA-8253-42ED-B0EA-7D553DDFF037}"/>
    <cellStyle name="20% - Ênfase5 5 2" xfId="10665" xr:uid="{3093A29B-6261-4596-8E40-CEB7B685F038}"/>
    <cellStyle name="20% - Ênfase5 5 3" xfId="10666" xr:uid="{904E479A-474F-44FB-A183-A79D9ABB13E0}"/>
    <cellStyle name="20% - Ênfase5 5 4" xfId="10667" xr:uid="{81FAB333-60C4-454A-AC65-91F08B719D50}"/>
    <cellStyle name="20% - Ênfase5 5 5" xfId="15990" xr:uid="{37A01362-363F-469E-B048-417455B7CB77}"/>
    <cellStyle name="20% - Ênfase5 5 5 2" xfId="16343" xr:uid="{FBF63992-4741-4CE1-8A44-D39694133563}"/>
    <cellStyle name="20% - Ênfase5 50" xfId="1334" xr:uid="{FFA6800D-8D03-4E54-B78A-E54580B00175}"/>
    <cellStyle name="20% - Ênfase5 51" xfId="1335" xr:uid="{37ACC59B-C220-4FB1-8639-6E74CF207881}"/>
    <cellStyle name="20% - Ênfase5 52" xfId="1336" xr:uid="{0EDDFF16-E581-4B5E-B0F2-968C78526794}"/>
    <cellStyle name="20% - Ênfase5 53" xfId="1337" xr:uid="{BD23FEB9-B69E-4347-9093-79764F6F318F}"/>
    <cellStyle name="20% - Ênfase5 54" xfId="1338" xr:uid="{B1AA1ECA-EF60-4EF6-9BB3-5506DDBDABE7}"/>
    <cellStyle name="20% - Ênfase5 55" xfId="1339" xr:uid="{8835E740-92FA-4DB8-BEDF-A16EC1689DAC}"/>
    <cellStyle name="20% - Ênfase5 56" xfId="1340" xr:uid="{5BA77AA1-28AE-4DD3-AEF7-9C0677751111}"/>
    <cellStyle name="20% - Ênfase5 57" xfId="1341" xr:uid="{18EF49EA-9818-4146-AD43-711F76EBB999}"/>
    <cellStyle name="20% - Ênfase5 58" xfId="1342" xr:uid="{DA6B31B1-A713-4D3E-AA82-1FFF614F2F36}"/>
    <cellStyle name="20% - Ênfase5 59" xfId="1343" xr:uid="{60631414-84E5-4704-BD1C-812531EC433A}"/>
    <cellStyle name="20% - Ênfase5 6" xfId="1344" xr:uid="{D0BE51E3-C8D6-4503-ACAC-087A57B9118A}"/>
    <cellStyle name="20% - Ênfase5 6 2" xfId="10668" xr:uid="{AEBE2096-9AFB-4AB1-8CE5-3AE32546A09E}"/>
    <cellStyle name="20% - Ênfase5 6 3" xfId="10669" xr:uid="{A07FC2E2-0154-4B68-9587-8F280E526590}"/>
    <cellStyle name="20% - Ênfase5 6 3 2" xfId="24985" xr:uid="{C1FE2DC2-7E68-4C5F-8719-45D10BEABFF0}"/>
    <cellStyle name="20% - Ênfase5 6 4" xfId="10670" xr:uid="{526E6CD5-0566-4BF6-AC83-72CFC5684F1E}"/>
    <cellStyle name="20% - Ênfase5 6 5" xfId="16344" xr:uid="{AEF64651-36D4-414A-AA40-424A6B861974}"/>
    <cellStyle name="20% - Ênfase5 6 6" xfId="18339" xr:uid="{969D1FAD-925D-4BE8-ADF3-971A150AC775}"/>
    <cellStyle name="20% - Ênfase5 60" xfId="1345" xr:uid="{D1BE3414-C5AE-422C-89EA-E52984DA181C}"/>
    <cellStyle name="20% - Ênfase5 61" xfId="1346" xr:uid="{728C2989-3536-4459-B687-EACAD6FC498A}"/>
    <cellStyle name="20% - Ênfase5 62" xfId="1347" xr:uid="{D5BF417F-99DA-4E51-9EA4-A2600A42A4D5}"/>
    <cellStyle name="20% - Ênfase5 63" xfId="1348" xr:uid="{0AAC049F-2D88-4676-B673-18A8F42E217D}"/>
    <cellStyle name="20% - Ênfase5 64" xfId="1349" xr:uid="{49DC3DB8-FFFE-490B-B482-29971D7993C0}"/>
    <cellStyle name="20% - Ênfase5 65" xfId="1350" xr:uid="{B80B70CD-3FC8-4D82-98DB-18108D14AF47}"/>
    <cellStyle name="20% - Ênfase5 66" xfId="1351" xr:uid="{B7EDDB33-512C-479D-BF6A-3A0DCD836C55}"/>
    <cellStyle name="20% - Ênfase5 67" xfId="1352" xr:uid="{6CD11D7E-1059-4C93-A6B9-E0249165633B}"/>
    <cellStyle name="20% - Ênfase5 68" xfId="1353" xr:uid="{C6BDE28C-3010-4BB0-8324-E6DD6839AD38}"/>
    <cellStyle name="20% - Ênfase5 69" xfId="1354" xr:uid="{48275158-42C9-4D98-9199-17838929C280}"/>
    <cellStyle name="20% - Ênfase5 7" xfId="1355" xr:uid="{90329FC2-1D89-4342-8F32-A6E535C73EB5}"/>
    <cellStyle name="20% - Ênfase5 7 2" xfId="18341" xr:uid="{C25F31BE-4D37-481C-999D-2D754CBCA955}"/>
    <cellStyle name="20% - Ênfase5 7 2 2" xfId="31740" xr:uid="{33A9CC1B-23A8-48EB-A3F0-CA58F20A1836}"/>
    <cellStyle name="20% - Ênfase5 70" xfId="1356" xr:uid="{BA6D6F40-4CA3-46B3-9C77-AE8859F77973}"/>
    <cellStyle name="20% - Ênfase5 71" xfId="1357" xr:uid="{C82EAA93-87B1-42D1-8B4D-FA428FE5F000}"/>
    <cellStyle name="20% - Ênfase5 72" xfId="1358" xr:uid="{56087BAB-CB9B-4976-A0A6-66614DAC1317}"/>
    <cellStyle name="20% - Ênfase5 73" xfId="1359" xr:uid="{934ABE9B-5ECB-4334-ACFD-698898A98364}"/>
    <cellStyle name="20% - Ênfase5 74" xfId="1360" xr:uid="{CC1F6504-2D9E-4BCA-A9E2-523FC27BB270}"/>
    <cellStyle name="20% - Ênfase5 75" xfId="1361" xr:uid="{2A4256C7-2298-4F5B-9312-2FBE4BCA548C}"/>
    <cellStyle name="20% - Ênfase5 76" xfId="1362" xr:uid="{E227E2B9-4387-4BD2-BD98-5DA0A94C9C30}"/>
    <cellStyle name="20% - Ênfase5 77" xfId="1363" xr:uid="{5CB6F6E7-3E50-4CA2-8E83-C7E8505FF094}"/>
    <cellStyle name="20% - Ênfase5 78" xfId="1364" xr:uid="{27C64B10-916A-4E36-B038-05ACEDDD5E43}"/>
    <cellStyle name="20% - Ênfase5 79" xfId="1365" xr:uid="{8C90229F-9B08-49F6-B6AD-1AB7E6D2FDA9}"/>
    <cellStyle name="20% - Ênfase5 8" xfId="1366" xr:uid="{39F4A40E-1A17-44BD-A89E-F0EE607019B2}"/>
    <cellStyle name="20% - Ênfase5 8 2" xfId="18342" xr:uid="{E5E4E732-AF62-45D7-A514-937FF5C6031F}"/>
    <cellStyle name="20% - Ênfase5 8 2 2" xfId="31741" xr:uid="{14655005-95BA-44E2-A5B3-5E2E417A191F}"/>
    <cellStyle name="20% - Ênfase5 80" xfId="1367" xr:uid="{D34FAE81-38B3-4F27-8054-5DF1503F5B11}"/>
    <cellStyle name="20% - Ênfase5 81" xfId="1368" xr:uid="{A95E154F-E363-473D-A1AD-DA561A13F2C4}"/>
    <cellStyle name="20% - Ênfase5 82" xfId="1369" xr:uid="{C911548D-0B86-443F-A75E-D822118EA4B0}"/>
    <cellStyle name="20% - Ênfase5 83" xfId="1370" xr:uid="{BD107C25-075E-4D67-A137-7B3F99E499FB}"/>
    <cellStyle name="20% - Ênfase5 84" xfId="1371" xr:uid="{9B195385-1500-41C3-A40C-C48C2B34D936}"/>
    <cellStyle name="20% - Ênfase5 85" xfId="1372" xr:uid="{4B1AA88B-CC84-4391-B91A-2DEEDB4EC728}"/>
    <cellStyle name="20% - Ênfase5 86" xfId="1373" xr:uid="{F8080208-B6CA-4A26-A90D-F16DE452792B}"/>
    <cellStyle name="20% - Ênfase5 87" xfId="1374" xr:uid="{24717B2D-4F4C-4914-B1E5-B9993671280A}"/>
    <cellStyle name="20% - Ênfase5 88" xfId="1375" xr:uid="{6881BC29-B91F-4C35-B9B9-551CA0135666}"/>
    <cellStyle name="20% - Ênfase5 89" xfId="1376" xr:uid="{7F192892-EF30-41C0-A086-158A7B327846}"/>
    <cellStyle name="20% - Ênfase5 9" xfId="1377" xr:uid="{49F46875-C442-4BC6-BCA4-632D8658C4E2}"/>
    <cellStyle name="20% - Ênfase5 9 2" xfId="18343" xr:uid="{F6B08263-DD40-4A4E-9B58-2F5E948319D0}"/>
    <cellStyle name="20% - Ênfase5 9 2 2" xfId="31742" xr:uid="{65FAC0C9-4C91-4813-A65E-19A665BCB6C5}"/>
    <cellStyle name="20% - Ênfase5 90" xfId="1378" xr:uid="{FBA1F5C9-A7A7-493C-8B00-1E34EE720578}"/>
    <cellStyle name="20% - Ênfase5 91" xfId="1379" xr:uid="{28CB3AEC-AC7B-4D6D-AF9C-890496D2536B}"/>
    <cellStyle name="20% - Ênfase5 92" xfId="1380" xr:uid="{93838504-8217-4A07-9C8D-E8E7608C7839}"/>
    <cellStyle name="20% - Ênfase5 93" xfId="1381" xr:uid="{48969947-4AF6-4DAB-9799-9F61EC45D8A5}"/>
    <cellStyle name="20% - Ênfase5 94" xfId="1382" xr:uid="{EC8ABAE6-FE2F-4CE5-AE7F-1FAD37743191}"/>
    <cellStyle name="20% - Ênfase5 95" xfId="1383" xr:uid="{0814EC62-338D-47C0-B0EB-6A6FE59B54D7}"/>
    <cellStyle name="20% - Ênfase5 96" xfId="1384" xr:uid="{DB6D0169-CAE7-46B3-88DA-173AEAA98B59}"/>
    <cellStyle name="20% - Ênfase5 97" xfId="1385" xr:uid="{86FDAD24-A074-48A1-8380-C122B9A6A310}"/>
    <cellStyle name="20% - Ênfase5 98" xfId="1386" xr:uid="{A3CAB994-C882-4159-BF51-6A6CC6E99B34}"/>
    <cellStyle name="20% - Ênfase5 99" xfId="1387" xr:uid="{24A17FE8-C963-489D-8AE8-ADF3D4FD5B6B}"/>
    <cellStyle name="20% - Ênfase6" xfId="6" xr:uid="{00000000-0005-0000-0000-000005000000}"/>
    <cellStyle name="20% - Ênfase6 10" xfId="1388" xr:uid="{A3155DD9-023A-4FFA-AC20-8BEDC4FF4A7A}"/>
    <cellStyle name="20% - Ênfase6 10 2" xfId="18344" xr:uid="{CFC9FF89-11E7-424E-A144-D4BCB1D61599}"/>
    <cellStyle name="20% - Ênfase6 10 2 2" xfId="31743" xr:uid="{9110E4E2-3DAB-4DED-B46D-F50A13659C05}"/>
    <cellStyle name="20% - Ênfase6 100" xfId="1389" xr:uid="{4ABF4557-B940-457E-BCDC-EA68379D0513}"/>
    <cellStyle name="20% - Ênfase6 101" xfId="1390" xr:uid="{53B06E6C-D03D-4F95-B1DA-C3A5707C9F41}"/>
    <cellStyle name="20% - Ênfase6 102" xfId="1391" xr:uid="{B8981EC4-C607-4504-9D73-31BFEEB9149F}"/>
    <cellStyle name="20% - Ênfase6 103" xfId="1392" xr:uid="{29ACC27C-CE99-44EE-9002-29F73677992D}"/>
    <cellStyle name="20% - Ênfase6 104" xfId="1393" xr:uid="{40A9D28E-EF1B-4C07-9155-1D9E9C6AFF4D}"/>
    <cellStyle name="20% - Ênfase6 105" xfId="1394" xr:uid="{18E1F027-689A-4782-9664-241D1DCB526C}"/>
    <cellStyle name="20% - Ênfase6 106" xfId="1395" xr:uid="{338236DD-0AF0-433A-9BF4-CCB12D8BB091}"/>
    <cellStyle name="20% - Ênfase6 107" xfId="1396" xr:uid="{C86B9C54-94F7-4F9C-9C58-F7387D1FCFA4}"/>
    <cellStyle name="20% - Ênfase6 108" xfId="1397" xr:uid="{A0155642-6C5E-41CA-ADFC-3A8BD96DE5D7}"/>
    <cellStyle name="20% - Ênfase6 109" xfId="1398" xr:uid="{23D8FA7F-AF4F-48C3-A741-7B6E54D45544}"/>
    <cellStyle name="20% - Ênfase6 11" xfId="1399" xr:uid="{E933D784-E313-4757-B5CE-0FB190702E4D}"/>
    <cellStyle name="20% - Ênfase6 11 2" xfId="18345" xr:uid="{44D5F768-ABDF-4733-B0BA-436C864B211E}"/>
    <cellStyle name="20% - Ênfase6 11 2 2" xfId="31744" xr:uid="{F447D9B5-BE25-4195-9D78-B5CC0D44921D}"/>
    <cellStyle name="20% - Ênfase6 110" xfId="1400" xr:uid="{7E150A25-AD26-412E-ACD3-7896C19CF39F}"/>
    <cellStyle name="20% - Ênfase6 111" xfId="1401" xr:uid="{C46F13F3-D53A-45A2-A579-46CCB52C3162}"/>
    <cellStyle name="20% - Ênfase6 112" xfId="1402" xr:uid="{1C3BAF9F-2964-49E6-96CE-2258C79110B3}"/>
    <cellStyle name="20% - Ênfase6 113" xfId="1403" xr:uid="{D2675DD5-E6E2-4B73-820D-1A0BD327B0D5}"/>
    <cellStyle name="20% - Ênfase6 114" xfId="1404" xr:uid="{A8365092-CFF1-42C9-BD0A-1263276D9564}"/>
    <cellStyle name="20% - Ênfase6 115" xfId="1405" xr:uid="{6874D397-DD4C-4F0C-B1C3-AF245F695126}"/>
    <cellStyle name="20% - Ênfase6 116" xfId="1406" xr:uid="{42DFAFEE-E06D-45EC-AE61-8CAD5DF0D25B}"/>
    <cellStyle name="20% - Ênfase6 117" xfId="1407" xr:uid="{B70496FD-F203-41EC-A941-3D904EA940FC}"/>
    <cellStyle name="20% - Ênfase6 118" xfId="1408" xr:uid="{D419DD17-32EB-49DB-8C1F-F98C82551320}"/>
    <cellStyle name="20% - Ênfase6 119" xfId="1409" xr:uid="{0F7D649B-A404-46AC-B6E6-C279D13A3BD6}"/>
    <cellStyle name="20% - Ênfase6 12" xfId="1410" xr:uid="{9D874F78-867C-40D4-89B1-3D76A02D7929}"/>
    <cellStyle name="20% - Ênfase6 12 2" xfId="18346" xr:uid="{06499628-6A09-45E9-BCC9-F8977F25514A}"/>
    <cellStyle name="20% - Ênfase6 12 2 2" xfId="31745" xr:uid="{5141E629-F4B3-46D6-AAAB-73C9286F2869}"/>
    <cellStyle name="20% - Ênfase6 120" xfId="1411" xr:uid="{FF15C23E-3348-4951-8741-41DB04C2AEC2}"/>
    <cellStyle name="20% - Ênfase6 121" xfId="1412" xr:uid="{D47A0694-E80A-4313-AB8A-F61708C2A19F}"/>
    <cellStyle name="20% - Ênfase6 122" xfId="1413" xr:uid="{203461E3-762D-4CAE-9573-7FA5FC568FF3}"/>
    <cellStyle name="20% - Ênfase6 123" xfId="1414" xr:uid="{29CE93B6-CE3B-4204-9BE3-0C4D11B81BD4}"/>
    <cellStyle name="20% - Ênfase6 124" xfId="1415" xr:uid="{B01232D9-8977-45D1-A595-15A6C1EBA08A}"/>
    <cellStyle name="20% - Ênfase6 125" xfId="1416" xr:uid="{8A9EFE7D-B47D-4A6C-A629-9C2BE29008F4}"/>
    <cellStyle name="20% - Ênfase6 126" xfId="1417" xr:uid="{DFC121CF-45F8-4EA1-AE02-E5B56462FA25}"/>
    <cellStyle name="20% - Ênfase6 127" xfId="1418" xr:uid="{16C8E176-FDAE-4445-B1BE-47F68BBE00A3}"/>
    <cellStyle name="20% - Ênfase6 128" xfId="1419" xr:uid="{3E793A47-E92B-4835-A4DF-535F8473C62B}"/>
    <cellStyle name="20% - Ênfase6 129" xfId="1420" xr:uid="{D3992DAB-FD37-441E-9E37-FD5605F8A9EE}"/>
    <cellStyle name="20% - Ênfase6 13" xfId="1421" xr:uid="{2D9EAFA9-CE91-4C11-8C5F-573BBD3AAE53}"/>
    <cellStyle name="20% - Ênfase6 13 2" xfId="18347" xr:uid="{072EE1DD-E183-4E4D-9A0D-AE70C5CADC83}"/>
    <cellStyle name="20% - Ênfase6 13 2 2" xfId="31746" xr:uid="{ACED54FA-6E32-4170-BA5A-D9BD2E21F1B4}"/>
    <cellStyle name="20% - Ênfase6 130" xfId="1422" xr:uid="{A6C3C228-CF8B-4732-B99D-F263DC8838D0}"/>
    <cellStyle name="20% - Ênfase6 131" xfId="1423" xr:uid="{063C554D-C6E6-49CD-89E6-8B0AFCDC7F4F}"/>
    <cellStyle name="20% - Ênfase6 132" xfId="1424" xr:uid="{AA272E9F-4A4D-485F-9C3D-5A2D048AAFEE}"/>
    <cellStyle name="20% - Ênfase6 133" xfId="1425" xr:uid="{B20D75A6-39A1-4971-8939-F67F3CEC7F6D}"/>
    <cellStyle name="20% - Ênfase6 134" xfId="1426" xr:uid="{7835B002-577E-433A-91B7-4262B96F8C15}"/>
    <cellStyle name="20% - Ênfase6 135" xfId="1427" xr:uid="{AA95249E-D829-48A7-8B17-A6DCE92063D6}"/>
    <cellStyle name="20% - Ênfase6 136" xfId="1428" xr:uid="{E3BEA0D4-5FD4-40E9-989B-FD0128E0AD33}"/>
    <cellStyle name="20% - Ênfase6 137" xfId="1429" xr:uid="{54D82D53-FAE2-4C33-B18E-4DA85C93E0BE}"/>
    <cellStyle name="20% - Ênfase6 138" xfId="1430" xr:uid="{A71D0533-8E77-4C8F-A984-39624AC01B90}"/>
    <cellStyle name="20% - Ênfase6 139" xfId="1431" xr:uid="{9569F827-EB19-4460-8800-6D773BBA94BC}"/>
    <cellStyle name="20% - Ênfase6 14" xfId="1432" xr:uid="{E18DDF4E-D4BD-4A6A-BCC0-412524D8E939}"/>
    <cellStyle name="20% - Ênfase6 14 2" xfId="18348" xr:uid="{81420BB1-BB32-461E-BFF0-84F0930A0450}"/>
    <cellStyle name="20% - Ênfase6 14 2 2" xfId="31747" xr:uid="{87E11C76-54A9-40B4-AB33-6F9C2016EFA5}"/>
    <cellStyle name="20% - Ênfase6 140" xfId="1433" xr:uid="{48415B35-70CF-410B-A23E-794B46C09E2A}"/>
    <cellStyle name="20% - Ênfase6 141" xfId="1434" xr:uid="{64D80FCD-8F0B-4E9E-836E-3BC18B209146}"/>
    <cellStyle name="20% - Ênfase6 142" xfId="1435" xr:uid="{B1AFF386-EE2F-43C0-B4E0-407723FC5B74}"/>
    <cellStyle name="20% - Ênfase6 143" xfId="1436" xr:uid="{DA4C370F-AF2D-4323-9629-AF30820514E8}"/>
    <cellStyle name="20% - Ênfase6 144" xfId="1437" xr:uid="{752BE4B8-0D2F-4D6B-8A1C-03FCA20D05AA}"/>
    <cellStyle name="20% - Ênfase6 145" xfId="1438" xr:uid="{D97E5904-E956-49DF-AF4A-E65784173B78}"/>
    <cellStyle name="20% - Ênfase6 146" xfId="1439" xr:uid="{E0CFB817-62AB-4D04-980A-A2EA55333599}"/>
    <cellStyle name="20% - Ênfase6 147" xfId="1440" xr:uid="{D80F8759-66BB-4A4D-8A8F-F79E5D0D8C6E}"/>
    <cellStyle name="20% - Ênfase6 148" xfId="1441" xr:uid="{954346A4-069D-4783-9FAB-E501EC852B52}"/>
    <cellStyle name="20% - Ênfase6 149" xfId="1442" xr:uid="{FF62C449-FB70-4294-8DB8-9FEF5AB24C66}"/>
    <cellStyle name="20% - Ênfase6 15" xfId="1443" xr:uid="{377B8D0A-1C72-4A96-BBF9-C6665CE782AA}"/>
    <cellStyle name="20% - Ênfase6 15 2" xfId="18349" xr:uid="{3AD5629D-7B6C-470B-83FB-A21C66ABB461}"/>
    <cellStyle name="20% - Ênfase6 15 2 2" xfId="31748" xr:uid="{4AA2A9B9-7C4D-441E-86B0-0A8BC7E76571}"/>
    <cellStyle name="20% - Ênfase6 150" xfId="1444" xr:uid="{41C1D4E9-9091-460B-86A8-6A4077A2F269}"/>
    <cellStyle name="20% - Ênfase6 151" xfId="1445" xr:uid="{CF3E0EED-1CA2-4E46-8665-0FE6183B13F2}"/>
    <cellStyle name="20% - Ênfase6 152" xfId="1446" xr:uid="{E3C883E9-6C0E-462A-B268-A7948E042D27}"/>
    <cellStyle name="20% - Ênfase6 153" xfId="1447" xr:uid="{8F385800-AF6E-45DA-8BCF-A3F88B65313E}"/>
    <cellStyle name="20% - Ênfase6 154" xfId="1448" xr:uid="{845918E5-38DD-42C2-8E97-90ABE70A4917}"/>
    <cellStyle name="20% - Ênfase6 155" xfId="1449" xr:uid="{A81B1523-F2AA-4B8F-B330-A5FCD0AA9CDB}"/>
    <cellStyle name="20% - Ênfase6 156" xfId="1450" xr:uid="{04B7F2D5-A070-4A72-A3BB-608DD7310682}"/>
    <cellStyle name="20% - Ênfase6 157" xfId="1451" xr:uid="{18C97D6F-8194-450F-A80B-500E2E03C90D}"/>
    <cellStyle name="20% - Ênfase6 158" xfId="1452" xr:uid="{379FF568-3F4F-40B7-9D0F-36D78B4ABDA4}"/>
    <cellStyle name="20% - Ênfase6 159" xfId="1453" xr:uid="{49B28050-A157-4B98-B882-8E51C73F2094}"/>
    <cellStyle name="20% - Ênfase6 16" xfId="1454" xr:uid="{54CBBB4A-665F-41B6-A6B6-1D9511B45EBD}"/>
    <cellStyle name="20% - Ênfase6 16 2" xfId="18350" xr:uid="{85F42CDD-02CA-4F6C-9BC4-DCBBCFE27E47}"/>
    <cellStyle name="20% - Ênfase6 16 2 2" xfId="31749" xr:uid="{BCDBD910-4200-4CC6-8156-B9376ACD8D54}"/>
    <cellStyle name="20% - Ênfase6 160" xfId="1455" xr:uid="{CC21FA94-79FE-4FAF-84C5-7EAB3805DFD4}"/>
    <cellStyle name="20% - Ênfase6 161" xfId="1456" xr:uid="{ECC1598A-7F99-4E5D-95B3-6721257301AC}"/>
    <cellStyle name="20% - Ênfase6 162" xfId="1457" xr:uid="{E3C0E5A3-06BF-4FD9-94E8-27A87C9D81A1}"/>
    <cellStyle name="20% - Ênfase6 163" xfId="1458" xr:uid="{9E30EE04-AFBD-4582-9E0E-92787ACDE213}"/>
    <cellStyle name="20% - Ênfase6 164" xfId="1459" xr:uid="{0D9F7174-3F73-4CAC-A3DE-D1B0DDE7B858}"/>
    <cellStyle name="20% - Ênfase6 165" xfId="1460" xr:uid="{F4383570-E9FC-4A0D-8414-3762C3A04C65}"/>
    <cellStyle name="20% - Ênfase6 166" xfId="1461" xr:uid="{DFE4CC9C-22C4-480C-B8EC-32992595201E}"/>
    <cellStyle name="20% - Ênfase6 167" xfId="1462" xr:uid="{5B847ECE-6CAD-41A6-A8BB-33E08FBAA5F5}"/>
    <cellStyle name="20% - Ênfase6 168" xfId="1463" xr:uid="{0D996107-9958-45AE-8059-35AA684E38F5}"/>
    <cellStyle name="20% - Ênfase6 169" xfId="1464" xr:uid="{675D4A10-DC7F-451F-A83F-8396E0115B47}"/>
    <cellStyle name="20% - Ênfase6 17" xfId="1465" xr:uid="{CD2AC4B9-9688-409B-B4E3-FB8A30050252}"/>
    <cellStyle name="20% - Ênfase6 17 2" xfId="18351" xr:uid="{04B683B1-D9E6-474E-83DB-05E8AEF60C0F}"/>
    <cellStyle name="20% - Ênfase6 17 2 2" xfId="31750" xr:uid="{A0A6EBBB-1033-40AD-B689-98493DC4EFF0}"/>
    <cellStyle name="20% - Ênfase6 170" xfId="1466" xr:uid="{0528866B-D0E7-4577-96B4-47976842EA62}"/>
    <cellStyle name="20% - Ênfase6 171" xfId="1467" xr:uid="{8295B96F-3C32-401F-A2B0-A5C4A8205354}"/>
    <cellStyle name="20% - Ênfase6 172" xfId="1468" xr:uid="{5AC21689-D1DA-4223-92E8-91C080AA924F}"/>
    <cellStyle name="20% - Ênfase6 173" xfId="1469" xr:uid="{3911A4A1-3581-44B2-BA34-098E81BB1A81}"/>
    <cellStyle name="20% - Ênfase6 174" xfId="1470" xr:uid="{6015F7DD-645D-4F95-B0D0-364758E31602}"/>
    <cellStyle name="20% - Ênfase6 175" xfId="1471" xr:uid="{F97A601C-B159-453B-BE2E-2F3A34FBA7DE}"/>
    <cellStyle name="20% - Ênfase6 176" xfId="1472" xr:uid="{CD980756-1C03-4F5B-B79A-71C0295A99D7}"/>
    <cellStyle name="20% - Ênfase6 177" xfId="1473" xr:uid="{A45767E2-DB2D-4A08-A4E0-3FB0AFF1494D}"/>
    <cellStyle name="20% - Ênfase6 178" xfId="1474" xr:uid="{222A94A9-865B-40FC-815E-DCE12F5966A7}"/>
    <cellStyle name="20% - Ênfase6 179" xfId="1475" xr:uid="{1A78142F-6BD3-4093-9A56-7C274BD3D41B}"/>
    <cellStyle name="20% - Ênfase6 18" xfId="1476" xr:uid="{70FC55E3-1F3A-4DCE-9C1B-75885CF25621}"/>
    <cellStyle name="20% - Ênfase6 18 2" xfId="18352" xr:uid="{1D053505-0C2A-44F7-9E51-0AAA917BCC47}"/>
    <cellStyle name="20% - Ênfase6 18 2 2" xfId="31751" xr:uid="{CFEE0043-96F6-4301-9377-695DE68B0040}"/>
    <cellStyle name="20% - Ênfase6 180" xfId="1477" xr:uid="{4D315D76-1839-44E9-9F03-0099C3C214CF}"/>
    <cellStyle name="20% - Ênfase6 181" xfId="1478" xr:uid="{5BB5914C-1AEE-46DC-9F32-8FD615C9C815}"/>
    <cellStyle name="20% - Ênfase6 182" xfId="1479" xr:uid="{6F77187F-06C3-4B4E-9458-37279EC28C0C}"/>
    <cellStyle name="20% - Ênfase6 183" xfId="1480" xr:uid="{C77CD5E4-9159-4EF2-BCD4-B792FE15A169}"/>
    <cellStyle name="20% - Ênfase6 184" xfId="1481" xr:uid="{AD32FD2E-EF20-49C4-827E-FD0C5D8C4EDC}"/>
    <cellStyle name="20% - Ênfase6 185" xfId="1482" xr:uid="{C5EEB623-37B3-4C6D-9833-C45FBD2FF7C1}"/>
    <cellStyle name="20% - Ênfase6 186" xfId="1483" xr:uid="{7CE48AE7-5899-4DFE-97EA-8F9C5E202200}"/>
    <cellStyle name="20% - Ênfase6 187" xfId="1484" xr:uid="{CB7A3CE2-952D-43DF-86E1-66C99F059B60}"/>
    <cellStyle name="20% - Ênfase6 188" xfId="1485" xr:uid="{FE4D0CE5-8756-4F2E-AB05-B49FDC07FE55}"/>
    <cellStyle name="20% - Ênfase6 189" xfId="1486" xr:uid="{1DA3977B-419C-46F0-A972-1888D45E78E6}"/>
    <cellStyle name="20% - Ênfase6 19" xfId="1487" xr:uid="{EAAC0823-70CA-4E40-8790-29D4E0199A93}"/>
    <cellStyle name="20% - Ênfase6 190" xfId="1488" xr:uid="{6C508B5E-8001-40D1-BFFF-7ADC1CECF658}"/>
    <cellStyle name="20% - Ênfase6 191" xfId="1489" xr:uid="{AC7F7796-5178-48CE-9E6A-77659DC981E5}"/>
    <cellStyle name="20% - Ênfase6 192" xfId="1490" xr:uid="{6DE58286-500F-4025-BD28-DCB037F089B0}"/>
    <cellStyle name="20% - Ênfase6 193" xfId="1491" xr:uid="{9461243F-78D0-4E66-8B68-712DB90BFBB0}"/>
    <cellStyle name="20% - Ênfase6 194" xfId="1492" xr:uid="{EEFF6F2F-4471-4854-8B50-D68E4B9368A1}"/>
    <cellStyle name="20% - Ênfase6 195" xfId="1493" xr:uid="{EDED0CE7-D4AD-4DDE-87F4-218E39010836}"/>
    <cellStyle name="20% - Ênfase6 196" xfId="1494" xr:uid="{F4F5283E-CE08-4E21-847D-4F0440396582}"/>
    <cellStyle name="20% - Ênfase6 197" xfId="1495" xr:uid="{8F4E1BA0-038B-42F1-928B-00702EFFEB23}"/>
    <cellStyle name="20% - Ênfase6 198" xfId="1496" xr:uid="{9515B0AE-3C8A-4096-8D34-E5345B98A844}"/>
    <cellStyle name="20% - Ênfase6 199" xfId="1497" xr:uid="{CCCD5936-D89E-434E-9736-D819976789DF}"/>
    <cellStyle name="20% - Ênfase6 2" xfId="1498" xr:uid="{CCF4643A-860E-43DF-9077-0610999E17A1}"/>
    <cellStyle name="20% - Ênfase6 2 10" xfId="14862" xr:uid="{D75ECDCF-BC33-4397-8E47-645536275137}"/>
    <cellStyle name="20% - Ênfase6 2 11" xfId="16345" xr:uid="{9E9CE472-D3D8-45D1-9B7B-9F5E0648FB39}"/>
    <cellStyle name="20% - Ênfase6 2 11 2" xfId="18355" xr:uid="{DC35AEDB-4FEF-4AF0-9C31-E5A0AD587429}"/>
    <cellStyle name="20% - Ênfase6 2 12" xfId="31752" xr:uid="{D5505402-252B-42F8-AB7E-074FC018CEC2}"/>
    <cellStyle name="20% - Ênfase6 2 2" xfId="10671" xr:uid="{B77EC808-F23B-4E73-BA3F-6587F9D933E2}"/>
    <cellStyle name="20% - Ênfase6 2 2 2" xfId="10672" xr:uid="{4A2DB956-038E-4D21-B746-38A0ED9FD044}"/>
    <cellStyle name="20% - Ênfase6 2 2 2 2" xfId="15991" xr:uid="{83BF7EFE-7CFB-47C7-A662-940EA907BCC2}"/>
    <cellStyle name="20% - Ênfase6 2 2 2 2 2" xfId="16480" xr:uid="{FB755736-4239-401E-8C77-B9C23016E4D4}"/>
    <cellStyle name="20% - Ênfase6 2 2 3" xfId="10673" xr:uid="{B9126331-1EBC-4699-8E60-0E413838C1CD}"/>
    <cellStyle name="20% - Ênfase6 2 2 4" xfId="10674" xr:uid="{415CB3F9-CD18-4DBE-9C12-09A2951FAF65}"/>
    <cellStyle name="20% - Ênfase6 2 3" xfId="10675" xr:uid="{27F5443A-39C5-4555-9174-BF6A27F45931}"/>
    <cellStyle name="20% - Ênfase6 2 3 2" xfId="10676" xr:uid="{1E299B64-B2B1-4E71-9460-1959104457CC}"/>
    <cellStyle name="20% - Ênfase6 2 3 2 2" xfId="15992" xr:uid="{4E8D22E5-483F-47BE-BB2F-8048605056E9}"/>
    <cellStyle name="20% - Ênfase6 2 3 2 2 2" xfId="16481" xr:uid="{C34AFE02-5E93-414E-BD34-E3F18A6D0A9D}"/>
    <cellStyle name="20% - Ênfase6 2 3 3" xfId="10677" xr:uid="{C2F67178-1B09-469D-A697-C672DCEE33BB}"/>
    <cellStyle name="20% - Ênfase6 2 3 4" xfId="10678" xr:uid="{7365041A-2D1A-4056-BB81-F35B2813F1A7}"/>
    <cellStyle name="20% - Ênfase6 2 4" xfId="10679" xr:uid="{C06A5753-21D5-448C-85DE-510A6E036183}"/>
    <cellStyle name="20% - Ênfase6 2 4 2" xfId="15993" xr:uid="{1A022F73-4B0C-43E5-8389-814479A02993}"/>
    <cellStyle name="20% - Ênfase6 2 4 2 2" xfId="16482" xr:uid="{7A93472D-E4B3-4806-8752-348C4D3B8867}"/>
    <cellStyle name="20% - Ênfase6 2 4 3" xfId="18358" xr:uid="{04CE3765-C678-4672-A07F-3B09120D6E5D}"/>
    <cellStyle name="20% - Ênfase6 2 5" xfId="10680" xr:uid="{D588FEBD-A811-4CC4-B146-7930A8DDCD9F}"/>
    <cellStyle name="20% - Ênfase6 2 5 2" xfId="10681" xr:uid="{4C176891-4000-4BC9-91BF-8486B2714730}"/>
    <cellStyle name="20% - Ênfase6 2 5 3" xfId="10682" xr:uid="{58F6B2C8-4672-4760-BB76-1AC5C252DD31}"/>
    <cellStyle name="20% - Ênfase6 2 5 4" xfId="10683" xr:uid="{E90A4EA7-884D-474F-933A-765AF56194E1}"/>
    <cellStyle name="20% - Ênfase6 2 6" xfId="14863" xr:uid="{D8E1030C-D283-401B-9F32-34A01BAB3113}"/>
    <cellStyle name="20% - Ênfase6 2 7" xfId="14864" xr:uid="{9355AEA1-61B6-446E-9520-2E4DBFDF32E1}"/>
    <cellStyle name="20% - Ênfase6 2 8" xfId="14865" xr:uid="{6D7874F7-41B9-4B05-9EC4-0618591DEF97}"/>
    <cellStyle name="20% - Ênfase6 2 9" xfId="14866" xr:uid="{789E001B-B917-41E2-8A62-BB378233C7C1}"/>
    <cellStyle name="20% - Ênfase6 20" xfId="1499" xr:uid="{4980C68B-8B7C-466A-9560-3A7768CB89E5}"/>
    <cellStyle name="20% - Ênfase6 200" xfId="1500" xr:uid="{B46D191E-0F26-43D6-89CC-7A073312F1A2}"/>
    <cellStyle name="20% - Ênfase6 201" xfId="1501" xr:uid="{7CBA7643-98E7-42CD-AAF0-E44350051BE5}"/>
    <cellStyle name="20% - Ênfase6 202" xfId="1502" xr:uid="{33B04149-831E-46CA-A823-A36C0EDD9019}"/>
    <cellStyle name="20% - Ênfase6 203" xfId="1503" xr:uid="{62AD46D6-9F39-4E67-9167-9466C35CEF9F}"/>
    <cellStyle name="20% - Ênfase6 204" xfId="1504" xr:uid="{C1A83E5B-DAB7-4914-AAE0-F3C3E24EC7F8}"/>
    <cellStyle name="20% - Ênfase6 205" xfId="1505" xr:uid="{00DE17ED-A01E-4E7F-BE3F-5E34E8B2C73D}"/>
    <cellStyle name="20% - Ênfase6 206" xfId="1506" xr:uid="{6536DB51-55C6-4517-8BB4-70BF1BF2EAEF}"/>
    <cellStyle name="20% - Ênfase6 207" xfId="1507" xr:uid="{3BC4355F-5F48-4412-8B3A-3A637FB85CBB}"/>
    <cellStyle name="20% - Ênfase6 208" xfId="1508" xr:uid="{18B58EA5-1E7A-4A6E-9BE8-2980D72F21CB}"/>
    <cellStyle name="20% - Ênfase6 209" xfId="1509" xr:uid="{76A7B285-0424-40B9-B9CC-33FE437BD825}"/>
    <cellStyle name="20% - Ênfase6 21" xfId="1510" xr:uid="{04024A0F-6F6E-4B4C-BA29-475175FC3D67}"/>
    <cellStyle name="20% - Ênfase6 210" xfId="1511" xr:uid="{D4C7F06B-D899-4E0A-8EBE-9E9AE712A982}"/>
    <cellStyle name="20% - Ênfase6 211" xfId="1512" xr:uid="{CB374A07-889C-41BE-859D-F56A4E87CBBD}"/>
    <cellStyle name="20% - Ênfase6 212" xfId="1513" xr:uid="{A37C21FE-487E-48A7-A087-1F0B5CDBF329}"/>
    <cellStyle name="20% - Ênfase6 213" xfId="1514" xr:uid="{547CD311-D735-48B4-8D74-7D5C287A2E48}"/>
    <cellStyle name="20% - Ênfase6 214" xfId="1515" xr:uid="{CFD78E5D-E9F6-41C3-8B9F-DD7F8A45ABE6}"/>
    <cellStyle name="20% - Ênfase6 215" xfId="1516" xr:uid="{C2D80183-CE19-4606-AB04-B2F1C146369E}"/>
    <cellStyle name="20% - Ênfase6 216" xfId="1517" xr:uid="{5915F029-3707-4308-9FD6-DD3EF5E97350}"/>
    <cellStyle name="20% - Ênfase6 217" xfId="1518" xr:uid="{0BD2F0CF-2E47-4EEA-BDEF-BB680123496D}"/>
    <cellStyle name="20% - Ênfase6 218" xfId="1519" xr:uid="{A5485438-6E9D-4268-909D-02F6421D8445}"/>
    <cellStyle name="20% - Ênfase6 219" xfId="1520" xr:uid="{E9E9EBBE-9C1B-4B5F-A91A-396392E5F60C}"/>
    <cellStyle name="20% - Ênfase6 22" xfId="1521" xr:uid="{BC64C666-E764-4DB3-94BA-C3E57D308972}"/>
    <cellStyle name="20% - Ênfase6 220" xfId="1522" xr:uid="{E5505484-1B3E-4C08-B2EA-837029E885BA}"/>
    <cellStyle name="20% - Ênfase6 221" xfId="1523" xr:uid="{2DA8D45F-5362-43A0-81D5-100D44769B78}"/>
    <cellStyle name="20% - Ênfase6 222" xfId="1524" xr:uid="{E0A719F7-7D73-46BE-B1AA-0995665317DA}"/>
    <cellStyle name="20% - Ênfase6 223" xfId="1525" xr:uid="{4D6D73DD-34A0-4FF7-B525-467B7251999A}"/>
    <cellStyle name="20% - Ênfase6 224" xfId="1526" xr:uid="{A05E4282-AC94-4B45-A47A-32E2A6EFA95A}"/>
    <cellStyle name="20% - Ênfase6 225" xfId="1527" xr:uid="{E3C11080-9AD1-4147-9BAE-B2291F523EDD}"/>
    <cellStyle name="20% - Ênfase6 226" xfId="1528" xr:uid="{EE9516FC-B516-4926-A5B6-4A81B2CDD3A9}"/>
    <cellStyle name="20% - Ênfase6 227" xfId="1529" xr:uid="{5E2D5658-66A9-4243-80BA-5465A8F2D437}"/>
    <cellStyle name="20% - Ênfase6 228" xfId="1530" xr:uid="{A3D9BBA2-DF8A-4ECB-A5A1-F8263987A67C}"/>
    <cellStyle name="20% - Ênfase6 229" xfId="1531" xr:uid="{78051202-9612-42D8-BC96-112E8FE33B32}"/>
    <cellStyle name="20% - Ênfase6 23" xfId="1532" xr:uid="{614F5037-608E-4DB5-A9B1-E4502F789031}"/>
    <cellStyle name="20% - Ênfase6 230" xfId="1533" xr:uid="{9F4A1060-FF13-4BD6-9564-D74C48A7E7C6}"/>
    <cellStyle name="20% - Ênfase6 231" xfId="1534" xr:uid="{6EE61820-4FBF-46F0-85E9-D913270C9C48}"/>
    <cellStyle name="20% - Ênfase6 232" xfId="1535" xr:uid="{287BE5CA-046A-4942-9DA9-B7B8656C4CFF}"/>
    <cellStyle name="20% - Ênfase6 233" xfId="1536" xr:uid="{DCED8D33-F600-4305-8E58-DBA76744A56E}"/>
    <cellStyle name="20% - Ênfase6 234" xfId="1537" xr:uid="{1FDCEE2D-FD1A-416A-81B7-5B2EA8542250}"/>
    <cellStyle name="20% - Ênfase6 235" xfId="1538" xr:uid="{7E1BFB96-AF2B-490E-A5CF-292CBE063B31}"/>
    <cellStyle name="20% - Ênfase6 236" xfId="1539" xr:uid="{962AE2BC-0C7E-48AD-930A-211A9D53B701}"/>
    <cellStyle name="20% - Ênfase6 237" xfId="1540" xr:uid="{4F42F533-2E7D-4425-A3C3-6BEB1A7F6ABC}"/>
    <cellStyle name="20% - Ênfase6 238" xfId="1541" xr:uid="{8786F038-D5B6-4A05-BD8B-1FBFA9F8FD8D}"/>
    <cellStyle name="20% - Ênfase6 239" xfId="1542" xr:uid="{B936ED9B-51CC-4E15-8BA1-A0375AE218FA}"/>
    <cellStyle name="20% - Ênfase6 24" xfId="1543" xr:uid="{133949D3-BC77-4C19-923A-F2328A6A9D3B}"/>
    <cellStyle name="20% - Ênfase6 240" xfId="1544" xr:uid="{21E10334-6E68-4058-AF7F-CD4F1F8AB925}"/>
    <cellStyle name="20% - Ênfase6 241" xfId="1545" xr:uid="{177A6C00-7FFC-4C13-9F1C-916FB4153321}"/>
    <cellStyle name="20% - Ênfase6 242" xfId="1546" xr:uid="{199F951D-BE36-45ED-9902-3451DF5942A2}"/>
    <cellStyle name="20% - Ênfase6 243" xfId="1547" xr:uid="{D07EFF7F-0CFE-4BE1-8056-78977A70A778}"/>
    <cellStyle name="20% - Ênfase6 244" xfId="1548" xr:uid="{574EE5C0-3178-47AB-A597-09536F3E2769}"/>
    <cellStyle name="20% - Ênfase6 245" xfId="1549" xr:uid="{006FA460-8E4F-4B71-8D4E-5E99867FB9EF}"/>
    <cellStyle name="20% - Ênfase6 246" xfId="1550" xr:uid="{8D8131DB-F63C-4D6E-8EA1-538C3910697F}"/>
    <cellStyle name="20% - Ênfase6 247" xfId="1551" xr:uid="{FE40C48A-B943-4D4F-B2EE-3280EBA2C826}"/>
    <cellStyle name="20% - Ênfase6 248" xfId="1552" xr:uid="{660647A1-A686-4F1C-AB43-50AD6AA738AF}"/>
    <cellStyle name="20% - Ênfase6 249" xfId="1553" xr:uid="{12D5B125-837B-4D02-A066-205C02439262}"/>
    <cellStyle name="20% - Ênfase6 25" xfId="1554" xr:uid="{9C87CD05-677D-4371-A238-C551506F3D49}"/>
    <cellStyle name="20% - Ênfase6 250" xfId="1555" xr:uid="{A1982B16-F7C4-48B9-A256-A0B0077A9B3A}"/>
    <cellStyle name="20% - Ênfase6 251" xfId="1556" xr:uid="{77E499ED-3D78-4BE8-A714-BF2FE31E8143}"/>
    <cellStyle name="20% - Ênfase6 252" xfId="1557" xr:uid="{F74FA389-850C-4C3E-800F-437ED9D0B1E8}"/>
    <cellStyle name="20% - Ênfase6 253" xfId="1558" xr:uid="{AC41C83C-E1C2-42E9-9F83-D727EE0F0591}"/>
    <cellStyle name="20% - Ênfase6 254" xfId="1559" xr:uid="{F0E1C0EA-E779-4431-9C4E-268FA309A55D}"/>
    <cellStyle name="20% - Ênfase6 255" xfId="1560" xr:uid="{B74F14C4-97F0-46A7-9638-0E5C521F6589}"/>
    <cellStyle name="20% - Ênfase6 256" xfId="10684" xr:uid="{98D30DEA-39F7-415C-964A-1FEA42CAF88C}"/>
    <cellStyle name="20% - Ênfase6 257" xfId="15939" xr:uid="{5411B43C-4A64-47CE-B02B-605F7B90EDC3}"/>
    <cellStyle name="20% - Ênfase6 26" xfId="1561" xr:uid="{3D898381-787F-41DC-976C-01D6F02380C9}"/>
    <cellStyle name="20% - Ênfase6 27" xfId="1562" xr:uid="{1EAFF55A-23EC-47C7-A5B7-BFA6EE02EE2D}"/>
    <cellStyle name="20% - Ênfase6 28" xfId="1563" xr:uid="{49AAC2BA-11E8-433F-80FB-E308F1AD1CD5}"/>
    <cellStyle name="20% - Ênfase6 29" xfId="1564" xr:uid="{64A03E31-7962-46EF-A219-4D225BF39E40}"/>
    <cellStyle name="20% - Ênfase6 3" xfId="1565" xr:uid="{84128CFC-15C9-4108-AFBD-74BAEB6E5BF9}"/>
    <cellStyle name="20% - Ênfase6 3 2" xfId="10685" xr:uid="{A4330460-EDD1-471A-99D9-F07C3FB29B56}"/>
    <cellStyle name="20% - Ênfase6 3 2 2" xfId="15994" xr:uid="{27F38582-34D0-463D-8529-F93C7FCAC6BB}"/>
    <cellStyle name="20% - Ênfase6 3 2 2 2" xfId="16483" xr:uid="{44C40F56-7EE0-4252-82DA-1FED24832F31}"/>
    <cellStyle name="20% - Ênfase6 3 3" xfId="10686" xr:uid="{6C16DF1F-8958-40BA-9A52-5190A98C6389}"/>
    <cellStyle name="20% - Ênfase6 3 4" xfId="10687" xr:uid="{26893C6C-E62D-4535-8C15-7FF17C3A2DCC}"/>
    <cellStyle name="20% - Ênfase6 3 5" xfId="16346" xr:uid="{D552C16F-CD1E-49CB-947D-384B7924D408}"/>
    <cellStyle name="20% - Ênfase6 30" xfId="1566" xr:uid="{E697E2FF-0CD5-429B-9C47-71F3583AAD12}"/>
    <cellStyle name="20% - Ênfase6 31" xfId="1567" xr:uid="{4CC2AF2E-9EA4-4A2C-9C93-1094496F41B4}"/>
    <cellStyle name="20% - Ênfase6 32" xfId="1568" xr:uid="{E686D753-B677-4FD1-B6CE-02BEB01A0210}"/>
    <cellStyle name="20% - Ênfase6 33" xfId="1569" xr:uid="{925E951B-73F4-4D80-8D34-94CA2BA88737}"/>
    <cellStyle name="20% - Ênfase6 34" xfId="1570" xr:uid="{3DE6425F-9BF0-4871-9FC0-DC50D69156F8}"/>
    <cellStyle name="20% - Ênfase6 35" xfId="1571" xr:uid="{BFD5AE32-9559-4B4B-A084-B379E3A2AB22}"/>
    <cellStyle name="20% - Ênfase6 36" xfId="1572" xr:uid="{CA9614D4-67BC-4CD7-86B6-890077FB7E99}"/>
    <cellStyle name="20% - Ênfase6 37" xfId="1573" xr:uid="{648BA243-7BF3-45E2-B68D-A9149AEABFAC}"/>
    <cellStyle name="20% - Ênfase6 38" xfId="1574" xr:uid="{4097A6CB-8294-41D7-893E-91D529ACD4C8}"/>
    <cellStyle name="20% - Ênfase6 39" xfId="1575" xr:uid="{3C0FBB8A-BEDD-40CC-ACF7-9C9BC712BB2A}"/>
    <cellStyle name="20% - Ênfase6 4" xfId="1576" xr:uid="{EA58FE77-B118-4447-95A6-B07362CC6218}"/>
    <cellStyle name="20% - Ênfase6 4 2" xfId="10688" xr:uid="{C5B19C5E-7CBE-48B5-9D74-181A3A597559}"/>
    <cellStyle name="20% - Ênfase6 4 2 2" xfId="15995" xr:uid="{77343582-EEA6-40B5-A17B-123C64254EEE}"/>
    <cellStyle name="20% - Ênfase6 4 2 2 2" xfId="16484" xr:uid="{9A93D8B4-4E22-47CD-89CE-6BDD92E10797}"/>
    <cellStyle name="20% - Ênfase6 4 3" xfId="10689" xr:uid="{57D2CF40-D35A-4638-A2E8-FD15E30FE343}"/>
    <cellStyle name="20% - Ênfase6 4 4" xfId="10690" xr:uid="{6B7EECA6-634D-44B7-BA84-23F32950FAFF}"/>
    <cellStyle name="20% - Ênfase6 4 5" xfId="16347" xr:uid="{680228CC-AE35-433E-9486-C7869E3DEB06}"/>
    <cellStyle name="20% - Ênfase6 40" xfId="1577" xr:uid="{EC351FD2-363C-47D9-87B8-2002576F99F2}"/>
    <cellStyle name="20% - Ênfase6 41" xfId="1578" xr:uid="{963AE087-3FE8-495E-B075-1AB42F6C65C4}"/>
    <cellStyle name="20% - Ênfase6 42" xfId="1579" xr:uid="{09314EDB-0E19-475D-BB96-CAA10085D838}"/>
    <cellStyle name="20% - Ênfase6 43" xfId="1580" xr:uid="{9D7644C9-FD5B-4B08-B3D8-8E9F5EDE3266}"/>
    <cellStyle name="20% - Ênfase6 44" xfId="1581" xr:uid="{39818951-A47F-406C-B803-CAEDD410FB56}"/>
    <cellStyle name="20% - Ênfase6 45" xfId="1582" xr:uid="{A67FD013-C874-4820-8944-137855CF8191}"/>
    <cellStyle name="20% - Ênfase6 46" xfId="1583" xr:uid="{78781A14-F563-47A7-88E1-7ED6E54C1DF6}"/>
    <cellStyle name="20% - Ênfase6 47" xfId="1584" xr:uid="{C5553489-3EE5-4F5B-B928-CF1D87CA6868}"/>
    <cellStyle name="20% - Ênfase6 48" xfId="1585" xr:uid="{FE7C355A-1B35-4C6F-B925-06EDE08573B6}"/>
    <cellStyle name="20% - Ênfase6 49" xfId="1586" xr:uid="{30A3F1D6-9D7E-44D9-A2F8-FCBB75796D63}"/>
    <cellStyle name="20% - Ênfase6 5" xfId="1587" xr:uid="{20D4522D-8D62-4157-AE55-E2A66B80994F}"/>
    <cellStyle name="20% - Ênfase6 5 2" xfId="15996" xr:uid="{79CA4E5D-1CEB-4827-B72A-DD402F31493B}"/>
    <cellStyle name="20% - Ênfase6 5 2 2" xfId="16348" xr:uid="{472F7FE2-DE78-45ED-B15B-9874D248FDD3}"/>
    <cellStyle name="20% - Ênfase6 50" xfId="1588" xr:uid="{A803AF75-78B3-4834-B12F-85960C074C30}"/>
    <cellStyle name="20% - Ênfase6 51" xfId="1589" xr:uid="{89B0AFBD-04B8-4B8A-BC17-45DE58B39045}"/>
    <cellStyle name="20% - Ênfase6 52" xfId="1590" xr:uid="{15EF767E-AEF3-46DA-A3C3-E75F41FDCCCF}"/>
    <cellStyle name="20% - Ênfase6 53" xfId="1591" xr:uid="{AEC1FC35-6006-4040-8C2B-14260934A520}"/>
    <cellStyle name="20% - Ênfase6 54" xfId="1592" xr:uid="{30D6D008-95F7-43A4-8E21-CB02B2DBBC11}"/>
    <cellStyle name="20% - Ênfase6 55" xfId="1593" xr:uid="{AAD8DADA-C674-42DD-A24C-27C440371E3C}"/>
    <cellStyle name="20% - Ênfase6 56" xfId="1594" xr:uid="{25A73516-86EB-43C2-A07A-6D8E80E3B34C}"/>
    <cellStyle name="20% - Ênfase6 57" xfId="1595" xr:uid="{C212B5E2-4E5B-4C9D-8ACC-C3705F7B8AA2}"/>
    <cellStyle name="20% - Ênfase6 58" xfId="1596" xr:uid="{21B0EA39-6BCE-47BD-B9E1-E259805BC5B5}"/>
    <cellStyle name="20% - Ênfase6 59" xfId="1597" xr:uid="{4F969A2C-FD0C-4420-8492-760CF97BBE28}"/>
    <cellStyle name="20% - Ênfase6 6" xfId="1598" xr:uid="{C3DF780D-E3AB-44DC-AE54-37EB37470614}"/>
    <cellStyle name="20% - Ênfase6 6 2" xfId="18368" xr:uid="{2DC622D1-181A-4516-9A11-24F285EE8391}"/>
    <cellStyle name="20% - Ênfase6 6 2 2" xfId="31753" xr:uid="{C9996147-1A50-49F2-81F1-8625EEEC82DC}"/>
    <cellStyle name="20% - Ênfase6 60" xfId="1599" xr:uid="{67B940DC-D640-40E5-9812-65135E7D9B3E}"/>
    <cellStyle name="20% - Ênfase6 61" xfId="1600" xr:uid="{97029C9B-3BC9-4004-91BB-659FDA503BC8}"/>
    <cellStyle name="20% - Ênfase6 62" xfId="1601" xr:uid="{4094C387-9D27-4DD6-B802-EE4DFFEB9BF0}"/>
    <cellStyle name="20% - Ênfase6 63" xfId="1602" xr:uid="{4E513508-A024-460C-86C2-BAAF87B064F7}"/>
    <cellStyle name="20% - Ênfase6 64" xfId="1603" xr:uid="{91FE8520-468C-4BA3-93C7-60F25BEDD555}"/>
    <cellStyle name="20% - Ênfase6 65" xfId="1604" xr:uid="{3FE13B07-AA6D-4A1B-BD9F-27B523B52672}"/>
    <cellStyle name="20% - Ênfase6 66" xfId="1605" xr:uid="{1D54DE77-3B50-4E32-9E77-85338D5A7429}"/>
    <cellStyle name="20% - Ênfase6 67" xfId="1606" xr:uid="{005E6556-3DFA-4B07-A99B-A9E860902750}"/>
    <cellStyle name="20% - Ênfase6 68" xfId="1607" xr:uid="{E2257053-2128-4A5D-8963-C6C7DE0089EA}"/>
    <cellStyle name="20% - Ênfase6 69" xfId="1608" xr:uid="{0019FDF2-B3BE-4838-A226-F6F4F32FBAC8}"/>
    <cellStyle name="20% - Ênfase6 7" xfId="1609" xr:uid="{5590CA78-6EC6-4B20-8336-9DA9CE507573}"/>
    <cellStyle name="20% - Ênfase6 7 2" xfId="18369" xr:uid="{4929303F-31A1-4BE7-B5B9-A5414D2103B5}"/>
    <cellStyle name="20% - Ênfase6 7 2 2" xfId="31754" xr:uid="{DDBF02E0-4B5F-43B0-81B4-F3172CAB2D02}"/>
    <cellStyle name="20% - Ênfase6 70" xfId="1610" xr:uid="{333E87E1-A602-42B9-8DC6-2669D5AAF516}"/>
    <cellStyle name="20% - Ênfase6 71" xfId="1611" xr:uid="{44BDD16A-DF18-46CF-8DAC-F48735256D94}"/>
    <cellStyle name="20% - Ênfase6 72" xfId="1612" xr:uid="{AAC825FA-A9A7-40AF-BD62-B01A37B957C6}"/>
    <cellStyle name="20% - Ênfase6 73" xfId="1613" xr:uid="{7D85CB02-F5CC-4D73-88BB-A7F5E77FD2A8}"/>
    <cellStyle name="20% - Ênfase6 74" xfId="1614" xr:uid="{45256DE3-89F8-4188-AA44-1AB01F094B34}"/>
    <cellStyle name="20% - Ênfase6 75" xfId="1615" xr:uid="{3891CFF1-46EA-4851-94D0-490AD42EB5A4}"/>
    <cellStyle name="20% - Ênfase6 76" xfId="1616" xr:uid="{E956B41F-4599-4DAA-A0D8-141D248DF33B}"/>
    <cellStyle name="20% - Ênfase6 77" xfId="1617" xr:uid="{E12803FB-CB8F-4A90-947F-AAD4DA0C1532}"/>
    <cellStyle name="20% - Ênfase6 78" xfId="1618" xr:uid="{C810698D-E8E3-48A2-A243-A8266D2057AA}"/>
    <cellStyle name="20% - Ênfase6 79" xfId="1619" xr:uid="{09878C46-37D1-4309-BB19-BFD52BD93C81}"/>
    <cellStyle name="20% - Ênfase6 8" xfId="1620" xr:uid="{C096FCDD-9B90-4A9C-BD4D-9337C0E4EA6D}"/>
    <cellStyle name="20% - Ênfase6 8 2" xfId="18370" xr:uid="{419912EE-7D3F-4D5D-B09A-869B010F4FC4}"/>
    <cellStyle name="20% - Ênfase6 8 2 2" xfId="31755" xr:uid="{B8121CBC-DBF4-479C-A0EC-E71BA6C778EA}"/>
    <cellStyle name="20% - Ênfase6 80" xfId="1621" xr:uid="{5436B9C6-5014-4387-995A-076BD4436C38}"/>
    <cellStyle name="20% - Ênfase6 81" xfId="1622" xr:uid="{50BAC3BB-3CB4-43C8-B969-D1BA23568A55}"/>
    <cellStyle name="20% - Ênfase6 82" xfId="1623" xr:uid="{A8A44A21-ABA4-4883-921E-A5CFBFB0FF48}"/>
    <cellStyle name="20% - Ênfase6 83" xfId="1624" xr:uid="{0B0072B7-04CD-4054-8BB9-8335B1961BDB}"/>
    <cellStyle name="20% - Ênfase6 84" xfId="1625" xr:uid="{F71E5F17-F10E-49ED-8760-D6CEB677C62D}"/>
    <cellStyle name="20% - Ênfase6 85" xfId="1626" xr:uid="{B2174BB0-86BB-4CB8-AD77-3AF35B1B19EA}"/>
    <cellStyle name="20% - Ênfase6 86" xfId="1627" xr:uid="{39106754-C98C-4D45-B436-9E7C2F0C726F}"/>
    <cellStyle name="20% - Ênfase6 87" xfId="1628" xr:uid="{0D583B97-10AB-4D4D-BE1E-43BD673A81AC}"/>
    <cellStyle name="20% - Ênfase6 88" xfId="1629" xr:uid="{2FD3E6A3-2DBD-4AF8-96FD-E4924C50B124}"/>
    <cellStyle name="20% - Ênfase6 89" xfId="1630" xr:uid="{1707E753-FD67-4D0C-A1B2-46095B608F71}"/>
    <cellStyle name="20% - Ênfase6 9" xfId="1631" xr:uid="{D63B2709-451F-4AEB-BA05-8ABF00B2A039}"/>
    <cellStyle name="20% - Ênfase6 9 2" xfId="18371" xr:uid="{19D1B657-D192-4B4D-99BE-16E075A8CC40}"/>
    <cellStyle name="20% - Ênfase6 9 2 2" xfId="31756" xr:uid="{DC4AAF65-D47E-4861-B6C0-42E93E272606}"/>
    <cellStyle name="20% - Ênfase6 90" xfId="1632" xr:uid="{D88CEBAA-821D-4C56-A470-853D364BE497}"/>
    <cellStyle name="20% - Ênfase6 91" xfId="1633" xr:uid="{27E99451-0AC0-4171-A8DD-332AD15FC3A1}"/>
    <cellStyle name="20% - Ênfase6 92" xfId="1634" xr:uid="{D7197A4D-A2AB-49A3-9160-A34C35FF0D93}"/>
    <cellStyle name="20% - Ênfase6 93" xfId="1635" xr:uid="{72D06A93-4CE5-462F-B327-BB079F6D7E0C}"/>
    <cellStyle name="20% - Ênfase6 94" xfId="1636" xr:uid="{C7038062-206E-43E8-8E5F-11E0C8B73F8F}"/>
    <cellStyle name="20% - Ênfase6 95" xfId="1637" xr:uid="{A5ACCEEC-B369-4916-8501-8700751F321C}"/>
    <cellStyle name="20% - Ênfase6 96" xfId="1638" xr:uid="{6EEEA65C-7209-47D8-B3AD-ABA1388F7441}"/>
    <cellStyle name="20% - Ênfase6 97" xfId="1639" xr:uid="{9DFABAEE-DC8D-499F-B80A-776F0E760B13}"/>
    <cellStyle name="20% - Ênfase6 98" xfId="1640" xr:uid="{B2FCB8B5-B8D2-4F87-B73A-839DDDCE64FC}"/>
    <cellStyle name="20% - Ênfase6 99" xfId="1641" xr:uid="{7E392D99-31A4-4071-96D6-528B1368B65F}"/>
    <cellStyle name="40% - Accent1" xfId="10691" xr:uid="{53E3F0F3-AA8E-4F8B-AA36-693BA383F0E9}"/>
    <cellStyle name="40% - Accent1 10" xfId="10692" xr:uid="{2E4F7F90-D4F7-4CAF-9832-BA8067D05200}"/>
    <cellStyle name="40% - Accent1 10 2" xfId="14985" xr:uid="{EF0F8DC8-F8C6-419C-B9F9-8D0E3674529B}"/>
    <cellStyle name="40% - Accent1 11" xfId="10693" xr:uid="{B1363CF7-DB1D-438D-A862-D7E15FB02D11}"/>
    <cellStyle name="40% - Accent1 11 2" xfId="14986" xr:uid="{096E80CC-0B00-40A6-BE0D-F2400FD6833B}"/>
    <cellStyle name="40% - Accent1 12" xfId="10694" xr:uid="{D551FE5A-FA72-4C63-AB55-2AC3DE13532B}"/>
    <cellStyle name="40% - Accent1 12 2" xfId="14987" xr:uid="{C0D3A9B1-2DE8-4B42-8949-FBDF13319A1B}"/>
    <cellStyle name="40% - Accent1 13" xfId="10695" xr:uid="{C426183F-F769-40FE-AA71-2B80252B78E0}"/>
    <cellStyle name="40% - Accent1 13 2" xfId="14988" xr:uid="{4919C5D3-8643-4D45-B24B-072536AB7A75}"/>
    <cellStyle name="40% - Accent1 14" xfId="10696" xr:uid="{491AAC06-AE90-4935-86F6-5571B119FC2D}"/>
    <cellStyle name="40% - Accent1 14 2" xfId="14989" xr:uid="{5374BABF-4CCA-44F4-80A4-E175E55B9509}"/>
    <cellStyle name="40% - Accent1 15" xfId="10697" xr:uid="{CAC14BBD-814F-41EC-A361-C7A02B412FB1}"/>
    <cellStyle name="40% - Accent1 15 2" xfId="14990" xr:uid="{B36F03A4-BF4C-4308-8DAC-04931DA05631}"/>
    <cellStyle name="40% - Accent1 16" xfId="10698" xr:uid="{1832F0A9-F661-4537-8F9E-F0E6837B93A8}"/>
    <cellStyle name="40% - Accent1 16 2" xfId="14991" xr:uid="{8BA842ED-76A0-4CAB-90AF-A2B99D55D63B}"/>
    <cellStyle name="40% - Accent1 17" xfId="10699" xr:uid="{533D2632-1BA6-4229-B56D-E877AABDCCCE}"/>
    <cellStyle name="40% - Accent1 17 2" xfId="14992" xr:uid="{6164B6A1-1A10-4ED2-A835-786D4C7225B8}"/>
    <cellStyle name="40% - Accent1 18" xfId="10700" xr:uid="{84B128FE-95AF-4111-8522-7FB8F710CE75}"/>
    <cellStyle name="40% - Accent1 18 2" xfId="15997" xr:uid="{DF9AE396-AC10-4A7B-B727-69499C81B51C}"/>
    <cellStyle name="40% - Accent1 18 2 2" xfId="16486" xr:uid="{3DE24E5A-90C4-4BCC-A623-3B9B4FE57F5E}"/>
    <cellStyle name="40% - Accent1 19" xfId="10701" xr:uid="{74B8B0FF-87CD-4E06-A37C-0F9F1B7C1ECA}"/>
    <cellStyle name="40% - Accent1 2" xfId="10702" xr:uid="{9071C609-6E70-4361-97CD-B69646903E6F}"/>
    <cellStyle name="40% - Accent1 2 2" xfId="14993" xr:uid="{0A37172F-98CE-4895-BB44-B86834D188B3}"/>
    <cellStyle name="40% - Accent1 20" xfId="16485" xr:uid="{ADBD1776-120A-4C3F-ADE8-971F24B5F00F}"/>
    <cellStyle name="40% - Accent1 3" xfId="10703" xr:uid="{CA4E6880-1758-4350-95D3-4101C425DDE2}"/>
    <cellStyle name="40% - Accent1 3 2" xfId="14994" xr:uid="{9102799F-22D4-45A8-8F86-4272CB9E0EBB}"/>
    <cellStyle name="40% - Accent1 4" xfId="10704" xr:uid="{9794727A-074F-4313-81AD-C9843D3595B4}"/>
    <cellStyle name="40% - Accent1 4 2" xfId="14995" xr:uid="{C35D2F65-7BF8-4662-B220-24E549759204}"/>
    <cellStyle name="40% - Accent1 5" xfId="10705" xr:uid="{348EA0D6-0892-438C-95E9-EEBF21E7DDD5}"/>
    <cellStyle name="40% - Accent1 5 2" xfId="14996" xr:uid="{54D65226-E802-4277-91DA-B0B6091B93EC}"/>
    <cellStyle name="40% - Accent1 6" xfId="10706" xr:uid="{924AA9D8-8A18-451F-8D67-B7C717F34704}"/>
    <cellStyle name="40% - Accent1 6 2" xfId="14997" xr:uid="{79D578D3-3873-430F-BC88-926FBC5ACF95}"/>
    <cellStyle name="40% - Accent1 7" xfId="10707" xr:uid="{1F4A8CFC-C15A-43CF-9EE9-7C2431F6B9CE}"/>
    <cellStyle name="40% - Accent1 7 2" xfId="14998" xr:uid="{3D995AB9-1F10-4E02-BFAF-7E00F14C4BFD}"/>
    <cellStyle name="40% - Accent1 8" xfId="10708" xr:uid="{CEA4A17A-46A2-4527-8D00-177F8D80A125}"/>
    <cellStyle name="40% - Accent1 8 2" xfId="14999" xr:uid="{44FE7869-19ED-481C-9D91-C0BC7F82095B}"/>
    <cellStyle name="40% - Accent1 9" xfId="10709" xr:uid="{CDCF682B-5946-4C6D-8E91-8218C3ED860A}"/>
    <cellStyle name="40% - Accent1 9 2" xfId="15000" xr:uid="{67571A95-71BE-4092-B6D0-83C421C9C497}"/>
    <cellStyle name="40% - Accent2" xfId="10710" xr:uid="{6D2431A0-CAA0-43A5-AF5D-9CEAA8F4C925}"/>
    <cellStyle name="40% - Accent2 10" xfId="10711" xr:uid="{592109A2-448E-483A-AC8D-7A355B6D2080}"/>
    <cellStyle name="40% - Accent2 10 2" xfId="15001" xr:uid="{568BF092-A3E5-4E53-AE60-A34F47EE1763}"/>
    <cellStyle name="40% - Accent2 11" xfId="10712" xr:uid="{D6758D29-7F8F-493D-B178-493D946A3DB4}"/>
    <cellStyle name="40% - Accent2 11 2" xfId="15002" xr:uid="{1455FCB9-1F2B-4FBA-A099-89D652AF75C8}"/>
    <cellStyle name="40% - Accent2 12" xfId="10713" xr:uid="{C8D072EE-8A22-4993-8162-2D2EFCF1512E}"/>
    <cellStyle name="40% - Accent2 12 2" xfId="15003" xr:uid="{EE16E802-7B99-4BC1-AC32-2928B3969D8C}"/>
    <cellStyle name="40% - Accent2 13" xfId="10714" xr:uid="{D83DFCB4-3F00-4501-A405-3999D60BF4D3}"/>
    <cellStyle name="40% - Accent2 13 2" xfId="15004" xr:uid="{C300FF90-C039-43B4-9872-D973668D5EF7}"/>
    <cellStyle name="40% - Accent2 14" xfId="10715" xr:uid="{1272CEF8-F1C4-4912-9BD9-65ADE4E25EEA}"/>
    <cellStyle name="40% - Accent2 14 2" xfId="15005" xr:uid="{61CFE5F6-AD10-44A4-AB4B-9C2A0B5AE01B}"/>
    <cellStyle name="40% - Accent2 15" xfId="10716" xr:uid="{69B9752D-536F-4386-8B38-AE9812D8A899}"/>
    <cellStyle name="40% - Accent2 15 2" xfId="15006" xr:uid="{2FFEA6B3-56AC-4AB7-A2D4-5D0A0057FEC8}"/>
    <cellStyle name="40% - Accent2 16" xfId="10717" xr:uid="{7D9CB1B4-875F-44EB-B2E9-54DB918B1D8B}"/>
    <cellStyle name="40% - Accent2 16 2" xfId="15007" xr:uid="{A504A7CD-2437-4848-9200-D46E2250A28D}"/>
    <cellStyle name="40% - Accent2 17" xfId="10718" xr:uid="{D6E44DF0-9D13-4558-9705-8704544294EF}"/>
    <cellStyle name="40% - Accent2 17 2" xfId="15008" xr:uid="{D1485383-80C1-4BC5-AC50-023D29AD36CC}"/>
    <cellStyle name="40% - Accent2 18" xfId="10719" xr:uid="{669B6D37-90ED-43BB-8D34-C903B81611AE}"/>
    <cellStyle name="40% - Accent2 18 2" xfId="15998" xr:uid="{807FA8B3-DA59-410F-9805-44CDBD0ABF33}"/>
    <cellStyle name="40% - Accent2 18 2 2" xfId="16487" xr:uid="{EB26F4E8-4650-4E7A-BF3B-AD80E78CDE4B}"/>
    <cellStyle name="40% - Accent2 19" xfId="10720" xr:uid="{E4B8EDCD-B010-444D-8C31-B97008991F40}"/>
    <cellStyle name="40% - Accent2 2" xfId="10721" xr:uid="{DACF1472-CBB7-4EAD-90A0-DFA6AD7ADA0F}"/>
    <cellStyle name="40% - Accent2 2 2" xfId="15009" xr:uid="{8515001A-DB03-469A-AB84-377E5A895E51}"/>
    <cellStyle name="40% - Accent2 3" xfId="10722" xr:uid="{0E24A6E7-8767-46C3-AC6C-E2588842A691}"/>
    <cellStyle name="40% - Accent2 3 2" xfId="15010" xr:uid="{91E50212-ECCB-4033-A8DA-308B8F15AA68}"/>
    <cellStyle name="40% - Accent2 4" xfId="10723" xr:uid="{BFEA956D-701C-416B-992A-9240A70E4DB2}"/>
    <cellStyle name="40% - Accent2 4 2" xfId="15011" xr:uid="{B7132A69-902B-4CA5-A56A-24F2ACBA749C}"/>
    <cellStyle name="40% - Accent2 5" xfId="10724" xr:uid="{A9E2FD9C-9A38-4883-BBD4-D673EC3B9026}"/>
    <cellStyle name="40% - Accent2 5 2" xfId="15012" xr:uid="{DEDA754D-CD14-429A-9FB9-DF2824436EEB}"/>
    <cellStyle name="40% - Accent2 6" xfId="10725" xr:uid="{A1B852D7-AB43-423B-9CF1-83C15C94B91B}"/>
    <cellStyle name="40% - Accent2 6 2" xfId="15013" xr:uid="{B403A9E3-D5B3-4FB8-AFA4-D7B416224FEA}"/>
    <cellStyle name="40% - Accent2 7" xfId="10726" xr:uid="{CCFBA55F-3229-44D1-BE19-1D85D0368085}"/>
    <cellStyle name="40% - Accent2 7 2" xfId="15014" xr:uid="{C0B3D322-B439-4CEF-8491-78B162A672C2}"/>
    <cellStyle name="40% - Accent2 8" xfId="10727" xr:uid="{890BC808-781E-44BB-8474-C0F6D2008ED1}"/>
    <cellStyle name="40% - Accent2 8 2" xfId="15015" xr:uid="{8CC2FD02-B3E3-4B46-988E-10339D781A42}"/>
    <cellStyle name="40% - Accent2 9" xfId="10728" xr:uid="{4B902F66-818C-4FB9-9FA0-17DD6913F319}"/>
    <cellStyle name="40% - Accent2 9 2" xfId="15016" xr:uid="{E33CC1D6-9E7E-42C2-B3BA-8191EF9BD0D2}"/>
    <cellStyle name="40% - Accent3" xfId="10729" xr:uid="{E325B977-D3E4-44BE-BE5E-98143101B3A0}"/>
    <cellStyle name="40% - Accent3 10" xfId="10730" xr:uid="{C65F9AAB-5B18-4ACE-9260-01D449522428}"/>
    <cellStyle name="40% - Accent3 10 2" xfId="15017" xr:uid="{56D0D0FE-D2C9-436D-A3ED-1CB4BA6FAE6D}"/>
    <cellStyle name="40% - Accent3 11" xfId="10731" xr:uid="{74EF84B7-E8AE-4D48-915D-9DEC53F83F7B}"/>
    <cellStyle name="40% - Accent3 11 2" xfId="15018" xr:uid="{B61C2977-5E6D-4A75-96C1-1DC86878631B}"/>
    <cellStyle name="40% - Accent3 12" xfId="10732" xr:uid="{C3BF29F0-DC86-4974-B4F4-28C18BF966A6}"/>
    <cellStyle name="40% - Accent3 12 2" xfId="15019" xr:uid="{699E02C1-B4DB-4267-B941-97C49E3049AB}"/>
    <cellStyle name="40% - Accent3 13" xfId="10733" xr:uid="{01C2D07F-5907-44F3-AF8D-3B24A7257DAC}"/>
    <cellStyle name="40% - Accent3 13 2" xfId="15020" xr:uid="{E3AC0B55-7083-4C10-9051-4E0605C086E2}"/>
    <cellStyle name="40% - Accent3 14" xfId="10734" xr:uid="{7374A6CE-F243-4745-86C3-0E01D2653796}"/>
    <cellStyle name="40% - Accent3 14 2" xfId="15021" xr:uid="{80EE5560-20C4-43BE-A43C-7E4D646220F4}"/>
    <cellStyle name="40% - Accent3 15" xfId="10735" xr:uid="{C6E1D2E1-842E-44C0-972B-330BBCA069D3}"/>
    <cellStyle name="40% - Accent3 15 2" xfId="15022" xr:uid="{0FFA7F9C-971A-403F-A278-19844E03F719}"/>
    <cellStyle name="40% - Accent3 16" xfId="10736" xr:uid="{1F7F5D06-37AA-406C-A72B-6F43C8580158}"/>
    <cellStyle name="40% - Accent3 16 2" xfId="15023" xr:uid="{89695968-37E6-4788-87C1-7B02EE7B51A1}"/>
    <cellStyle name="40% - Accent3 17" xfId="10737" xr:uid="{191AC1E7-758A-4204-B671-D4E100F98795}"/>
    <cellStyle name="40% - Accent3 17 2" xfId="15024" xr:uid="{9294C9A6-B1CC-44BA-ACFF-38C8054EF2B6}"/>
    <cellStyle name="40% - Accent3 18" xfId="10738" xr:uid="{80C3EBD5-1E98-48C8-B8C8-343D01BBBB27}"/>
    <cellStyle name="40% - Accent3 18 2" xfId="15999" xr:uid="{B20CAEC8-190F-4B39-940B-47AC4FAAF7E8}"/>
    <cellStyle name="40% - Accent3 18 2 2" xfId="16489" xr:uid="{FD6974F7-B1F1-4802-9457-23E9B9C5429F}"/>
    <cellStyle name="40% - Accent3 19" xfId="10739" xr:uid="{21B8D34A-0AC8-47DA-870C-3E4BF0710C4C}"/>
    <cellStyle name="40% - Accent3 2" xfId="10740" xr:uid="{4FC8113A-0335-40B7-94D7-9DC6EA65F68D}"/>
    <cellStyle name="40% - Accent3 2 2" xfId="15025" xr:uid="{720ADF08-81B4-4B4A-902C-CDBCB9A7E0C1}"/>
    <cellStyle name="40% - Accent3 20" xfId="16488" xr:uid="{E6D879C1-ACB6-4609-91C6-608E1CB218FC}"/>
    <cellStyle name="40% - Accent3 3" xfId="10741" xr:uid="{43296D95-89C2-4842-8056-C16538821C1C}"/>
    <cellStyle name="40% - Accent3 3 2" xfId="15026" xr:uid="{1112D776-A380-40F3-99CB-1371C5095378}"/>
    <cellStyle name="40% - Accent3 4" xfId="10742" xr:uid="{31E1B0C7-9C47-4769-9378-A4549850C0AA}"/>
    <cellStyle name="40% - Accent3 4 2" xfId="15027" xr:uid="{C4056BDB-941B-479E-8617-C9082A0D1412}"/>
    <cellStyle name="40% - Accent3 5" xfId="10743" xr:uid="{0F767632-5F8E-4849-9885-DD3CCEA20CFA}"/>
    <cellStyle name="40% - Accent3 5 2" xfId="15028" xr:uid="{94679708-77A5-4C49-BD73-C7D4B15B2606}"/>
    <cellStyle name="40% - Accent3 6" xfId="10744" xr:uid="{2F8F4C15-8265-4AE4-B945-EE4BE8F29567}"/>
    <cellStyle name="40% - Accent3 6 2" xfId="15029" xr:uid="{F664792B-7A90-45EC-A397-53FF90738D2E}"/>
    <cellStyle name="40% - Accent3 7" xfId="10745" xr:uid="{29245D14-C286-48CB-A746-3DE1F9FB1A01}"/>
    <cellStyle name="40% - Accent3 7 2" xfId="15030" xr:uid="{E8DA9D01-B610-4BF1-A80B-5D34B8666BFA}"/>
    <cellStyle name="40% - Accent3 8" xfId="10746" xr:uid="{C108FC9D-09FE-42B0-AD9E-80441A0F6C71}"/>
    <cellStyle name="40% - Accent3 8 2" xfId="15031" xr:uid="{A06D8661-2617-48A3-BE87-B538E18FFAD2}"/>
    <cellStyle name="40% - Accent3 9" xfId="10747" xr:uid="{51EAD712-5E5D-4C00-BDAC-59595540602D}"/>
    <cellStyle name="40% - Accent3 9 2" xfId="15032" xr:uid="{C089FAF7-8648-440F-9A84-3A581F22DC44}"/>
    <cellStyle name="40% - Accent4" xfId="10748" xr:uid="{AB7978D9-A55F-48E3-AF3E-6051BAFCA1A7}"/>
    <cellStyle name="40% - Accent4 10" xfId="10749" xr:uid="{FD60C3C2-82D5-4256-B459-DBF94E72A666}"/>
    <cellStyle name="40% - Accent4 10 2" xfId="15033" xr:uid="{644F24CF-9A91-468C-90EF-E1CFD76E4526}"/>
    <cellStyle name="40% - Accent4 11" xfId="10750" xr:uid="{B1857260-1C45-4347-A3DC-CA8908AEDF69}"/>
    <cellStyle name="40% - Accent4 11 2" xfId="15034" xr:uid="{CBE94F99-C7E5-4187-9E8F-C2A307DCD636}"/>
    <cellStyle name="40% - Accent4 12" xfId="10751" xr:uid="{716F2FCC-191F-4771-87ED-336488DEF5C0}"/>
    <cellStyle name="40% - Accent4 12 2" xfId="15035" xr:uid="{B1E786FC-C25C-4B07-B162-CC62B695AE86}"/>
    <cellStyle name="40% - Accent4 13" xfId="10752" xr:uid="{6F35C245-12A7-4EC6-9DCA-A1BB691C1550}"/>
    <cellStyle name="40% - Accent4 13 2" xfId="15036" xr:uid="{4A40CDFD-B303-4674-BD18-452A4476A277}"/>
    <cellStyle name="40% - Accent4 14" xfId="10753" xr:uid="{557FC585-33C2-4697-BF5C-5BBA35E0B5E9}"/>
    <cellStyle name="40% - Accent4 14 2" xfId="15037" xr:uid="{9BF4B7AB-2B80-4F64-806E-423D80F1DAEF}"/>
    <cellStyle name="40% - Accent4 15" xfId="10754" xr:uid="{B7925D5F-DF89-48CF-B89A-60BD76A42F42}"/>
    <cellStyle name="40% - Accent4 15 2" xfId="15038" xr:uid="{01026B73-E78A-4833-973E-940D55A72CE6}"/>
    <cellStyle name="40% - Accent4 16" xfId="10755" xr:uid="{75538E2D-5563-47BB-868E-590D6E74A8C0}"/>
    <cellStyle name="40% - Accent4 16 2" xfId="15039" xr:uid="{747C6F69-BB93-4030-BEC6-B6D41CFACECD}"/>
    <cellStyle name="40% - Accent4 17" xfId="10756" xr:uid="{47C96F32-8EF1-424A-8B16-D914F0B1C29A}"/>
    <cellStyle name="40% - Accent4 17 2" xfId="15040" xr:uid="{DDD17F8D-361D-420C-B4B9-4801DB3C655C}"/>
    <cellStyle name="40% - Accent4 18" xfId="10757" xr:uid="{88C70EDA-DBBC-4F48-A807-D0A169DBBDD9}"/>
    <cellStyle name="40% - Accent4 18 2" xfId="16000" xr:uid="{F9F16C95-FC94-47B0-8C1B-B736F48CF321}"/>
    <cellStyle name="40% - Accent4 18 2 2" xfId="16491" xr:uid="{02817A29-03F6-453A-84D2-A8482C51990C}"/>
    <cellStyle name="40% - Accent4 19" xfId="10758" xr:uid="{7EA0D746-C0CF-450A-B2D2-16A16467C026}"/>
    <cellStyle name="40% - Accent4 2" xfId="10759" xr:uid="{24357A7A-4552-4E3E-BF77-0AEF1E72CDF9}"/>
    <cellStyle name="40% - Accent4 2 2" xfId="15041" xr:uid="{A4D6E4C5-0F30-4C37-A9A8-C1D848BB3E5A}"/>
    <cellStyle name="40% - Accent4 20" xfId="16490" xr:uid="{665294E1-D80A-4231-9B76-3ADCC0BBD982}"/>
    <cellStyle name="40% - Accent4 3" xfId="10760" xr:uid="{41EFB1C0-D3DE-4F93-B36C-6660A76CBE77}"/>
    <cellStyle name="40% - Accent4 3 2" xfId="15042" xr:uid="{5714F426-64E2-4C92-BEAC-077B3099047C}"/>
    <cellStyle name="40% - Accent4 4" xfId="10761" xr:uid="{CA3F5ED5-576F-44ED-B740-8A69B68D849A}"/>
    <cellStyle name="40% - Accent4 4 2" xfId="15043" xr:uid="{D0AD29A1-7E33-482B-9DD1-5EA7C98F1CE0}"/>
    <cellStyle name="40% - Accent4 5" xfId="10762" xr:uid="{08490439-BC0C-41E7-8679-27F6B04B5B00}"/>
    <cellStyle name="40% - Accent4 5 2" xfId="15044" xr:uid="{7139C585-104E-4511-9508-27DFFA42A9B1}"/>
    <cellStyle name="40% - Accent4 6" xfId="10763" xr:uid="{6C19D922-41DC-4028-98CD-22556BA69FAC}"/>
    <cellStyle name="40% - Accent4 6 2" xfId="15045" xr:uid="{21CD123A-CD48-490B-ABFC-714EB7E4BC37}"/>
    <cellStyle name="40% - Accent4 7" xfId="10764" xr:uid="{A6B45E92-78EE-4053-8308-D1C480D453E7}"/>
    <cellStyle name="40% - Accent4 7 2" xfId="15046" xr:uid="{ACF7D33C-BDFC-44E5-8361-D82658EAD9F3}"/>
    <cellStyle name="40% - Accent4 8" xfId="10765" xr:uid="{1F5CB5D8-236F-4479-8FA7-18871E48A410}"/>
    <cellStyle name="40% - Accent4 8 2" xfId="15047" xr:uid="{EABC3491-97CD-4CDE-93ED-A827E72986D3}"/>
    <cellStyle name="40% - Accent4 9" xfId="10766" xr:uid="{DFA5C4E9-492D-4FB1-BBB6-85D6B1E921D5}"/>
    <cellStyle name="40% - Accent4 9 2" xfId="15048" xr:uid="{A97999AC-13BF-4EEB-85DE-E17010B21F4E}"/>
    <cellStyle name="40% - Accent5" xfId="10767" xr:uid="{B78E769B-6761-4EEB-91CB-324563E6595F}"/>
    <cellStyle name="40% - Accent5 10" xfId="10768" xr:uid="{B799841D-9022-445D-94A2-7F54898C83F7}"/>
    <cellStyle name="40% - Accent5 10 2" xfId="15049" xr:uid="{EF177AD8-8949-4D90-BC12-C8D0DA96BF22}"/>
    <cellStyle name="40% - Accent5 11" xfId="10769" xr:uid="{94BCE2BC-248E-41D4-A6FA-B23FCF724120}"/>
    <cellStyle name="40% - Accent5 11 2" xfId="15050" xr:uid="{BA687437-1A0D-4B8F-86D2-2D408019FA99}"/>
    <cellStyle name="40% - Accent5 12" xfId="10770" xr:uid="{F7B03C13-D53C-4F11-94FE-4A94F8464144}"/>
    <cellStyle name="40% - Accent5 12 2" xfId="15051" xr:uid="{AC0F52D8-00BD-4061-9583-59C3E4782613}"/>
    <cellStyle name="40% - Accent5 13" xfId="10771" xr:uid="{D7A1F536-9AC3-459E-A2B4-B8C91B9297E5}"/>
    <cellStyle name="40% - Accent5 13 2" xfId="15052" xr:uid="{DA9AD471-EB51-4FCE-BDC3-E413E4F3EEA1}"/>
    <cellStyle name="40% - Accent5 14" xfId="10772" xr:uid="{CC3D20E0-265B-4AF4-BB47-C56A19F7740A}"/>
    <cellStyle name="40% - Accent5 14 2" xfId="15053" xr:uid="{4B3C60F1-B491-41C8-8B48-99D6E83AC4E3}"/>
    <cellStyle name="40% - Accent5 15" xfId="10773" xr:uid="{FB7A514E-54AB-4C0C-B586-5BD4CF34D12C}"/>
    <cellStyle name="40% - Accent5 15 2" xfId="15054" xr:uid="{D4EA33B8-F895-4480-BCF4-ACA59812C1AF}"/>
    <cellStyle name="40% - Accent5 16" xfId="10774" xr:uid="{EF4FAA8B-D880-41E0-82B1-CE7E7C683DE4}"/>
    <cellStyle name="40% - Accent5 16 2" xfId="15055" xr:uid="{9F251D07-E57C-4725-9246-06F3B142E7D5}"/>
    <cellStyle name="40% - Accent5 17" xfId="10775" xr:uid="{9A5BA383-8DCE-43AA-9825-09AF5239CEC9}"/>
    <cellStyle name="40% - Accent5 17 2" xfId="15056" xr:uid="{D662D804-F11B-46D6-B24B-8CB484046C0B}"/>
    <cellStyle name="40% - Accent5 18" xfId="10776" xr:uid="{B5B5F600-94BA-4345-A0FA-AE63C9857009}"/>
    <cellStyle name="40% - Accent5 18 2" xfId="16001" xr:uid="{39B03C19-4BB0-4AD5-AF3D-C246ADFDFDF4}"/>
    <cellStyle name="40% - Accent5 18 2 2" xfId="16492" xr:uid="{CFED0B05-B24D-41BA-AF17-E47E5800E523}"/>
    <cellStyle name="40% - Accent5 19" xfId="10777" xr:uid="{2F6A8D7C-91C8-4B4A-9663-FBA9609E0D0B}"/>
    <cellStyle name="40% - Accent5 2" xfId="10778" xr:uid="{817A67F4-9AE4-48CA-BFED-FC99DD9C39EF}"/>
    <cellStyle name="40% - Accent5 2 2" xfId="15057" xr:uid="{36AC4575-F107-493D-812A-D466B72A631D}"/>
    <cellStyle name="40% - Accent5 3" xfId="10779" xr:uid="{BC594708-511E-49FC-8389-3AD070D34E36}"/>
    <cellStyle name="40% - Accent5 3 2" xfId="15058" xr:uid="{D907EBAA-ED05-4369-A007-12A8538CB4C2}"/>
    <cellStyle name="40% - Accent5 4" xfId="10780" xr:uid="{381A39B0-E865-44BE-B948-44374D856BBC}"/>
    <cellStyle name="40% - Accent5 4 2" xfId="15059" xr:uid="{8B3C2F3B-85BF-4951-A2A7-0A2F911FBA7A}"/>
    <cellStyle name="40% - Accent5 5" xfId="10781" xr:uid="{E5EA54F3-1624-4D1C-AAE7-695F23320C13}"/>
    <cellStyle name="40% - Accent5 5 2" xfId="15060" xr:uid="{753652E7-55E4-4C6A-B0B2-6A229FC8EB98}"/>
    <cellStyle name="40% - Accent5 6" xfId="10782" xr:uid="{5AD6244E-1B15-4FB2-B24A-47E131CC4018}"/>
    <cellStyle name="40% - Accent5 6 2" xfId="15061" xr:uid="{56393350-3134-44FF-8821-BEDADAED1B87}"/>
    <cellStyle name="40% - Accent5 7" xfId="10783" xr:uid="{76E20D2D-F61E-4966-9F7A-5244F1B59B0C}"/>
    <cellStyle name="40% - Accent5 7 2" xfId="15062" xr:uid="{F3528DB5-6D85-4572-9E3B-75BEF8E7E258}"/>
    <cellStyle name="40% - Accent5 8" xfId="10784" xr:uid="{D79FF9E2-570A-44D3-8A16-483257C1E05B}"/>
    <cellStyle name="40% - Accent5 8 2" xfId="15063" xr:uid="{31A3E504-71A8-4816-9E32-024A2658943B}"/>
    <cellStyle name="40% - Accent5 9" xfId="10785" xr:uid="{5A8A748E-64BE-4A6B-AC0A-C8A1D83986B4}"/>
    <cellStyle name="40% - Accent5 9 2" xfId="15064" xr:uid="{7E125420-05E6-4CCA-A5AE-0BE99E3FFB28}"/>
    <cellStyle name="40% - Accent6" xfId="10786" xr:uid="{2546B3FF-AD63-41E8-9243-703AF5EA5F9B}"/>
    <cellStyle name="40% - Accent6 10" xfId="10787" xr:uid="{0DBB33B2-C2B6-490B-A289-0DA4111E4D35}"/>
    <cellStyle name="40% - Accent6 10 2" xfId="15065" xr:uid="{697BE950-04EB-4993-95D9-B52D3652F991}"/>
    <cellStyle name="40% - Accent6 11" xfId="10788" xr:uid="{9BA12104-809C-47E5-B3D7-DD62BEE1C397}"/>
    <cellStyle name="40% - Accent6 11 2" xfId="15066" xr:uid="{156A1864-B484-492B-88F3-053374C23D1D}"/>
    <cellStyle name="40% - Accent6 12" xfId="10789" xr:uid="{EF90F2A9-EE43-485D-B269-7658440BE343}"/>
    <cellStyle name="40% - Accent6 12 2" xfId="15067" xr:uid="{5F9829DA-D9F1-4E1A-BDE7-F461E8106E86}"/>
    <cellStyle name="40% - Accent6 13" xfId="10790" xr:uid="{FD15E423-E8D3-479B-840E-651DFCED4E89}"/>
    <cellStyle name="40% - Accent6 13 2" xfId="15068" xr:uid="{2858E4C6-3339-4F34-8F95-8EE0B4668134}"/>
    <cellStyle name="40% - Accent6 14" xfId="10791" xr:uid="{260EE668-E00F-4223-80DF-8F178954C261}"/>
    <cellStyle name="40% - Accent6 14 2" xfId="15069" xr:uid="{F2F65924-BE20-436A-8611-64BD81B3D58E}"/>
    <cellStyle name="40% - Accent6 15" xfId="10792" xr:uid="{8AD8025A-A06C-476A-BAF2-F3A80D5BFCF7}"/>
    <cellStyle name="40% - Accent6 15 2" xfId="15070" xr:uid="{45DB0A26-7B3B-4490-BF63-1C5BCA51EDC9}"/>
    <cellStyle name="40% - Accent6 16" xfId="10793" xr:uid="{01F9EC2E-8A3F-487F-9CCE-2EF99B4E0C3A}"/>
    <cellStyle name="40% - Accent6 16 2" xfId="15071" xr:uid="{E4ACBC68-68CA-4C30-8875-1A77BB70C7C1}"/>
    <cellStyle name="40% - Accent6 17" xfId="10794" xr:uid="{203A1673-50E4-4142-91E5-592ECEABE96F}"/>
    <cellStyle name="40% - Accent6 17 2" xfId="15072" xr:uid="{A96E11C0-027E-45EA-871F-BA9746EE6BD3}"/>
    <cellStyle name="40% - Accent6 18" xfId="10795" xr:uid="{E55CBB90-B6E0-4948-B941-1EC3103AC3B2}"/>
    <cellStyle name="40% - Accent6 18 2" xfId="16002" xr:uid="{4B0E726D-A205-4C30-BA98-7B9A9EC8C587}"/>
    <cellStyle name="40% - Accent6 18 2 2" xfId="16494" xr:uid="{8D7A0053-3F35-43B3-AF5E-C3A6F488073B}"/>
    <cellStyle name="40% - Accent6 19" xfId="10796" xr:uid="{0EE118E4-2321-4DC1-9270-0BDD149BFD22}"/>
    <cellStyle name="40% - Accent6 2" xfId="10797" xr:uid="{C344218B-9149-4131-8A39-7139139E2168}"/>
    <cellStyle name="40% - Accent6 2 2" xfId="15073" xr:uid="{EB57B5E9-818F-4F20-9BCB-C2799BC0212B}"/>
    <cellStyle name="40% - Accent6 20" xfId="16493" xr:uid="{2E44E279-3C71-4EA5-9C1F-5994F617F152}"/>
    <cellStyle name="40% - Accent6 3" xfId="10798" xr:uid="{2C5F7AFB-FFC6-4C77-A696-A2265FE1CE01}"/>
    <cellStyle name="40% - Accent6 3 2" xfId="15074" xr:uid="{16C7E2FC-37AC-4B82-B9C9-2BD7F16D3334}"/>
    <cellStyle name="40% - Accent6 4" xfId="10799" xr:uid="{33FF434D-E034-4485-9404-383A31A4AA2A}"/>
    <cellStyle name="40% - Accent6 4 2" xfId="15075" xr:uid="{01F96048-5E6A-4CE8-B2D4-8FE9587ACD9F}"/>
    <cellStyle name="40% - Accent6 5" xfId="10800" xr:uid="{5DB4911E-E031-492E-AD43-B22AE21FFF70}"/>
    <cellStyle name="40% - Accent6 5 2" xfId="15076" xr:uid="{E1B634D9-9A9D-482E-91FB-5DF3535D99B1}"/>
    <cellStyle name="40% - Accent6 6" xfId="10801" xr:uid="{08C4BB02-6593-435A-A318-31969893FC89}"/>
    <cellStyle name="40% - Accent6 6 2" xfId="15077" xr:uid="{AA32688A-1A8D-4215-9F89-A61D1886C223}"/>
    <cellStyle name="40% - Accent6 7" xfId="10802" xr:uid="{BCD23433-3E75-44AD-B3B8-D4E78ECB76FB}"/>
    <cellStyle name="40% - Accent6 7 2" xfId="15078" xr:uid="{C33981D1-3B81-423A-BF50-4722377C381B}"/>
    <cellStyle name="40% - Accent6 8" xfId="10803" xr:uid="{CD0F9096-6DB3-498E-9E17-A0F89A008255}"/>
    <cellStyle name="40% - Accent6 8 2" xfId="15079" xr:uid="{63371646-C426-487F-836A-2458964DDD75}"/>
    <cellStyle name="40% - Accent6 9" xfId="10804" xr:uid="{1C5D3F79-2B8D-447C-BCE0-1DEA58A54009}"/>
    <cellStyle name="40% - Accent6 9 2" xfId="15080" xr:uid="{388416EB-8570-4906-9FEA-86981E060158}"/>
    <cellStyle name="40% - Ênfase1" xfId="7" xr:uid="{00000000-0005-0000-0000-000006000000}"/>
    <cellStyle name="40% - Ênfase1 10" xfId="1642" xr:uid="{0E315236-73D6-447E-8626-C2D17267CDD6}"/>
    <cellStyle name="40% - Ênfase1 10 2" xfId="18474" xr:uid="{53421B8B-0210-4C5F-88B3-2C59EFE1ACDD}"/>
    <cellStyle name="40% - Ênfase1 10 2 2" xfId="31757" xr:uid="{2C046E31-2E5B-4C9F-AC80-A2EC57DFA609}"/>
    <cellStyle name="40% - Ênfase1 100" xfId="1643" xr:uid="{EE5317F8-4372-44E2-B58E-7F4FABED7C7B}"/>
    <cellStyle name="40% - Ênfase1 101" xfId="1644" xr:uid="{C52F8CD6-B000-4300-AF82-7785F39015AA}"/>
    <cellStyle name="40% - Ênfase1 102" xfId="1645" xr:uid="{5FDF9A47-A07E-434D-829B-F95AA293B0FA}"/>
    <cellStyle name="40% - Ênfase1 103" xfId="1646" xr:uid="{4A578F5F-15B2-42A4-BE5A-056CAB183F0D}"/>
    <cellStyle name="40% - Ênfase1 104" xfId="1647" xr:uid="{39E5B5BC-D701-4FF1-88EE-CE24E47A05D3}"/>
    <cellStyle name="40% - Ênfase1 105" xfId="1648" xr:uid="{A00D8408-150D-4221-B498-69F6A984AF58}"/>
    <cellStyle name="40% - Ênfase1 106" xfId="1649" xr:uid="{5EA9F6FC-D88D-4945-A2CD-48C5E8A76F94}"/>
    <cellStyle name="40% - Ênfase1 107" xfId="1650" xr:uid="{C0417CF5-EC1F-4574-B35F-81E7BCB989F9}"/>
    <cellStyle name="40% - Ênfase1 108" xfId="1651" xr:uid="{0619C17B-BC7B-46FC-A981-8EC2C0B502D5}"/>
    <cellStyle name="40% - Ênfase1 109" xfId="1652" xr:uid="{11F5A229-B574-4773-87BF-3FDB091BA3FB}"/>
    <cellStyle name="40% - Ênfase1 11" xfId="1653" xr:uid="{CB8B7D20-8C49-4FBB-B4B3-164F83BB1236}"/>
    <cellStyle name="40% - Ênfase1 11 2" xfId="18475" xr:uid="{446DF207-54E6-4ED8-A37A-74A0E5CFAEAA}"/>
    <cellStyle name="40% - Ênfase1 11 2 2" xfId="31758" xr:uid="{E98D1263-76AA-431C-82EA-01FAC9548ABC}"/>
    <cellStyle name="40% - Ênfase1 110" xfId="1654" xr:uid="{668A9DE3-4012-4F24-B1C2-7ABAA8222030}"/>
    <cellStyle name="40% - Ênfase1 111" xfId="1655" xr:uid="{45428B4A-DECF-4128-910D-5AA1D75C3837}"/>
    <cellStyle name="40% - Ênfase1 112" xfId="1656" xr:uid="{7FC5018C-A320-4B7D-92E8-9BAF6078D8E6}"/>
    <cellStyle name="40% - Ênfase1 113" xfId="1657" xr:uid="{B6EC0A5A-5684-472B-A90E-28E5DD670852}"/>
    <cellStyle name="40% - Ênfase1 114" xfId="1658" xr:uid="{78F075B1-5A28-4846-AC08-05EFF5E6150C}"/>
    <cellStyle name="40% - Ênfase1 115" xfId="1659" xr:uid="{3BB2B713-A60C-41C6-8320-E08794E72AA7}"/>
    <cellStyle name="40% - Ênfase1 116" xfId="1660" xr:uid="{B93D00AC-B12C-4E28-9F4B-204CE5EB0D12}"/>
    <cellStyle name="40% - Ênfase1 117" xfId="1661" xr:uid="{2C79F811-461C-4225-99A2-DF8093484112}"/>
    <cellStyle name="40% - Ênfase1 118" xfId="1662" xr:uid="{794B4797-6B81-4260-AFE5-1DFC7721C3E1}"/>
    <cellStyle name="40% - Ênfase1 119" xfId="1663" xr:uid="{738EC3BC-3597-453E-BE48-3C9A66E0C887}"/>
    <cellStyle name="40% - Ênfase1 12" xfId="1664" xr:uid="{4F8B7E11-F4A8-470F-BF77-B5BE1588AB6C}"/>
    <cellStyle name="40% - Ênfase1 12 2" xfId="18476" xr:uid="{8CAA71FF-4934-46AC-8E4C-7F7800F2BEE8}"/>
    <cellStyle name="40% - Ênfase1 12 2 2" xfId="31759" xr:uid="{8DE7D329-3DCE-447B-8921-B65EC7DE6038}"/>
    <cellStyle name="40% - Ênfase1 120" xfId="1665" xr:uid="{947BB5F4-C3F2-4238-9492-B1CD0E323C08}"/>
    <cellStyle name="40% - Ênfase1 121" xfId="1666" xr:uid="{50EC4BC7-EB9C-448B-98F7-7F3981B1AE71}"/>
    <cellStyle name="40% - Ênfase1 122" xfId="1667" xr:uid="{F028742F-6BD1-452E-B202-10A64E7482C6}"/>
    <cellStyle name="40% - Ênfase1 123" xfId="1668" xr:uid="{1204620B-26F7-4E97-A001-756A334FECED}"/>
    <cellStyle name="40% - Ênfase1 124" xfId="1669" xr:uid="{FDD9D8B7-643C-4CEA-9FED-EA405C4998B8}"/>
    <cellStyle name="40% - Ênfase1 125" xfId="1670" xr:uid="{D4ADA2A1-6F70-4E3B-B45B-14853177A33B}"/>
    <cellStyle name="40% - Ênfase1 126" xfId="1671" xr:uid="{9303125C-AC38-41B4-A127-A708CB7AEC04}"/>
    <cellStyle name="40% - Ênfase1 127" xfId="1672" xr:uid="{28D9006C-6559-4B6C-8A6A-427220D192BC}"/>
    <cellStyle name="40% - Ênfase1 128" xfId="1673" xr:uid="{628992A7-808E-4481-AEDE-D60525D013BC}"/>
    <cellStyle name="40% - Ênfase1 129" xfId="1674" xr:uid="{A646439F-FA86-41FE-9C77-19B25B3799A6}"/>
    <cellStyle name="40% - Ênfase1 13" xfId="1675" xr:uid="{6F560421-FB4B-45B0-AE46-B80BEEBD51EF}"/>
    <cellStyle name="40% - Ênfase1 13 2" xfId="18477" xr:uid="{CB6F4298-73C5-4EC1-BBCE-020D0631C2C3}"/>
    <cellStyle name="40% - Ênfase1 13 2 2" xfId="31760" xr:uid="{3DA17094-EBA8-4ECA-990B-873EED12733A}"/>
    <cellStyle name="40% - Ênfase1 130" xfId="1676" xr:uid="{4F9056D1-D568-4C2C-8E30-A3C3D0991808}"/>
    <cellStyle name="40% - Ênfase1 131" xfId="1677" xr:uid="{84CA4592-E98C-499C-8AF6-3E8450622651}"/>
    <cellStyle name="40% - Ênfase1 132" xfId="1678" xr:uid="{0CE54FA7-FD33-449E-A506-A4BEFEF57AC1}"/>
    <cellStyle name="40% - Ênfase1 133" xfId="1679" xr:uid="{7D294F72-E281-4CCF-AE22-9C9DD4899861}"/>
    <cellStyle name="40% - Ênfase1 134" xfId="1680" xr:uid="{79992577-0733-4A17-ADE6-E77A93450342}"/>
    <cellStyle name="40% - Ênfase1 135" xfId="1681" xr:uid="{2DEED337-298B-4152-B226-274BA297E4F5}"/>
    <cellStyle name="40% - Ênfase1 136" xfId="1682" xr:uid="{A5528B5D-46FB-4283-BE93-1261AC09B86C}"/>
    <cellStyle name="40% - Ênfase1 137" xfId="1683" xr:uid="{F75053CE-06A3-458E-81A1-54E9FB70ECA6}"/>
    <cellStyle name="40% - Ênfase1 138" xfId="1684" xr:uid="{7046FAEA-6616-4F5D-B331-B8928EFCC86C}"/>
    <cellStyle name="40% - Ênfase1 139" xfId="1685" xr:uid="{903D4F27-6BFE-43E0-9408-387624308F83}"/>
    <cellStyle name="40% - Ênfase1 14" xfId="1686" xr:uid="{12537C11-884C-43F2-B318-B6AC1F95C8D4}"/>
    <cellStyle name="40% - Ênfase1 14 2" xfId="18478" xr:uid="{07B48403-33C7-4711-B9C4-00909BE9D10F}"/>
    <cellStyle name="40% - Ênfase1 14 2 2" xfId="31761" xr:uid="{02F71E5A-C4A9-4119-8978-F0941887E646}"/>
    <cellStyle name="40% - Ênfase1 140" xfId="1687" xr:uid="{55F12D03-248A-48D0-88B7-1C8E0409A6B0}"/>
    <cellStyle name="40% - Ênfase1 141" xfId="1688" xr:uid="{A685D148-8AE4-4536-8662-B06215973B32}"/>
    <cellStyle name="40% - Ênfase1 142" xfId="1689" xr:uid="{50ABF827-A931-497C-BC64-2F2B031E2791}"/>
    <cellStyle name="40% - Ênfase1 143" xfId="1690" xr:uid="{DDCE36FD-5BA9-4A7C-A826-FD3E4BA5D06E}"/>
    <cellStyle name="40% - Ênfase1 144" xfId="1691" xr:uid="{DD4E2076-3AD1-4600-801E-5BC93DFC2D0E}"/>
    <cellStyle name="40% - Ênfase1 145" xfId="1692" xr:uid="{EF55AA48-7E71-4A56-A4EE-ADA1A124A631}"/>
    <cellStyle name="40% - Ênfase1 146" xfId="1693" xr:uid="{AE38E00B-2344-4CC7-B906-AB7E28777D17}"/>
    <cellStyle name="40% - Ênfase1 147" xfId="1694" xr:uid="{F0805A1C-BB2A-4EDC-B0E4-F4B2A53CC233}"/>
    <cellStyle name="40% - Ênfase1 148" xfId="1695" xr:uid="{FDF09128-54AF-40F6-9078-3F0ADFD79743}"/>
    <cellStyle name="40% - Ênfase1 149" xfId="1696" xr:uid="{B02B0E7D-4A10-4AAA-8E4E-49E610755F5D}"/>
    <cellStyle name="40% - Ênfase1 15" xfId="1697" xr:uid="{086753BB-1385-4CE6-802C-FA5F14C45359}"/>
    <cellStyle name="40% - Ênfase1 15 2" xfId="18479" xr:uid="{9AEF987C-8188-4501-81FC-A0C242EC7189}"/>
    <cellStyle name="40% - Ênfase1 15 2 2" xfId="31762" xr:uid="{836F4C82-DB8C-4627-B1E1-4A28859CC254}"/>
    <cellStyle name="40% - Ênfase1 150" xfId="1698" xr:uid="{3855312B-3E0F-49F8-8567-3037EC5ADFAD}"/>
    <cellStyle name="40% - Ênfase1 151" xfId="1699" xr:uid="{56358F88-7628-4DDF-B5BC-6D89A29F14C5}"/>
    <cellStyle name="40% - Ênfase1 152" xfId="1700" xr:uid="{28E7C780-67E9-420C-B247-C30B7958DA72}"/>
    <cellStyle name="40% - Ênfase1 153" xfId="1701" xr:uid="{81FFCDC6-4D0F-4B5B-B4DB-92E3F7D9E9A8}"/>
    <cellStyle name="40% - Ênfase1 154" xfId="1702" xr:uid="{6697AAF8-4F0C-42EF-A290-8D64F4989B77}"/>
    <cellStyle name="40% - Ênfase1 155" xfId="1703" xr:uid="{F47A8C31-3265-431D-81B1-1BA80448C66C}"/>
    <cellStyle name="40% - Ênfase1 156" xfId="1704" xr:uid="{2EA24DF9-0D31-4012-8D3A-3B9E657D1075}"/>
    <cellStyle name="40% - Ênfase1 157" xfId="1705" xr:uid="{00F3DDBB-7416-4B22-9848-2475D5549CE6}"/>
    <cellStyle name="40% - Ênfase1 158" xfId="1706" xr:uid="{C6317B96-FAAC-4C20-9ECB-2A234A9E929D}"/>
    <cellStyle name="40% - Ênfase1 159" xfId="1707" xr:uid="{A77839EC-41EB-41F3-A8D5-262591E58305}"/>
    <cellStyle name="40% - Ênfase1 16" xfId="1708" xr:uid="{F2779937-6D64-4383-A37E-5C56E6E6B743}"/>
    <cellStyle name="40% - Ênfase1 16 2" xfId="18480" xr:uid="{E158859D-0A91-45A7-B5BD-40C96E89C225}"/>
    <cellStyle name="40% - Ênfase1 16 2 2" xfId="31763" xr:uid="{491D1DF3-D7D4-41F1-B8BE-56AF927EB894}"/>
    <cellStyle name="40% - Ênfase1 160" xfId="1709" xr:uid="{C9B7F5B4-59D4-4E45-92DC-5A9092B0AE9F}"/>
    <cellStyle name="40% - Ênfase1 161" xfId="1710" xr:uid="{1C4A954A-71E1-4356-93C7-BDBD9AE0244E}"/>
    <cellStyle name="40% - Ênfase1 162" xfId="1711" xr:uid="{39D96111-8DA8-482A-8C82-71FC4EF7C0FD}"/>
    <cellStyle name="40% - Ênfase1 163" xfId="1712" xr:uid="{227ACC6A-1812-4BDF-8FB4-F60B87B1D4C8}"/>
    <cellStyle name="40% - Ênfase1 164" xfId="1713" xr:uid="{D4C76EB5-A8EB-4665-9BC0-96E1D220CFC7}"/>
    <cellStyle name="40% - Ênfase1 165" xfId="1714" xr:uid="{972AF285-1595-4AC0-BCE3-50B2FFF7A1B6}"/>
    <cellStyle name="40% - Ênfase1 166" xfId="1715" xr:uid="{B3C9A866-46CA-4A8A-B9DD-753EEBEDC008}"/>
    <cellStyle name="40% - Ênfase1 167" xfId="1716" xr:uid="{0E027FD9-E1CB-4E23-BB15-0A560A94109B}"/>
    <cellStyle name="40% - Ênfase1 168" xfId="1717" xr:uid="{5B6F2BCA-60E3-453A-B43C-0F956D3AE119}"/>
    <cellStyle name="40% - Ênfase1 169" xfId="1718" xr:uid="{25614700-42B7-49F9-8827-0104AC5D9C3E}"/>
    <cellStyle name="40% - Ênfase1 17" xfId="1719" xr:uid="{C49F4E2D-ECEC-4C53-9B2B-7F2ADEDFD9A1}"/>
    <cellStyle name="40% - Ênfase1 17 2" xfId="18481" xr:uid="{0FE79405-5C13-4FEC-9398-5355CFA5F4C6}"/>
    <cellStyle name="40% - Ênfase1 17 2 2" xfId="31764" xr:uid="{780DCCB3-0FBA-415C-8CA5-F6D2103A0150}"/>
    <cellStyle name="40% - Ênfase1 170" xfId="1720" xr:uid="{B1A83578-33E1-4699-9187-5C835E32BB66}"/>
    <cellStyle name="40% - Ênfase1 171" xfId="1721" xr:uid="{18DEC670-3409-44F6-BB2E-E2D0C477368C}"/>
    <cellStyle name="40% - Ênfase1 172" xfId="1722" xr:uid="{9625CEB5-FD42-4278-BC17-6A11FBFB9ADA}"/>
    <cellStyle name="40% - Ênfase1 173" xfId="1723" xr:uid="{0B1FD73B-A719-4A87-BC31-818D31D5C06A}"/>
    <cellStyle name="40% - Ênfase1 174" xfId="1724" xr:uid="{EB2BE5E1-06D1-4A24-9A26-E5791DC969B5}"/>
    <cellStyle name="40% - Ênfase1 175" xfId="1725" xr:uid="{6EB8FE3F-A071-49D0-AEA9-778440578768}"/>
    <cellStyle name="40% - Ênfase1 176" xfId="1726" xr:uid="{B06F3D60-7E37-422C-B6CB-DCD1E40F5D88}"/>
    <cellStyle name="40% - Ênfase1 177" xfId="1727" xr:uid="{78023722-C21B-4E86-99B7-6A36154B719A}"/>
    <cellStyle name="40% - Ênfase1 178" xfId="1728" xr:uid="{62CF1574-24B3-4FB3-A88B-0250826BCD3C}"/>
    <cellStyle name="40% - Ênfase1 179" xfId="1729" xr:uid="{6102433B-432A-4899-9BDB-D07DF61431FC}"/>
    <cellStyle name="40% - Ênfase1 18" xfId="1730" xr:uid="{82CE8B60-D318-45E1-B309-9B2E4F8C0479}"/>
    <cellStyle name="40% - Ênfase1 18 2" xfId="18482" xr:uid="{F0D6B208-B9E9-4B02-99F5-AF4D2558CDA4}"/>
    <cellStyle name="40% - Ênfase1 18 2 2" xfId="31765" xr:uid="{3B35B118-52DA-43A7-B7E1-859698A4C1F2}"/>
    <cellStyle name="40% - Ênfase1 180" xfId="1731" xr:uid="{5475D4DC-AA54-4FD3-ADD1-1010E827DCB5}"/>
    <cellStyle name="40% - Ênfase1 181" xfId="1732" xr:uid="{5DA1C551-46FF-4E48-8302-ACDA712A804B}"/>
    <cellStyle name="40% - Ênfase1 182" xfId="1733" xr:uid="{9CDD64BA-CBBA-4484-A336-15C89890B628}"/>
    <cellStyle name="40% - Ênfase1 183" xfId="1734" xr:uid="{C2E10969-4220-42E1-81C8-C2188ED601EF}"/>
    <cellStyle name="40% - Ênfase1 184" xfId="1735" xr:uid="{DC5995DB-AFA5-4106-862B-E9855792D6B7}"/>
    <cellStyle name="40% - Ênfase1 185" xfId="1736" xr:uid="{9C58ECE2-45AC-4CDC-8F40-21EE6A9E06E9}"/>
    <cellStyle name="40% - Ênfase1 186" xfId="1737" xr:uid="{72EBEEB2-CA2D-4149-8B40-50FD3F6827FB}"/>
    <cellStyle name="40% - Ênfase1 187" xfId="1738" xr:uid="{D4D02292-606D-4EA6-84C2-2B9334F53FCB}"/>
    <cellStyle name="40% - Ênfase1 188" xfId="1739" xr:uid="{C11C8F7C-4424-45FD-8D12-9046408277FB}"/>
    <cellStyle name="40% - Ênfase1 189" xfId="1740" xr:uid="{43166E38-D0C8-4F7C-B0D8-39833F4F81ED}"/>
    <cellStyle name="40% - Ênfase1 19" xfId="1741" xr:uid="{8383B37E-638C-47AA-A22B-0F6E4B5776DD}"/>
    <cellStyle name="40% - Ênfase1 190" xfId="1742" xr:uid="{FE1840DA-730F-4E89-BB64-4BBD3B148736}"/>
    <cellStyle name="40% - Ênfase1 191" xfId="1743" xr:uid="{58A991DB-9FC7-4512-A5DB-F89855A3A97D}"/>
    <cellStyle name="40% - Ênfase1 192" xfId="1744" xr:uid="{7584DC25-8972-4794-A483-2D538DE2278D}"/>
    <cellStyle name="40% - Ênfase1 193" xfId="1745" xr:uid="{1C891BA0-88E6-495B-AD61-695725CB3030}"/>
    <cellStyle name="40% - Ênfase1 194" xfId="1746" xr:uid="{F43E7862-FB8D-43BC-857B-78F2AA952499}"/>
    <cellStyle name="40% - Ênfase1 195" xfId="1747" xr:uid="{148FA82F-0A80-4BA6-937F-DEEF9D068910}"/>
    <cellStyle name="40% - Ênfase1 196" xfId="1748" xr:uid="{4AF77C5E-9970-4BE7-91EC-CE874360F8EB}"/>
    <cellStyle name="40% - Ênfase1 197" xfId="1749" xr:uid="{DF750472-AF92-47EA-8C97-D61E6A95E23E}"/>
    <cellStyle name="40% - Ênfase1 198" xfId="1750" xr:uid="{C5AF74F1-25A8-48D7-9BB5-5B90FD4FD1D6}"/>
    <cellStyle name="40% - Ênfase1 199" xfId="1751" xr:uid="{67096E55-A90A-483D-906C-F4338191B417}"/>
    <cellStyle name="40% - Ênfase1 2" xfId="1752" xr:uid="{F851A7AE-0CFC-4814-A272-3AB833131E4D}"/>
    <cellStyle name="40% - Ênfase1 2 10" xfId="14867" xr:uid="{4F85CE9A-0FA0-48AC-B4E6-58F1CB45188B}"/>
    <cellStyle name="40% - Ênfase1 2 11" xfId="16349" xr:uid="{23113C4C-4FF8-4DF2-84B2-25AD7F395481}"/>
    <cellStyle name="40% - Ênfase1 2 11 2" xfId="18485" xr:uid="{52B6C26D-050A-43FA-8E35-231B56BF4AAE}"/>
    <cellStyle name="40% - Ênfase1 2 12" xfId="31766" xr:uid="{5075956B-7880-4E17-BF1D-8461215C44F5}"/>
    <cellStyle name="40% - Ênfase1 2 2" xfId="10805" xr:uid="{656E55D8-5601-4A1B-9ABE-99B6256A33DA}"/>
    <cellStyle name="40% - Ênfase1 2 2 2" xfId="10806" xr:uid="{6A3A79BD-10D3-40AF-B6AD-A353ABC38792}"/>
    <cellStyle name="40% - Ênfase1 2 2 2 2" xfId="10807" xr:uid="{169BD6E6-3A37-4F59-97D8-E565661523B8}"/>
    <cellStyle name="40% - Ênfase1 2 2 2 3" xfId="10808" xr:uid="{775E4ED5-F2B9-46DA-B84C-C0902C3094EF}"/>
    <cellStyle name="40% - Ênfase1 2 2 2 4" xfId="10809" xr:uid="{B3673BE1-727C-477C-8526-55F39C0563E9}"/>
    <cellStyle name="40% - Ênfase1 2 2 2 5" xfId="16003" xr:uid="{FA7970E1-C9C1-43A3-BA6E-0BD627F39652}"/>
    <cellStyle name="40% - Ênfase1 2 2 2 5 2" xfId="16495" xr:uid="{A965B619-F7A7-41FB-8449-A877A0B9EC5A}"/>
    <cellStyle name="40% - Ênfase1 2 2 3" xfId="10810" xr:uid="{D62BCB77-CE19-4728-9A22-4EEAA729C563}"/>
    <cellStyle name="40% - Ênfase1 2 2 4" xfId="10811" xr:uid="{28DB69B1-E39B-4486-989F-4F2C1D736E37}"/>
    <cellStyle name="40% - Ênfase1 2 2 4 2" xfId="25174" xr:uid="{6418D518-C4B9-41B7-8F46-49F324E36AEF}"/>
    <cellStyle name="40% - Ênfase1 2 2 5" xfId="10812" xr:uid="{0281FEE9-CDCB-4C6B-B299-D1904F5EF357}"/>
    <cellStyle name="40% - Ênfase1 2 3" xfId="10813" xr:uid="{63ED8798-FA1B-4EA6-8AA9-F211B0FE60FB}"/>
    <cellStyle name="40% - Ênfase1 2 3 2" xfId="10814" xr:uid="{33742B05-A41B-4061-9451-212FF5832C6D}"/>
    <cellStyle name="40% - Ênfase1 2 3 2 2" xfId="10815" xr:uid="{792269C0-F9E5-43DC-B0EB-A595B73C55DE}"/>
    <cellStyle name="40% - Ênfase1 2 3 2 3" xfId="10816" xr:uid="{6CADC7B4-302C-4433-A782-F49055FCEEB8}"/>
    <cellStyle name="40% - Ênfase1 2 3 2 4" xfId="10817" xr:uid="{6B0620C1-BDE3-4108-BBE8-93D25C82C142}"/>
    <cellStyle name="40% - Ênfase1 2 3 2 5" xfId="16004" xr:uid="{F05BEB70-4BC7-4549-A115-4F2B853C76BD}"/>
    <cellStyle name="40% - Ênfase1 2 3 2 5 2" xfId="16496" xr:uid="{086B44EE-B835-4C4E-9EB0-A745774E40CC}"/>
    <cellStyle name="40% - Ênfase1 2 3 3" xfId="10818" xr:uid="{05D30D41-02C7-411E-AA96-2A3C4BD9F51F}"/>
    <cellStyle name="40% - Ênfase1 2 3 4" xfId="10819" xr:uid="{6A3D1858-3C9E-4EB9-A23F-E7232B9A8475}"/>
    <cellStyle name="40% - Ênfase1 2 3 4 2" xfId="25175" xr:uid="{5BFDC52A-07B1-4838-BC36-D79ACF249DBC}"/>
    <cellStyle name="40% - Ênfase1 2 3 5" xfId="10820" xr:uid="{F604BDBA-CA63-474A-8D1D-915BEDE95979}"/>
    <cellStyle name="40% - Ênfase1 2 4" xfId="10821" xr:uid="{4BA8AF6E-A2E3-4190-B9E9-AF7A37720472}"/>
    <cellStyle name="40% - Ênfase1 2 4 2" xfId="10822" xr:uid="{58129C50-9A74-4F48-AC16-42F19F258243}"/>
    <cellStyle name="40% - Ênfase1 2 4 3" xfId="10823" xr:uid="{E42544BD-3CE8-4F21-AC78-4D8D62A74B25}"/>
    <cellStyle name="40% - Ênfase1 2 4 4" xfId="10824" xr:uid="{645B98D6-7D52-46FF-8255-ABB961E99F80}"/>
    <cellStyle name="40% - Ênfase1 2 4 5" xfId="16005" xr:uid="{951EEDBF-5BA4-47D9-964A-657F117F0046}"/>
    <cellStyle name="40% - Ênfase1 2 4 5 2" xfId="16497" xr:uid="{0BDC2F63-2C11-411A-A26E-891D34CF41D2}"/>
    <cellStyle name="40% - Ênfase1 2 5" xfId="10825" xr:uid="{4AEF0FE8-AC19-43FF-A642-DF7D15A67099}"/>
    <cellStyle name="40% - Ênfase1 2 5 2" xfId="10826" xr:uid="{06C9A85B-D722-4E12-B38E-93FD9E241F8D}"/>
    <cellStyle name="40% - Ênfase1 2 5 3" xfId="10827" xr:uid="{EC1D16AD-2255-4392-9D7D-B78314998F8A}"/>
    <cellStyle name="40% - Ênfase1 2 5 3 2" xfId="25176" xr:uid="{6E2C4460-5617-4982-9FCA-BFA1102E5D7C}"/>
    <cellStyle name="40% - Ênfase1 2 5 4" xfId="10828" xr:uid="{3B6436D8-E86A-4882-BF0E-8B2D9E14DB20}"/>
    <cellStyle name="40% - Ênfase1 2 5 5" xfId="18494" xr:uid="{C39807D6-EA4E-46AC-A91A-2A692027C006}"/>
    <cellStyle name="40% - Ênfase1 2 6" xfId="10829" xr:uid="{A1A9534B-5F66-4E65-86D6-16696D0FA536}"/>
    <cellStyle name="40% - Ênfase1 2 6 2" xfId="10830" xr:uid="{C44DBCA0-6764-437F-A9F1-BC5A6FC21866}"/>
    <cellStyle name="40% - Ênfase1 2 6 3" xfId="10831" xr:uid="{19B48DDD-E30E-451C-A812-08895762A7E4}"/>
    <cellStyle name="40% - Ênfase1 2 6 4" xfId="10832" xr:uid="{5762C77F-2B4A-4F4C-86C9-40ABD872BCEA}"/>
    <cellStyle name="40% - Ênfase1 2 6 5" xfId="16006" xr:uid="{ADF7758C-5880-4EC3-8346-C3CC76FB82D3}"/>
    <cellStyle name="40% - Ênfase1 2 6 5 2" xfId="16498" xr:uid="{F3D5B527-591F-4F95-9892-F5AD5A7D19E4}"/>
    <cellStyle name="40% - Ênfase1 2 7" xfId="10833" xr:uid="{F921DA5B-2001-45D3-96DA-5E8F5EB2B14E}"/>
    <cellStyle name="40% - Ênfase1 2 7 2" xfId="18498" xr:uid="{B8EBBD5A-9A1C-4C5A-855D-28750B55DF48}"/>
    <cellStyle name="40% - Ênfase1 2 7 3" xfId="18497" xr:uid="{A8182A97-ADFB-4C25-BD0B-F151D50CDDC8}"/>
    <cellStyle name="40% - Ênfase1 2 8" xfId="10834" xr:uid="{D2B260C2-73C2-4661-BCCC-12B2EA0202ED}"/>
    <cellStyle name="40% - Ênfase1 2 8 2" xfId="10835" xr:uid="{B0761982-2538-4B97-A694-F0F197DB8430}"/>
    <cellStyle name="40% - Ênfase1 2 8 3" xfId="10836" xr:uid="{9AAAA85A-D6ED-440A-8C95-35BDED0DE0D6}"/>
    <cellStyle name="40% - Ênfase1 2 8 4" xfId="10837" xr:uid="{7F58CB1E-96C5-44D9-8F39-D31562C40289}"/>
    <cellStyle name="40% - Ênfase1 2 8 5" xfId="18499" xr:uid="{0CA2FD38-601F-46AC-9EFF-28BF62B8FA89}"/>
    <cellStyle name="40% - Ênfase1 2 9" xfId="14868" xr:uid="{5E29AC3C-21A3-46B4-B7E1-4E25D41EF4AF}"/>
    <cellStyle name="40% - Ênfase1 20" xfId="1753" xr:uid="{26559D45-FF48-46A1-BE89-69C9C175AC2B}"/>
    <cellStyle name="40% - Ênfase1 200" xfId="1754" xr:uid="{101A6B00-FE39-438F-BD02-E1BE14E40084}"/>
    <cellStyle name="40% - Ênfase1 201" xfId="1755" xr:uid="{A1571D12-49FE-4C2F-8CE9-749501DC4BA2}"/>
    <cellStyle name="40% - Ênfase1 202" xfId="1756" xr:uid="{CC55846B-951C-47FD-84B7-B398FE8EAC31}"/>
    <cellStyle name="40% - Ênfase1 203" xfId="1757" xr:uid="{8EE20C81-95B2-4EBE-96F9-CF48C2DB6480}"/>
    <cellStyle name="40% - Ênfase1 204" xfId="1758" xr:uid="{071BFD71-0651-43AF-ACD1-D2A52E472374}"/>
    <cellStyle name="40% - Ênfase1 205" xfId="1759" xr:uid="{24D0B254-7DB1-4903-A90C-20F298F2DCAD}"/>
    <cellStyle name="40% - Ênfase1 206" xfId="1760" xr:uid="{3905B551-4F7A-454F-BF3C-BE33A3102299}"/>
    <cellStyle name="40% - Ênfase1 207" xfId="1761" xr:uid="{65E16A7F-B50F-42CF-936A-5D861467CBAC}"/>
    <cellStyle name="40% - Ênfase1 208" xfId="1762" xr:uid="{939CC571-C6FB-4848-BC05-43C2E8C91552}"/>
    <cellStyle name="40% - Ênfase1 209" xfId="1763" xr:uid="{24B07CE4-CDFA-42C0-9C37-A6C6B5B8DE50}"/>
    <cellStyle name="40% - Ênfase1 21" xfId="1764" xr:uid="{DF53D437-3E41-4CA5-ACF9-3914CEA15EB5}"/>
    <cellStyle name="40% - Ênfase1 210" xfId="1765" xr:uid="{CD6DE000-F5A7-4EA6-9D39-16EF3FFE8998}"/>
    <cellStyle name="40% - Ênfase1 211" xfId="1766" xr:uid="{1CB0A5F3-4E84-4935-A47E-657B285ED1C9}"/>
    <cellStyle name="40% - Ênfase1 212" xfId="1767" xr:uid="{FD6E646A-64B3-44B6-83E9-2409DBE2E103}"/>
    <cellStyle name="40% - Ênfase1 213" xfId="1768" xr:uid="{F614AB57-27A3-4E25-AFA3-B97BA60868BC}"/>
    <cellStyle name="40% - Ênfase1 214" xfId="1769" xr:uid="{AC037E1D-7AED-4C53-A2E1-2C36726355E9}"/>
    <cellStyle name="40% - Ênfase1 215" xfId="1770" xr:uid="{F5A68C55-E3BF-4AA9-8541-9827BD0A7009}"/>
    <cellStyle name="40% - Ênfase1 216" xfId="1771" xr:uid="{F74FF360-A026-4601-8DFF-022B855828E2}"/>
    <cellStyle name="40% - Ênfase1 217" xfId="1772" xr:uid="{C744A66F-E042-4C5B-9DA7-89A3CF1B5111}"/>
    <cellStyle name="40% - Ênfase1 218" xfId="1773" xr:uid="{4B3BF64F-C94B-4AFE-99C0-72ACC152F4AD}"/>
    <cellStyle name="40% - Ênfase1 219" xfId="1774" xr:uid="{576F9899-A22A-490E-A762-4E1A7C3039B2}"/>
    <cellStyle name="40% - Ênfase1 22" xfId="1775" xr:uid="{F09081F5-3EEE-4D95-9345-44AB3301A75D}"/>
    <cellStyle name="40% - Ênfase1 220" xfId="1776" xr:uid="{FA887B85-BAB4-4244-9CA3-27888847BCB0}"/>
    <cellStyle name="40% - Ênfase1 221" xfId="1777" xr:uid="{D1A47763-2CD7-4382-BC29-92DFEDD7021E}"/>
    <cellStyle name="40% - Ênfase1 222" xfId="1778" xr:uid="{771BBD2E-C6CC-467B-9EA1-600D2E10B92B}"/>
    <cellStyle name="40% - Ênfase1 223" xfId="1779" xr:uid="{C1F2AEB4-96E2-4346-85AB-EB1CE1B0E16C}"/>
    <cellStyle name="40% - Ênfase1 224" xfId="1780" xr:uid="{9C78A83D-A72B-44EF-AFD7-0A9E38392279}"/>
    <cellStyle name="40% - Ênfase1 225" xfId="1781" xr:uid="{FE524FDB-DABB-4D25-982B-C7DFB6CBB03E}"/>
    <cellStyle name="40% - Ênfase1 226" xfId="1782" xr:uid="{B503A8A4-7CFF-4CCE-A39E-BFCE113C69E1}"/>
    <cellStyle name="40% - Ênfase1 227" xfId="1783" xr:uid="{7D9500EC-A38C-4E84-A52D-76F7E0951D14}"/>
    <cellStyle name="40% - Ênfase1 228" xfId="1784" xr:uid="{7784ECA6-6082-4A15-A9D3-2ADF091B8333}"/>
    <cellStyle name="40% - Ênfase1 229" xfId="1785" xr:uid="{5EEE7276-9D61-4D56-94E5-471AC4B3E0C1}"/>
    <cellStyle name="40% - Ênfase1 23" xfId="1786" xr:uid="{9DE57BA3-0156-453B-ADA6-0D9E9D2EE4E4}"/>
    <cellStyle name="40% - Ênfase1 230" xfId="1787" xr:uid="{213B4AF9-346E-431F-A90B-C0B3B6E52088}"/>
    <cellStyle name="40% - Ênfase1 231" xfId="1788" xr:uid="{257C026F-83E8-44E4-BA82-B6CD4D7EFFEF}"/>
    <cellStyle name="40% - Ênfase1 232" xfId="1789" xr:uid="{DF007CF8-7554-4CAB-B4DB-C7F579D14BA6}"/>
    <cellStyle name="40% - Ênfase1 233" xfId="1790" xr:uid="{E1B2A4BB-7D96-4409-8DBF-A35133D20E48}"/>
    <cellStyle name="40% - Ênfase1 234" xfId="1791" xr:uid="{3CAE08F3-DD06-47A9-9679-43A5F260A083}"/>
    <cellStyle name="40% - Ênfase1 235" xfId="1792" xr:uid="{527EF161-22A6-4C91-AEEA-9C5540D89683}"/>
    <cellStyle name="40% - Ênfase1 236" xfId="1793" xr:uid="{0DBCD468-35F4-4601-84B1-F9C061EFB88A}"/>
    <cellStyle name="40% - Ênfase1 237" xfId="1794" xr:uid="{C789DD6D-D689-4E26-B0D3-338842A1F574}"/>
    <cellStyle name="40% - Ênfase1 238" xfId="1795" xr:uid="{EC2EF4BA-27B3-42D4-A3C5-6C431FB175EF}"/>
    <cellStyle name="40% - Ênfase1 239" xfId="1796" xr:uid="{1C887F91-F4BF-4933-9DBF-7AAFF1A14DB5}"/>
    <cellStyle name="40% - Ênfase1 24" xfId="1797" xr:uid="{7371D69C-1FE1-4869-8BFC-20694A9D949C}"/>
    <cellStyle name="40% - Ênfase1 240" xfId="1798" xr:uid="{A3B14308-0AD6-498D-91C3-4004556A8215}"/>
    <cellStyle name="40% - Ênfase1 241" xfId="1799" xr:uid="{2B00637C-4F1E-4E2A-83BB-9C9CF25EBA77}"/>
    <cellStyle name="40% - Ênfase1 242" xfId="1800" xr:uid="{5245D6A4-1293-45C9-9786-5B6417183D79}"/>
    <cellStyle name="40% - Ênfase1 243" xfId="1801" xr:uid="{3B983C4B-E7B1-496F-813E-47A73A07CF7E}"/>
    <cellStyle name="40% - Ênfase1 244" xfId="1802" xr:uid="{F7BFD8B4-FD26-422C-AB21-D5FF375D9078}"/>
    <cellStyle name="40% - Ênfase1 245" xfId="1803" xr:uid="{C6CD45CE-B7C3-404E-9D4B-E40D72668A6B}"/>
    <cellStyle name="40% - Ênfase1 246" xfId="1804" xr:uid="{DF90B137-B84B-4F80-9D31-5D3942681A4F}"/>
    <cellStyle name="40% - Ênfase1 247" xfId="1805" xr:uid="{174138DC-F103-429F-AD17-5C7088D976FF}"/>
    <cellStyle name="40% - Ênfase1 248" xfId="1806" xr:uid="{A448A406-35C8-4370-894A-7BF473CE0CE6}"/>
    <cellStyle name="40% - Ênfase1 249" xfId="1807" xr:uid="{0B494A02-663B-4863-BCA8-FA4D1D7D9286}"/>
    <cellStyle name="40% - Ênfase1 25" xfId="1808" xr:uid="{3C78C3E4-481C-4C52-9522-294A508F2B55}"/>
    <cellStyle name="40% - Ênfase1 250" xfId="1809" xr:uid="{3D1B8E5D-BC1E-4067-8D25-8C5938A2E407}"/>
    <cellStyle name="40% - Ênfase1 251" xfId="1810" xr:uid="{A0A75572-B73C-4FEC-8461-0F8E2FF75C4A}"/>
    <cellStyle name="40% - Ênfase1 252" xfId="1811" xr:uid="{399D2E64-56F2-4EC3-B27E-CF379D9F2655}"/>
    <cellStyle name="40% - Ênfase1 253" xfId="1812" xr:uid="{09A0727C-E58C-4629-BC69-3564C1B4BE5B}"/>
    <cellStyle name="40% - Ênfase1 254" xfId="1813" xr:uid="{544874D9-22C7-4C82-BE5F-95E71E16CCC3}"/>
    <cellStyle name="40% - Ênfase1 255" xfId="1814" xr:uid="{EC952CAE-3360-4797-B27E-CF55AC6B6DC6}"/>
    <cellStyle name="40% - Ênfase1 256" xfId="10838" xr:uid="{7523CA7B-6983-4AB1-B4F8-80D5007D33E3}"/>
    <cellStyle name="40% - Ênfase1 257" xfId="15920" xr:uid="{9481FDFA-8221-4E95-87CC-4FDC4B7B9838}"/>
    <cellStyle name="40% - Ênfase1 26" xfId="1815" xr:uid="{2FFC43BA-C206-4B3C-A99E-44C9E00A775C}"/>
    <cellStyle name="40% - Ênfase1 27" xfId="1816" xr:uid="{2C9C0BB8-9DDC-46E6-8D85-46A745A5803E}"/>
    <cellStyle name="40% - Ênfase1 28" xfId="1817" xr:uid="{FDD3F516-E006-4379-A796-1570010F4C90}"/>
    <cellStyle name="40% - Ênfase1 29" xfId="1818" xr:uid="{99B1324E-A284-4913-8682-2E0C5F62E0C9}"/>
    <cellStyle name="40% - Ênfase1 3" xfId="1819" xr:uid="{D54C9316-B7ED-4FA2-8E58-9EAFB3DC39CE}"/>
    <cellStyle name="40% - Ênfase1 3 2" xfId="10839" xr:uid="{F9B99D19-ED2A-4970-BEB7-3D7C5247BB06}"/>
    <cellStyle name="40% - Ênfase1 3 2 2" xfId="10840" xr:uid="{0DF1E0BD-C75D-44BE-AF9C-06079E11B77E}"/>
    <cellStyle name="40% - Ênfase1 3 2 3" xfId="10841" xr:uid="{4757AFC3-E1BE-46E6-B638-3BD003B15DCA}"/>
    <cellStyle name="40% - Ênfase1 3 2 4" xfId="10842" xr:uid="{0FEF2C15-0458-4427-AE4C-2174496DAC49}"/>
    <cellStyle name="40% - Ênfase1 3 2 5" xfId="16007" xr:uid="{088630EF-65B4-4FE0-AA12-368A6DA566E4}"/>
    <cellStyle name="40% - Ênfase1 3 2 5 2" xfId="16499" xr:uid="{778F734D-B519-4BA4-9503-F9EF444000C5}"/>
    <cellStyle name="40% - Ênfase1 3 3" xfId="10843" xr:uid="{AF5C14B3-5F8A-492E-8C33-E2C22343CFD6}"/>
    <cellStyle name="40% - Ênfase1 3 4" xfId="10844" xr:uid="{EFDFB4B9-AC48-468C-BE78-9DEF6E4BC97B}"/>
    <cellStyle name="40% - Ênfase1 3 5" xfId="10845" xr:uid="{6FC7F42D-96AC-4A29-BF86-45E6506144DC}"/>
    <cellStyle name="40% - Ênfase1 3 6" xfId="16350" xr:uid="{7D97BDBA-C907-49E1-9B7C-FA0811FA2418}"/>
    <cellStyle name="40% - Ênfase1 30" xfId="1820" xr:uid="{92EEF056-A82D-449F-BA73-44D2BD71A704}"/>
    <cellStyle name="40% - Ênfase1 31" xfId="1821" xr:uid="{1A38197F-1DB0-44C5-BBC8-6FFDD7323597}"/>
    <cellStyle name="40% - Ênfase1 32" xfId="1822" xr:uid="{94A2961F-AFB2-4455-8B21-392B2328F883}"/>
    <cellStyle name="40% - Ênfase1 33" xfId="1823" xr:uid="{39449E63-C408-4E29-A35A-22755A308949}"/>
    <cellStyle name="40% - Ênfase1 34" xfId="1824" xr:uid="{3083D505-A1CA-4D36-9C9D-530B246126FE}"/>
    <cellStyle name="40% - Ênfase1 35" xfId="1825" xr:uid="{C88EEE8E-47C7-403F-B631-15F0E275BF94}"/>
    <cellStyle name="40% - Ênfase1 36" xfId="1826" xr:uid="{1D52C04C-E73D-45BB-84C3-D6F997F9B22E}"/>
    <cellStyle name="40% - Ênfase1 37" xfId="1827" xr:uid="{34FDCB05-3ECE-4E2E-B3C7-0E355F417C70}"/>
    <cellStyle name="40% - Ênfase1 38" xfId="1828" xr:uid="{679EA4C2-9005-41B3-A58A-8E4D50F638D2}"/>
    <cellStyle name="40% - Ênfase1 39" xfId="1829" xr:uid="{A26CB0B5-3FAA-4F88-A017-C7277BDD6D4E}"/>
    <cellStyle name="40% - Ênfase1 4" xfId="1830" xr:uid="{6BC647B5-DB4E-4395-A3C8-CB24E4F102C5}"/>
    <cellStyle name="40% - Ênfase1 4 2" xfId="10846" xr:uid="{2A516062-7E6F-4FFA-B2A5-8423457DF2CA}"/>
    <cellStyle name="40% - Ênfase1 4 2 2" xfId="10847" xr:uid="{81389959-A927-4005-91BE-39F5C22C003A}"/>
    <cellStyle name="40% - Ênfase1 4 2 3" xfId="10848" xr:uid="{34D97F51-EBF0-4BE8-AF58-1AEA1B797857}"/>
    <cellStyle name="40% - Ênfase1 4 2 4" xfId="10849" xr:uid="{3E7DCF9C-3126-4C7E-97DD-828942165E1B}"/>
    <cellStyle name="40% - Ênfase1 4 2 5" xfId="16008" xr:uid="{CFD14391-CA59-4AF1-9402-F8BF38519671}"/>
    <cellStyle name="40% - Ênfase1 4 2 5 2" xfId="16500" xr:uid="{9524F707-3871-41CD-B2C4-566A7254F9D0}"/>
    <cellStyle name="40% - Ênfase1 4 3" xfId="10850" xr:uid="{26B61063-43DB-4ED0-9C78-DD8EBF331570}"/>
    <cellStyle name="40% - Ênfase1 4 4" xfId="10851" xr:uid="{13B63040-8B39-4048-B843-F4795B03AEC2}"/>
    <cellStyle name="40% - Ênfase1 4 4 2" xfId="24807" xr:uid="{C50FD20F-BD19-4F1D-B05E-FCFBA94D300D}"/>
    <cellStyle name="40% - Ênfase1 4 5" xfId="10852" xr:uid="{D9AA78B5-8A33-47E3-9206-5F6898A1103B}"/>
    <cellStyle name="40% - Ênfase1 4 6" xfId="16351" xr:uid="{710A5C54-DE19-48BD-94E5-5CCA13ECCE20}"/>
    <cellStyle name="40% - Ênfase1 40" xfId="1831" xr:uid="{7523A339-9CDA-498C-A1BB-B1208C7291A2}"/>
    <cellStyle name="40% - Ênfase1 41" xfId="1832" xr:uid="{BA62FABE-76F4-4BDB-8395-081B18C854D8}"/>
    <cellStyle name="40% - Ênfase1 42" xfId="1833" xr:uid="{488A2FDB-0BD5-4A9E-ABED-9E846B0738BD}"/>
    <cellStyle name="40% - Ênfase1 43" xfId="1834" xr:uid="{6A42EADE-43DD-46AA-8869-896FB80ACB72}"/>
    <cellStyle name="40% - Ênfase1 44" xfId="1835" xr:uid="{E32F6C25-6E16-4663-BEB7-572DB2C5D7F0}"/>
    <cellStyle name="40% - Ênfase1 45" xfId="1836" xr:uid="{C1C393D7-A77D-40DF-9E34-E307D776CBA0}"/>
    <cellStyle name="40% - Ênfase1 46" xfId="1837" xr:uid="{C5727E4A-B677-41A2-9EA4-E2A4130C2AF4}"/>
    <cellStyle name="40% - Ênfase1 47" xfId="1838" xr:uid="{E23AB5E9-D0B0-4BD9-AC79-49D31B14897F}"/>
    <cellStyle name="40% - Ênfase1 48" xfId="1839" xr:uid="{C6D156A1-C654-4838-804F-0A2345C44182}"/>
    <cellStyle name="40% - Ênfase1 49" xfId="1840" xr:uid="{E1DC3869-0A61-43C0-8480-D2D4B9D4E26E}"/>
    <cellStyle name="40% - Ênfase1 5" xfId="1841" xr:uid="{7EE26EAC-9479-4EC9-A122-B2D05CE1A20E}"/>
    <cellStyle name="40% - Ênfase1 5 2" xfId="10853" xr:uid="{C312E58A-1E89-401F-B6AF-6392307B010D}"/>
    <cellStyle name="40% - Ênfase1 5 3" xfId="10854" xr:uid="{B452A0E1-3226-4954-AA56-E0B4C1BF161E}"/>
    <cellStyle name="40% - Ênfase1 5 4" xfId="10855" xr:uid="{010DD6D4-317A-477D-B6B0-C364EAA78F9E}"/>
    <cellStyle name="40% - Ênfase1 5 5" xfId="16009" xr:uid="{B5E3B384-E47E-4368-915E-E18AC17A7472}"/>
    <cellStyle name="40% - Ênfase1 5 5 2" xfId="16352" xr:uid="{2F5B3DCD-56F0-4F7E-A535-2470FC4BC7A5}"/>
    <cellStyle name="40% - Ênfase1 50" xfId="1842" xr:uid="{B9256856-33E4-4608-B767-8B44A2A980BF}"/>
    <cellStyle name="40% - Ênfase1 51" xfId="1843" xr:uid="{A12753EB-487E-44A7-89A0-86CF5FF1E467}"/>
    <cellStyle name="40% - Ênfase1 52" xfId="1844" xr:uid="{D4461615-C2AB-41CF-908C-517F6491BC72}"/>
    <cellStyle name="40% - Ênfase1 53" xfId="1845" xr:uid="{7F85CADF-B8E3-4323-AC96-93406A7892DA}"/>
    <cellStyle name="40% - Ênfase1 54" xfId="1846" xr:uid="{FE6DD481-B1E7-46E5-B2A6-897C248DBA13}"/>
    <cellStyle name="40% - Ênfase1 55" xfId="1847" xr:uid="{2156EF72-48F1-4110-B66B-922C6497B0D9}"/>
    <cellStyle name="40% - Ênfase1 56" xfId="1848" xr:uid="{CD5DC271-CCCD-4D00-85C2-A6B182A4198A}"/>
    <cellStyle name="40% - Ênfase1 57" xfId="1849" xr:uid="{DFCF6609-4AA5-45B8-BE38-AB59CFAA0124}"/>
    <cellStyle name="40% - Ênfase1 58" xfId="1850" xr:uid="{694531DF-3EF5-4E61-A3BB-63D4D001B593}"/>
    <cellStyle name="40% - Ênfase1 59" xfId="1851" xr:uid="{140B82CE-A3AA-4D85-B982-E65D2E46548D}"/>
    <cellStyle name="40% - Ênfase1 6" xfId="1852" xr:uid="{0302F8E2-DBB7-49B5-A087-7C9F92A3EFD3}"/>
    <cellStyle name="40% - Ênfase1 6 2" xfId="10856" xr:uid="{621EC5AA-3549-4FFA-B3DD-2AC19D3C070E}"/>
    <cellStyle name="40% - Ênfase1 6 3" xfId="10857" xr:uid="{6C99C7E0-E2EB-4EED-A491-8478D60047CB}"/>
    <cellStyle name="40% - Ênfase1 6 3 2" xfId="24984" xr:uid="{E50545F8-B72F-42A1-8316-647BBAAA6D5A}"/>
    <cellStyle name="40% - Ênfase1 6 4" xfId="10858" xr:uid="{86AF5640-F9FD-4E41-8630-C230782DA7D0}"/>
    <cellStyle name="40% - Ênfase1 6 5" xfId="16353" xr:uid="{7B58E48B-9AC6-4705-B8F5-880E6E92F98E}"/>
    <cellStyle name="40% - Ênfase1 6 6" xfId="18510" xr:uid="{EBD0069D-61A9-46A7-87D7-CDB3584652C8}"/>
    <cellStyle name="40% - Ênfase1 60" xfId="1853" xr:uid="{6697FB84-2B57-4C62-B3C7-26A740E6E7FE}"/>
    <cellStyle name="40% - Ênfase1 61" xfId="1854" xr:uid="{A39A536F-7C48-4ED4-937E-82286F100F85}"/>
    <cellStyle name="40% - Ênfase1 62" xfId="1855" xr:uid="{9825D30D-D97D-4728-AFD7-6E9CFF7CA83F}"/>
    <cellStyle name="40% - Ênfase1 63" xfId="1856" xr:uid="{A6471673-E0F5-4B0D-9BE8-FAF9B2008C2B}"/>
    <cellStyle name="40% - Ênfase1 64" xfId="1857" xr:uid="{DF436269-0469-456A-9ABF-D31E3A3D3542}"/>
    <cellStyle name="40% - Ênfase1 65" xfId="1858" xr:uid="{0E4BEBCA-5A23-4D3B-BB08-910053E7D4B1}"/>
    <cellStyle name="40% - Ênfase1 66" xfId="1859" xr:uid="{42D60961-33A7-4272-AA16-14A1B682120A}"/>
    <cellStyle name="40% - Ênfase1 67" xfId="1860" xr:uid="{96C73875-3851-44E8-A667-0D56EEA10BA5}"/>
    <cellStyle name="40% - Ênfase1 68" xfId="1861" xr:uid="{2B58BBAF-9B13-4A54-BF19-31874391AE63}"/>
    <cellStyle name="40% - Ênfase1 69" xfId="1862" xr:uid="{5EBEA940-2C84-4B21-8474-8DBAF82D38ED}"/>
    <cellStyle name="40% - Ênfase1 7" xfId="1863" xr:uid="{2D3C22AF-8942-4536-8B2C-7A4961651E52}"/>
    <cellStyle name="40% - Ênfase1 7 2" xfId="18512" xr:uid="{219325DE-325E-4510-9375-264F4BAB90CF}"/>
    <cellStyle name="40% - Ênfase1 7 2 2" xfId="31767" xr:uid="{6690735B-C563-402D-8565-086709F05012}"/>
    <cellStyle name="40% - Ênfase1 70" xfId="1864" xr:uid="{DBF6CDFC-9F0C-43CB-A48F-04DBA4B0DD96}"/>
    <cellStyle name="40% - Ênfase1 71" xfId="1865" xr:uid="{5F7DBF34-37E8-4676-BCE3-A95957AE8FF9}"/>
    <cellStyle name="40% - Ênfase1 72" xfId="1866" xr:uid="{6A5ECE7C-6F02-4E63-98CE-7E65FB12C353}"/>
    <cellStyle name="40% - Ênfase1 73" xfId="1867" xr:uid="{2F0A171E-086F-4EE4-9C30-DC102E507FF8}"/>
    <cellStyle name="40% - Ênfase1 74" xfId="1868" xr:uid="{7E9495E7-8759-4099-9CFC-12AB6726D331}"/>
    <cellStyle name="40% - Ênfase1 75" xfId="1869" xr:uid="{69629DA6-B18F-471E-AD49-63F98D0AF79E}"/>
    <cellStyle name="40% - Ênfase1 76" xfId="1870" xr:uid="{D1D13B63-049C-445B-908C-252D6EE9435F}"/>
    <cellStyle name="40% - Ênfase1 77" xfId="1871" xr:uid="{6D9540CC-0C59-4BB5-B2E3-2934F26C603A}"/>
    <cellStyle name="40% - Ênfase1 78" xfId="1872" xr:uid="{A814ABD9-2E98-4148-8F76-6DA31759DEB9}"/>
    <cellStyle name="40% - Ênfase1 79" xfId="1873" xr:uid="{7AC53CAD-074B-4CB3-82DD-2DED31933E9D}"/>
    <cellStyle name="40% - Ênfase1 8" xfId="1874" xr:uid="{79D3B01D-82F5-4A65-B8BD-09E5371792FC}"/>
    <cellStyle name="40% - Ênfase1 8 2" xfId="18513" xr:uid="{999CE22A-67BB-457E-983F-F85DCE60AA53}"/>
    <cellStyle name="40% - Ênfase1 8 2 2" xfId="31768" xr:uid="{6FF759B7-CC59-4C1F-82AC-7B9D68AEE7B4}"/>
    <cellStyle name="40% - Ênfase1 80" xfId="1875" xr:uid="{A5A2B1DD-1A84-40CC-89C8-4BA07E73ED99}"/>
    <cellStyle name="40% - Ênfase1 81" xfId="1876" xr:uid="{263D17C6-5D64-4502-9EED-6A1538C73C2C}"/>
    <cellStyle name="40% - Ênfase1 82" xfId="1877" xr:uid="{403F754B-5259-43DA-B5D6-89E81971D92A}"/>
    <cellStyle name="40% - Ênfase1 83" xfId="1878" xr:uid="{7F1B1C02-42C4-4BF7-9801-88F52D321448}"/>
    <cellStyle name="40% - Ênfase1 84" xfId="1879" xr:uid="{83FCBAD7-55DB-4D46-923A-6CCEEB8C4EE5}"/>
    <cellStyle name="40% - Ênfase1 85" xfId="1880" xr:uid="{9CC754F8-6F9C-41DE-967A-742F8B463133}"/>
    <cellStyle name="40% - Ênfase1 86" xfId="1881" xr:uid="{C10F3CBF-F9A9-422F-B21C-BF39E80440F8}"/>
    <cellStyle name="40% - Ênfase1 87" xfId="1882" xr:uid="{4FFC9675-5AC9-4209-A343-D131E7B55DE4}"/>
    <cellStyle name="40% - Ênfase1 88" xfId="1883" xr:uid="{2BA370AD-74B6-4A33-872E-62F2550FF361}"/>
    <cellStyle name="40% - Ênfase1 89" xfId="1884" xr:uid="{086B7857-D0DB-4AC2-8A94-30D217E851D6}"/>
    <cellStyle name="40% - Ênfase1 9" xfId="1885" xr:uid="{62A37610-6A87-4231-84E6-C00E543A17E8}"/>
    <cellStyle name="40% - Ênfase1 9 2" xfId="18514" xr:uid="{7B0DB67F-FE76-4F93-B8FC-55C68D97007F}"/>
    <cellStyle name="40% - Ênfase1 9 2 2" xfId="31769" xr:uid="{EBCC8386-9A7C-4964-AE39-251BEBDD548D}"/>
    <cellStyle name="40% - Ênfase1 90" xfId="1886" xr:uid="{5EA4785E-1147-4566-9A04-2A580762BB84}"/>
    <cellStyle name="40% - Ênfase1 91" xfId="1887" xr:uid="{743DDF55-CA24-4DDE-8139-72BCB5041033}"/>
    <cellStyle name="40% - Ênfase1 92" xfId="1888" xr:uid="{66C0C48B-8545-4134-9D3A-A0DD2C062BC9}"/>
    <cellStyle name="40% - Ênfase1 93" xfId="1889" xr:uid="{83C0F739-A657-4DCD-9DDC-9C69A6F48314}"/>
    <cellStyle name="40% - Ênfase1 94" xfId="1890" xr:uid="{7B9F735F-3CC6-4F44-B1C5-410772711B89}"/>
    <cellStyle name="40% - Ênfase1 95" xfId="1891" xr:uid="{C4F595A7-3CC2-49D3-80A1-DD89A9C66020}"/>
    <cellStyle name="40% - Ênfase1 96" xfId="1892" xr:uid="{311F874A-BD9E-4382-842B-FB88376005B1}"/>
    <cellStyle name="40% - Ênfase1 97" xfId="1893" xr:uid="{0AD4B477-724C-4383-94B2-A7F8D5FF0323}"/>
    <cellStyle name="40% - Ênfase1 98" xfId="1894" xr:uid="{632CED91-C502-43C6-9465-131A35140B0F}"/>
    <cellStyle name="40% - Ênfase1 99" xfId="1895" xr:uid="{88FBA8D8-56F6-4BBB-AE95-C07A0C2082C6}"/>
    <cellStyle name="40% - Ênfase2" xfId="8" xr:uid="{00000000-0005-0000-0000-000007000000}"/>
    <cellStyle name="40% - Ênfase2 10" xfId="1896" xr:uid="{4E4C400C-13F0-46D2-BB78-C5AAF5FBCAE5}"/>
    <cellStyle name="40% - Ênfase2 10 2" xfId="18515" xr:uid="{6ADEAB97-F8D8-4B0F-BEC1-4F2E0B3C123E}"/>
    <cellStyle name="40% - Ênfase2 10 2 2" xfId="31770" xr:uid="{866FD31C-332A-4034-B01A-52AD4E81E1D0}"/>
    <cellStyle name="40% - Ênfase2 100" xfId="1897" xr:uid="{44EF7008-AEB0-427B-AE65-2A8F6A005F38}"/>
    <cellStyle name="40% - Ênfase2 101" xfId="1898" xr:uid="{E2661049-93C2-478D-B3B6-9360DCCE6BFF}"/>
    <cellStyle name="40% - Ênfase2 102" xfId="1899" xr:uid="{970A2182-5AAF-4243-9B94-1CEF73E11A3A}"/>
    <cellStyle name="40% - Ênfase2 103" xfId="1900" xr:uid="{0586B31A-B44B-4510-BCF9-C07B64B770EB}"/>
    <cellStyle name="40% - Ênfase2 104" xfId="1901" xr:uid="{406A36D4-9CCE-4CE6-9EEE-DDCD8DB179BB}"/>
    <cellStyle name="40% - Ênfase2 105" xfId="1902" xr:uid="{F1C8306D-E6F7-4B26-8FAC-7CD83D8F183E}"/>
    <cellStyle name="40% - Ênfase2 106" xfId="1903" xr:uid="{53CA87B5-003C-4CA0-9254-959B9762F405}"/>
    <cellStyle name="40% - Ênfase2 107" xfId="1904" xr:uid="{FEAFFAA2-9F69-4524-A17D-EEDC371FD61A}"/>
    <cellStyle name="40% - Ênfase2 108" xfId="1905" xr:uid="{DB7FC824-232A-449E-A97E-AF0A890EF266}"/>
    <cellStyle name="40% - Ênfase2 109" xfId="1906" xr:uid="{2D781F1B-C4F3-4187-92BC-FE0412C7F150}"/>
    <cellStyle name="40% - Ênfase2 11" xfId="1907" xr:uid="{D1DA8DBB-83AC-4488-BE3A-EF8B3BE45017}"/>
    <cellStyle name="40% - Ênfase2 11 2" xfId="18516" xr:uid="{03FD153C-BB6F-4284-9FE7-AFFEAF9418DA}"/>
    <cellStyle name="40% - Ênfase2 11 2 2" xfId="31771" xr:uid="{8F3D7475-663D-4EC3-AD94-82D30383B6C4}"/>
    <cellStyle name="40% - Ênfase2 110" xfId="1908" xr:uid="{7F34D64E-08B3-450C-B6FD-9C50D308E257}"/>
    <cellStyle name="40% - Ênfase2 111" xfId="1909" xr:uid="{E52A37F3-795A-4DCA-ACB5-AE12544CEB51}"/>
    <cellStyle name="40% - Ênfase2 112" xfId="1910" xr:uid="{9A96B9EC-3801-496D-AF1A-C8C279659E77}"/>
    <cellStyle name="40% - Ênfase2 113" xfId="1911" xr:uid="{8923EA57-6802-4EC5-AF8F-B3649D1B0C95}"/>
    <cellStyle name="40% - Ênfase2 114" xfId="1912" xr:uid="{CB8F2C62-135D-42BE-BFF2-5A11D405F54B}"/>
    <cellStyle name="40% - Ênfase2 115" xfId="1913" xr:uid="{2707EC11-B952-4BEA-8FED-58AC5FA64F3A}"/>
    <cellStyle name="40% - Ênfase2 116" xfId="1914" xr:uid="{B4FE36A9-2291-46E7-AFF0-87D8AD46CEA8}"/>
    <cellStyle name="40% - Ênfase2 117" xfId="1915" xr:uid="{55220CE5-015F-44A4-8B5D-AF0955DA480B}"/>
    <cellStyle name="40% - Ênfase2 118" xfId="1916" xr:uid="{59DF175F-42A3-416D-A5C8-09B6F073149F}"/>
    <cellStyle name="40% - Ênfase2 119" xfId="1917" xr:uid="{5331104D-868A-479A-B06D-7B1CE41E6F5F}"/>
    <cellStyle name="40% - Ênfase2 12" xfId="1918" xr:uid="{3B887A97-19DA-45AD-AEA5-BC9CDF68EEF7}"/>
    <cellStyle name="40% - Ênfase2 12 2" xfId="18517" xr:uid="{2ECC6DE2-8E4B-4F7F-9435-DDD8F9C57C50}"/>
    <cellStyle name="40% - Ênfase2 12 2 2" xfId="31772" xr:uid="{DE3E0A41-E7CE-413A-AC8B-EA03B88195F0}"/>
    <cellStyle name="40% - Ênfase2 120" xfId="1919" xr:uid="{6284BD1D-0BEB-4425-89B2-F70362B55DFA}"/>
    <cellStyle name="40% - Ênfase2 121" xfId="1920" xr:uid="{6327CAEA-D366-4BA6-9361-651DB154D658}"/>
    <cellStyle name="40% - Ênfase2 122" xfId="1921" xr:uid="{1D54951A-DBD5-420A-8B62-9A4CB040D1B7}"/>
    <cellStyle name="40% - Ênfase2 123" xfId="1922" xr:uid="{A6D3DCE6-6330-463B-890C-D6A64E414C11}"/>
    <cellStyle name="40% - Ênfase2 124" xfId="1923" xr:uid="{E2426B5C-23A0-488F-901B-2316B91AA738}"/>
    <cellStyle name="40% - Ênfase2 125" xfId="1924" xr:uid="{E7A6ADFF-355A-4AA4-A2C3-696B41FFDF77}"/>
    <cellStyle name="40% - Ênfase2 126" xfId="1925" xr:uid="{411B241A-2D68-47C8-A32E-406EB489C061}"/>
    <cellStyle name="40% - Ênfase2 127" xfId="1926" xr:uid="{03631F87-2FCB-4AB1-922B-B987AE15E6A6}"/>
    <cellStyle name="40% - Ênfase2 128" xfId="1927" xr:uid="{2AA830A4-F0AC-42C4-BB62-2EE696DD12F0}"/>
    <cellStyle name="40% - Ênfase2 129" xfId="1928" xr:uid="{95C153F2-39E9-4703-A2D2-3F3563CF3471}"/>
    <cellStyle name="40% - Ênfase2 13" xfId="1929" xr:uid="{CD18CFB0-C055-4E06-9545-4916081BDB45}"/>
    <cellStyle name="40% - Ênfase2 13 2" xfId="18518" xr:uid="{B159C60C-93FD-4BB6-A743-25D6081F6622}"/>
    <cellStyle name="40% - Ênfase2 13 2 2" xfId="31773" xr:uid="{FA59C261-A7EA-4F4B-92DA-D76A7BF003A5}"/>
    <cellStyle name="40% - Ênfase2 130" xfId="1930" xr:uid="{CF39041D-6A9E-4A70-B71E-7EF06EC1EF57}"/>
    <cellStyle name="40% - Ênfase2 131" xfId="1931" xr:uid="{BA04F5F5-1940-4F94-A601-E7C579193887}"/>
    <cellStyle name="40% - Ênfase2 132" xfId="1932" xr:uid="{E29B89E3-C255-460A-8FAD-31C50CBCD265}"/>
    <cellStyle name="40% - Ênfase2 133" xfId="1933" xr:uid="{117A037D-83F7-4998-B7D2-5A2489F38F59}"/>
    <cellStyle name="40% - Ênfase2 134" xfId="1934" xr:uid="{1189C117-40F5-4F5E-AFF6-9373470DF1FB}"/>
    <cellStyle name="40% - Ênfase2 135" xfId="1935" xr:uid="{9E007B60-5763-4952-854B-FED2E405EEF2}"/>
    <cellStyle name="40% - Ênfase2 136" xfId="1936" xr:uid="{B47E180B-21C0-4966-88D4-C7140D752E12}"/>
    <cellStyle name="40% - Ênfase2 137" xfId="1937" xr:uid="{BBDED043-BDBD-47AC-89DC-6F5EAEC7D124}"/>
    <cellStyle name="40% - Ênfase2 138" xfId="1938" xr:uid="{1434E1B1-06B6-4C52-B90B-5B4CD0D0BF3C}"/>
    <cellStyle name="40% - Ênfase2 139" xfId="1939" xr:uid="{38CF5B64-AFB8-43DE-A91A-38A8FE404595}"/>
    <cellStyle name="40% - Ênfase2 14" xfId="1940" xr:uid="{0FDA09DE-3B02-4682-866F-8F6FEF943638}"/>
    <cellStyle name="40% - Ênfase2 14 2" xfId="18519" xr:uid="{D2BB0660-F278-433A-AE05-6FDC2D80361A}"/>
    <cellStyle name="40% - Ênfase2 14 2 2" xfId="31774" xr:uid="{B6D4DAD4-D0C5-4271-805E-09A884EC2603}"/>
    <cellStyle name="40% - Ênfase2 140" xfId="1941" xr:uid="{22F8DD9E-D888-41E5-A841-8FC62F698543}"/>
    <cellStyle name="40% - Ênfase2 141" xfId="1942" xr:uid="{EE7331E8-C4B6-458E-B7AD-030B1DE4C4DE}"/>
    <cellStyle name="40% - Ênfase2 142" xfId="1943" xr:uid="{766793DC-2BD2-4DE8-8794-079ECAE473D0}"/>
    <cellStyle name="40% - Ênfase2 143" xfId="1944" xr:uid="{4302F1C9-1323-4710-B680-2C7D06A753DE}"/>
    <cellStyle name="40% - Ênfase2 144" xfId="1945" xr:uid="{32F33784-0032-4288-A9DD-871A4CB98986}"/>
    <cellStyle name="40% - Ênfase2 145" xfId="1946" xr:uid="{ED11AD05-BD0C-4090-8AFE-ED086C187B15}"/>
    <cellStyle name="40% - Ênfase2 146" xfId="1947" xr:uid="{D86DD9CE-B3CB-4307-9F91-982A3846AC16}"/>
    <cellStyle name="40% - Ênfase2 147" xfId="1948" xr:uid="{597E52E0-F5AC-4289-975B-FE8ED3C2B238}"/>
    <cellStyle name="40% - Ênfase2 148" xfId="1949" xr:uid="{42010F42-BCAC-4CB5-A50E-6573245773E8}"/>
    <cellStyle name="40% - Ênfase2 149" xfId="1950" xr:uid="{31D6B2B1-64B8-467A-B0EC-624829384E8D}"/>
    <cellStyle name="40% - Ênfase2 15" xfId="1951" xr:uid="{26E0E6AE-D36B-4E48-B65F-B19163C5CFFD}"/>
    <cellStyle name="40% - Ênfase2 15 2" xfId="18520" xr:uid="{8C90F800-0E9B-4DA9-A5AF-9489A5FBFE90}"/>
    <cellStyle name="40% - Ênfase2 15 2 2" xfId="31775" xr:uid="{88ECF909-61CA-4177-8344-3376ED08BCC2}"/>
    <cellStyle name="40% - Ênfase2 150" xfId="1952" xr:uid="{97643339-7AA5-45B1-870B-AC5626CC732F}"/>
    <cellStyle name="40% - Ênfase2 151" xfId="1953" xr:uid="{3E9D2E53-C022-4924-BD58-FE4C326A0006}"/>
    <cellStyle name="40% - Ênfase2 152" xfId="1954" xr:uid="{17E5113E-531A-4FD2-8C7A-3FC710D5197D}"/>
    <cellStyle name="40% - Ênfase2 153" xfId="1955" xr:uid="{07B86B87-E1FF-4434-AC37-AC8766C95319}"/>
    <cellStyle name="40% - Ênfase2 154" xfId="1956" xr:uid="{0F9B3985-8A69-47FD-9CF2-BA8ACECDB2D0}"/>
    <cellStyle name="40% - Ênfase2 155" xfId="1957" xr:uid="{1B3A1959-1604-4B5A-90D7-E8BBC6EC43B9}"/>
    <cellStyle name="40% - Ênfase2 156" xfId="1958" xr:uid="{C3534DA6-3DDE-4894-A388-08FAE80550D9}"/>
    <cellStyle name="40% - Ênfase2 157" xfId="1959" xr:uid="{D6C08456-6C88-432F-B22D-46F689EC06C9}"/>
    <cellStyle name="40% - Ênfase2 158" xfId="1960" xr:uid="{A1AEBE81-3379-4CFC-AA91-49326C95A7DD}"/>
    <cellStyle name="40% - Ênfase2 159" xfId="1961" xr:uid="{4D691111-8C2E-4B39-8B02-1F395C4A704E}"/>
    <cellStyle name="40% - Ênfase2 16" xfId="1962" xr:uid="{474CC456-F8E6-4868-99C4-379E3698AFB1}"/>
    <cellStyle name="40% - Ênfase2 16 2" xfId="18521" xr:uid="{863C4339-C5A5-4C49-83A5-D969369C1BC8}"/>
    <cellStyle name="40% - Ênfase2 16 2 2" xfId="31776" xr:uid="{1AE22069-D498-4F3B-940B-1893C581EE1C}"/>
    <cellStyle name="40% - Ênfase2 160" xfId="1963" xr:uid="{1CBFE9F1-CD9E-4A89-A95A-B615C5FBEA96}"/>
    <cellStyle name="40% - Ênfase2 161" xfId="1964" xr:uid="{3DE9CEF5-0ADC-4665-959C-C9B262CCDE50}"/>
    <cellStyle name="40% - Ênfase2 162" xfId="1965" xr:uid="{5867EC3A-DC55-41AB-97CC-2E3AE1FB97CB}"/>
    <cellStyle name="40% - Ênfase2 163" xfId="1966" xr:uid="{D7D87C50-BF16-4CED-A5C1-489A7B537FC9}"/>
    <cellStyle name="40% - Ênfase2 164" xfId="1967" xr:uid="{FC1CB048-8A9E-460A-BFB7-595B134141D7}"/>
    <cellStyle name="40% - Ênfase2 165" xfId="1968" xr:uid="{275F634F-B5DA-4FD3-8BF3-D93B4216D851}"/>
    <cellStyle name="40% - Ênfase2 166" xfId="1969" xr:uid="{1BE045E0-C688-4FF2-A91B-7FC50247F08B}"/>
    <cellStyle name="40% - Ênfase2 167" xfId="1970" xr:uid="{640F5409-17E3-467E-8B3A-BE44FA760D89}"/>
    <cellStyle name="40% - Ênfase2 168" xfId="1971" xr:uid="{64754F63-75B3-4BE9-8142-E5E8CD34D1CA}"/>
    <cellStyle name="40% - Ênfase2 169" xfId="1972" xr:uid="{F64AEA07-1DF7-427A-B2A9-C33909E1BF9B}"/>
    <cellStyle name="40% - Ênfase2 17" xfId="1973" xr:uid="{D8FE96BD-4B1C-4D7E-9A18-392506FEC4C0}"/>
    <cellStyle name="40% - Ênfase2 17 2" xfId="18522" xr:uid="{3768C9D7-E4B9-476A-B955-A456EF6452C1}"/>
    <cellStyle name="40% - Ênfase2 17 2 2" xfId="31777" xr:uid="{C8C6E7FC-DB32-4B76-BFD5-BFE6520DCB39}"/>
    <cellStyle name="40% - Ênfase2 170" xfId="1974" xr:uid="{5E424B09-FD9A-4445-AB75-94338838CD31}"/>
    <cellStyle name="40% - Ênfase2 171" xfId="1975" xr:uid="{441F3715-CE70-4CC6-8BE6-9320F6A1FD93}"/>
    <cellStyle name="40% - Ênfase2 172" xfId="1976" xr:uid="{1592EC41-71F4-424B-825A-00F2A3DE1D57}"/>
    <cellStyle name="40% - Ênfase2 173" xfId="1977" xr:uid="{4CAA6501-B696-4558-8562-5C77A4439659}"/>
    <cellStyle name="40% - Ênfase2 174" xfId="1978" xr:uid="{36F9709A-E303-4A5F-A303-3F80733D1F94}"/>
    <cellStyle name="40% - Ênfase2 175" xfId="1979" xr:uid="{6D587254-3C66-4EBA-8E5D-D036BA3717DC}"/>
    <cellStyle name="40% - Ênfase2 176" xfId="1980" xr:uid="{1702B974-36B0-453F-B947-32BFE4D4E812}"/>
    <cellStyle name="40% - Ênfase2 177" xfId="1981" xr:uid="{A7BB7770-7136-46D4-9979-A3FDE5F109AB}"/>
    <cellStyle name="40% - Ênfase2 178" xfId="1982" xr:uid="{3836F1CB-6B07-49B8-B0C9-E6AD3EB868D1}"/>
    <cellStyle name="40% - Ênfase2 179" xfId="1983" xr:uid="{19A3277A-F6AD-48DB-9A5B-BD97BB537156}"/>
    <cellStyle name="40% - Ênfase2 18" xfId="1984" xr:uid="{CE7B8972-167D-4252-8D19-17BEE1363F99}"/>
    <cellStyle name="40% - Ênfase2 18 2" xfId="18523" xr:uid="{BC2F3F30-3E4A-4CF2-8D87-FCD4B92AFF4A}"/>
    <cellStyle name="40% - Ênfase2 18 2 2" xfId="31778" xr:uid="{33BA0346-A198-47B1-95A0-A4DBFF7A537A}"/>
    <cellStyle name="40% - Ênfase2 180" xfId="1985" xr:uid="{13400D21-FE33-457E-8A68-39BF735FC018}"/>
    <cellStyle name="40% - Ênfase2 181" xfId="1986" xr:uid="{8AED056D-1BAE-4C18-9C53-6B21301008A1}"/>
    <cellStyle name="40% - Ênfase2 182" xfId="1987" xr:uid="{F2251F64-3448-44B1-B2E0-FB3543C8B50A}"/>
    <cellStyle name="40% - Ênfase2 183" xfId="1988" xr:uid="{D0324BC9-C5FB-40AB-A43F-BEDBD27B2D19}"/>
    <cellStyle name="40% - Ênfase2 184" xfId="1989" xr:uid="{46E817DC-DCD3-4A3B-8B7A-D8A2D8A4D67F}"/>
    <cellStyle name="40% - Ênfase2 185" xfId="1990" xr:uid="{D76D3949-85D2-4503-97D1-F9A020D68DD7}"/>
    <cellStyle name="40% - Ênfase2 186" xfId="1991" xr:uid="{4EB694CF-9DE5-4144-BF9E-6175453B3DCD}"/>
    <cellStyle name="40% - Ênfase2 187" xfId="1992" xr:uid="{34CD9C7A-B830-4F26-B350-E852EE1B77EC}"/>
    <cellStyle name="40% - Ênfase2 188" xfId="1993" xr:uid="{AF9B675C-3260-4A91-8CF2-FEE174DA4DA6}"/>
    <cellStyle name="40% - Ênfase2 189" xfId="1994" xr:uid="{C36336D9-0486-4D26-BF38-8C97F5A30038}"/>
    <cellStyle name="40% - Ênfase2 19" xfId="1995" xr:uid="{129861C8-B2BD-4AFD-8DFA-740E35DFC94B}"/>
    <cellStyle name="40% - Ênfase2 190" xfId="1996" xr:uid="{7A4C22F1-8829-43E9-A974-FB300842A30A}"/>
    <cellStyle name="40% - Ênfase2 191" xfId="1997" xr:uid="{3EFCE498-7CCA-4892-8E62-8C6873D696B5}"/>
    <cellStyle name="40% - Ênfase2 192" xfId="1998" xr:uid="{746B3A71-F7DD-46DA-84C0-C81F28C2E476}"/>
    <cellStyle name="40% - Ênfase2 193" xfId="1999" xr:uid="{754EED10-276A-4301-B9CA-214A399C9A1A}"/>
    <cellStyle name="40% - Ênfase2 194" xfId="2000" xr:uid="{1CE7307F-B659-4DF6-9415-BF9EAB512841}"/>
    <cellStyle name="40% - Ênfase2 195" xfId="2001" xr:uid="{94029F73-3158-425B-BAC8-F5AB4A9DE827}"/>
    <cellStyle name="40% - Ênfase2 196" xfId="2002" xr:uid="{CF59C0D7-AF40-40A5-8196-A1CA505A8968}"/>
    <cellStyle name="40% - Ênfase2 197" xfId="2003" xr:uid="{B5EDB9C5-1A3E-4DE7-BF34-2480E837E47F}"/>
    <cellStyle name="40% - Ênfase2 198" xfId="2004" xr:uid="{8ACC7BFE-5387-47AB-964B-771254571940}"/>
    <cellStyle name="40% - Ênfase2 199" xfId="2005" xr:uid="{D6924C2A-196C-42F5-9B9B-FDFE58C56092}"/>
    <cellStyle name="40% - Ênfase2 2" xfId="2006" xr:uid="{AA14F6E1-8C1D-490E-BCC0-A602B29ABC58}"/>
    <cellStyle name="40% - Ênfase2 2 10" xfId="14869" xr:uid="{0777AF3A-A3D9-4952-9470-EC31CA67A87E}"/>
    <cellStyle name="40% - Ênfase2 2 11" xfId="16354" xr:uid="{5792C85A-C296-4642-87FB-ED9649A12A69}"/>
    <cellStyle name="40% - Ênfase2 2 11 2" xfId="18526" xr:uid="{187BBBFF-2C4D-44DB-B19C-3AA4B421011D}"/>
    <cellStyle name="40% - Ênfase2 2 12" xfId="31779" xr:uid="{0F9450D2-79FA-4371-BCF1-75557CFC2D58}"/>
    <cellStyle name="40% - Ênfase2 2 2" xfId="10859" xr:uid="{0DBBF48A-D9D0-499D-9889-8A22E1B4971D}"/>
    <cellStyle name="40% - Ênfase2 2 2 2" xfId="10860" xr:uid="{0FC6A069-18B0-47E5-8108-E28ABDD971A6}"/>
    <cellStyle name="40% - Ênfase2 2 2 2 2" xfId="16010" xr:uid="{48FBA053-4076-47E3-BF70-6AF58DF091DD}"/>
    <cellStyle name="40% - Ênfase2 2 2 2 2 2" xfId="16501" xr:uid="{9EDF4C35-1AB1-4ECD-8867-762BA87B6A7A}"/>
    <cellStyle name="40% - Ênfase2 2 2 3" xfId="10861" xr:uid="{FA8DBE5A-B609-4C71-87D7-83E1192DB5DA}"/>
    <cellStyle name="40% - Ênfase2 2 2 4" xfId="10862" xr:uid="{EB8502B6-55E4-4B6A-9575-A83D2F64137A}"/>
    <cellStyle name="40% - Ênfase2 2 3" xfId="10863" xr:uid="{5AA99286-9F73-44CA-A7F8-385CC6CCD404}"/>
    <cellStyle name="40% - Ênfase2 2 3 2" xfId="10864" xr:uid="{3023095F-9D77-4471-8EDE-0CA815832DB0}"/>
    <cellStyle name="40% - Ênfase2 2 3 2 2" xfId="16011" xr:uid="{24BFC213-60B9-477D-88DF-55B53A3C9E79}"/>
    <cellStyle name="40% - Ênfase2 2 3 2 2 2" xfId="16502" xr:uid="{26A08D53-ABC2-4BED-A1B5-5F63DA999874}"/>
    <cellStyle name="40% - Ênfase2 2 3 3" xfId="10865" xr:uid="{F757E666-35ED-4BC8-9AE3-C28183D709DA}"/>
    <cellStyle name="40% - Ênfase2 2 3 4" xfId="10866" xr:uid="{19572F1A-CB74-4123-AE77-74883F84D7E0}"/>
    <cellStyle name="40% - Ênfase2 2 4" xfId="10867" xr:uid="{D0FCD97B-1E3A-4BE0-B796-1173EFCEE71E}"/>
    <cellStyle name="40% - Ênfase2 2 4 2" xfId="16012" xr:uid="{5C7D13EA-846F-4CDE-91AB-A72D9DA1D850}"/>
    <cellStyle name="40% - Ênfase2 2 4 2 2" xfId="16503" xr:uid="{4F5F5927-107E-4FAC-8E65-97E937261F71}"/>
    <cellStyle name="40% - Ênfase2 2 4 3" xfId="18529" xr:uid="{69EEF367-D178-44A3-A000-A20F5D2C6A55}"/>
    <cellStyle name="40% - Ênfase2 2 5" xfId="10868" xr:uid="{92815C97-9853-41AD-88FD-8E6DF2C02DCB}"/>
    <cellStyle name="40% - Ênfase2 2 5 2" xfId="10869" xr:uid="{0F10F747-D968-402A-A7A1-2CE6EA9E2DB1}"/>
    <cellStyle name="40% - Ênfase2 2 5 3" xfId="10870" xr:uid="{7577A09A-633F-4FEF-B3E9-DBB8A27F4853}"/>
    <cellStyle name="40% - Ênfase2 2 5 4" xfId="10871" xr:uid="{4F873461-BE0D-4C87-9811-8CA44BC9347B}"/>
    <cellStyle name="40% - Ênfase2 2 6" xfId="14870" xr:uid="{A8A83E6D-655B-4746-9DE0-35E651AB3634}"/>
    <cellStyle name="40% - Ênfase2 2 7" xfId="14871" xr:uid="{E227EB9C-82D7-4B3D-9C4D-319403F06DD7}"/>
    <cellStyle name="40% - Ênfase2 2 8" xfId="14872" xr:uid="{AB373410-E3D8-4DC9-97C7-2D2A1A3050A8}"/>
    <cellStyle name="40% - Ênfase2 2 9" xfId="14873" xr:uid="{EA2349F5-3F3A-41DD-B64F-D7CF2819BDB9}"/>
    <cellStyle name="40% - Ênfase2 20" xfId="2007" xr:uid="{DA7F18AD-E924-4FCF-8362-73D43471A910}"/>
    <cellStyle name="40% - Ênfase2 200" xfId="2008" xr:uid="{EDFD02BB-99B3-42BF-9665-4E7C1B2827F7}"/>
    <cellStyle name="40% - Ênfase2 201" xfId="2009" xr:uid="{5DC3BD43-6317-47C7-8FD5-5263FCEA198F}"/>
    <cellStyle name="40% - Ênfase2 202" xfId="2010" xr:uid="{6A1E5DC1-8D97-40D1-91B3-8EC7D6377611}"/>
    <cellStyle name="40% - Ênfase2 203" xfId="2011" xr:uid="{DBBDC1DA-0868-4F12-B2F9-3A7EAE7712B2}"/>
    <cellStyle name="40% - Ênfase2 204" xfId="2012" xr:uid="{AF937DAB-F9AE-467D-B8D2-65FA05B471C8}"/>
    <cellStyle name="40% - Ênfase2 205" xfId="2013" xr:uid="{FF5EC186-29DC-452C-BB3F-1104BEC04D27}"/>
    <cellStyle name="40% - Ênfase2 206" xfId="2014" xr:uid="{D0AAC775-9F78-4DD3-8052-4BD7F4DD20D4}"/>
    <cellStyle name="40% - Ênfase2 207" xfId="2015" xr:uid="{8BEFDAD8-B8B1-43E3-975B-F064B6C652FF}"/>
    <cellStyle name="40% - Ênfase2 208" xfId="2016" xr:uid="{09E24A64-EC7F-4620-A29C-0D8B24BDA417}"/>
    <cellStyle name="40% - Ênfase2 209" xfId="2017" xr:uid="{5411790F-B5A6-4E20-A6EB-446A4B39D095}"/>
    <cellStyle name="40% - Ênfase2 21" xfId="2018" xr:uid="{D0FA2CF1-A468-40D1-8544-C5ABFD40DC2A}"/>
    <cellStyle name="40% - Ênfase2 210" xfId="2019" xr:uid="{E5D95114-EE1B-46FA-ABDA-7B3607F42E43}"/>
    <cellStyle name="40% - Ênfase2 211" xfId="2020" xr:uid="{F5324DB2-84C6-4E65-A772-40552E9FF62B}"/>
    <cellStyle name="40% - Ênfase2 212" xfId="2021" xr:uid="{A72A773F-EFFD-44A5-91A1-F530AFF7E246}"/>
    <cellStyle name="40% - Ênfase2 213" xfId="2022" xr:uid="{7C4308EA-9E6B-49BA-B6F0-A8E8ED9234F4}"/>
    <cellStyle name="40% - Ênfase2 214" xfId="2023" xr:uid="{19954594-56A8-4997-BB73-ED3CDE3A1BE2}"/>
    <cellStyle name="40% - Ênfase2 215" xfId="2024" xr:uid="{B7B57647-7DF0-46B7-A59C-00DEB5E986DD}"/>
    <cellStyle name="40% - Ênfase2 216" xfId="2025" xr:uid="{73354691-46BC-4703-BF96-46D2CE007596}"/>
    <cellStyle name="40% - Ênfase2 217" xfId="2026" xr:uid="{C6A595C2-7932-45BF-B0CF-6B3B51659622}"/>
    <cellStyle name="40% - Ênfase2 218" xfId="2027" xr:uid="{30FAD74D-0348-4202-BBCE-D6BBAE7FD225}"/>
    <cellStyle name="40% - Ênfase2 219" xfId="2028" xr:uid="{D0B9D4FC-37D4-423B-9BCF-47DA48CF5A95}"/>
    <cellStyle name="40% - Ênfase2 22" xfId="2029" xr:uid="{5B34DBC6-0CF4-491E-80B9-21237BE3A6A4}"/>
    <cellStyle name="40% - Ênfase2 220" xfId="2030" xr:uid="{297240D0-F5B4-4097-BB6A-28A9C0825DD5}"/>
    <cellStyle name="40% - Ênfase2 221" xfId="2031" xr:uid="{DFBD8058-8938-47A7-B6C9-09A047389337}"/>
    <cellStyle name="40% - Ênfase2 222" xfId="2032" xr:uid="{05A73C80-D2CB-4487-AAD7-BC22985382EB}"/>
    <cellStyle name="40% - Ênfase2 223" xfId="2033" xr:uid="{E9E8579C-AB0C-4DB0-8C50-847286357B26}"/>
    <cellStyle name="40% - Ênfase2 224" xfId="2034" xr:uid="{878C2086-471F-476A-9847-9DD6544679DB}"/>
    <cellStyle name="40% - Ênfase2 225" xfId="2035" xr:uid="{7AEEEC3B-0068-4068-8B95-68996E39DC6E}"/>
    <cellStyle name="40% - Ênfase2 226" xfId="2036" xr:uid="{8D0E6CDA-0413-478F-8552-98A0822C041A}"/>
    <cellStyle name="40% - Ênfase2 227" xfId="2037" xr:uid="{CBD0A248-23AB-4E61-93A3-49A5C8E3CF48}"/>
    <cellStyle name="40% - Ênfase2 228" xfId="2038" xr:uid="{7435507D-13D3-4675-97EE-5533925044E9}"/>
    <cellStyle name="40% - Ênfase2 229" xfId="2039" xr:uid="{2FD7BBFA-8658-4077-A608-CD50AA53B837}"/>
    <cellStyle name="40% - Ênfase2 23" xfId="2040" xr:uid="{DEFD670A-F1F8-422D-A004-0B508D043440}"/>
    <cellStyle name="40% - Ênfase2 230" xfId="2041" xr:uid="{040DA6EF-096B-48C8-B6DA-69ECFA1CF02B}"/>
    <cellStyle name="40% - Ênfase2 231" xfId="2042" xr:uid="{C634026C-DC7C-4AEF-9390-3F3AC9F6EB01}"/>
    <cellStyle name="40% - Ênfase2 232" xfId="2043" xr:uid="{A8E72E06-A89D-4CA5-9E3F-53F0F96E7565}"/>
    <cellStyle name="40% - Ênfase2 233" xfId="2044" xr:uid="{6D500F0C-F98B-4C77-9D41-C189081AC57F}"/>
    <cellStyle name="40% - Ênfase2 234" xfId="2045" xr:uid="{190F3AC3-2755-4004-8E63-08FD6D793300}"/>
    <cellStyle name="40% - Ênfase2 235" xfId="2046" xr:uid="{1CFDB6A7-82DB-4A93-86B5-C5459D01088F}"/>
    <cellStyle name="40% - Ênfase2 236" xfId="2047" xr:uid="{FBA8FB99-93DE-42C4-AB9B-A01D2F3E484F}"/>
    <cellStyle name="40% - Ênfase2 237" xfId="2048" xr:uid="{A7393DF0-4701-4802-917C-F342502B8273}"/>
    <cellStyle name="40% - Ênfase2 238" xfId="2049" xr:uid="{E5B120B2-5642-49F4-B70C-D2AAB3A9C6E1}"/>
    <cellStyle name="40% - Ênfase2 239" xfId="2050" xr:uid="{E1CED172-B8D2-4259-AA61-67749A5B8FC7}"/>
    <cellStyle name="40% - Ênfase2 24" xfId="2051" xr:uid="{BF89064E-3896-45E0-A48B-B41CE8892E17}"/>
    <cellStyle name="40% - Ênfase2 240" xfId="2052" xr:uid="{4D248A2E-F3F0-4246-9877-816ED925D016}"/>
    <cellStyle name="40% - Ênfase2 241" xfId="2053" xr:uid="{AFE4D275-2569-42F7-9BE6-880BD1532739}"/>
    <cellStyle name="40% - Ênfase2 242" xfId="2054" xr:uid="{92C080B0-3E99-4E6C-A8A3-91845E774AC3}"/>
    <cellStyle name="40% - Ênfase2 243" xfId="2055" xr:uid="{65BD80C6-C546-4C2A-9D25-D30BB6C28A3E}"/>
    <cellStyle name="40% - Ênfase2 244" xfId="2056" xr:uid="{5002473D-E23E-491B-B364-646FF6AB3B0B}"/>
    <cellStyle name="40% - Ênfase2 245" xfId="2057" xr:uid="{D3CCECB6-678A-4030-ADEE-E2777F0FFA6F}"/>
    <cellStyle name="40% - Ênfase2 246" xfId="2058" xr:uid="{B2D22E06-B6CE-4BD5-A93F-F88875BADBA6}"/>
    <cellStyle name="40% - Ênfase2 247" xfId="2059" xr:uid="{4CD91F31-A969-40FA-87A4-AA0BD7BBA399}"/>
    <cellStyle name="40% - Ênfase2 248" xfId="2060" xr:uid="{12D0DE66-EB24-4157-86A5-C94BF676851E}"/>
    <cellStyle name="40% - Ênfase2 249" xfId="2061" xr:uid="{2B7A8368-DF8C-4207-99EE-F9D56D2127DC}"/>
    <cellStyle name="40% - Ênfase2 25" xfId="2062" xr:uid="{A594D0A3-E158-4F89-91F6-873D6F8D38AB}"/>
    <cellStyle name="40% - Ênfase2 250" xfId="2063" xr:uid="{E7A481F6-73AB-4FD0-9D94-DE712A92E56A}"/>
    <cellStyle name="40% - Ênfase2 251" xfId="2064" xr:uid="{393C790A-CE7B-43EE-9E96-ADD7DB6634CA}"/>
    <cellStyle name="40% - Ênfase2 252" xfId="2065" xr:uid="{F7401E1E-D572-4D24-BE0F-D4A823D98024}"/>
    <cellStyle name="40% - Ênfase2 253" xfId="2066" xr:uid="{DEEFC673-420B-4E42-9728-089E06F1FD98}"/>
    <cellStyle name="40% - Ênfase2 254" xfId="2067" xr:uid="{05BA7EE3-3DAE-449A-AA94-73233F28D893}"/>
    <cellStyle name="40% - Ênfase2 255" xfId="2068" xr:uid="{6C13559D-42A7-4D11-A6B7-269EA5C76B91}"/>
    <cellStyle name="40% - Ênfase2 256" xfId="10872" xr:uid="{DD6ABA2E-1E40-4EEA-B539-BC6FCB8E3D5C}"/>
    <cellStyle name="40% - Ênfase2 257" xfId="15924" xr:uid="{C4E46B12-0029-4F16-9B49-33098C7895C3}"/>
    <cellStyle name="40% - Ênfase2 26" xfId="2069" xr:uid="{E3B9D1A2-7641-41BE-A92B-470E558774FC}"/>
    <cellStyle name="40% - Ênfase2 27" xfId="2070" xr:uid="{251F8930-2E67-4A65-891C-B138C0F4353A}"/>
    <cellStyle name="40% - Ênfase2 28" xfId="2071" xr:uid="{06387CA5-ED4B-4C81-8542-B1D76E67FF8A}"/>
    <cellStyle name="40% - Ênfase2 29" xfId="2072" xr:uid="{CBEDBAC1-2301-446D-9332-E08155CEC2BB}"/>
    <cellStyle name="40% - Ênfase2 3" xfId="2073" xr:uid="{7EFCF623-C5BD-46B3-BB75-6B572959AF50}"/>
    <cellStyle name="40% - Ênfase2 3 2" xfId="10873" xr:uid="{9502E929-8223-4180-ACC7-E51C1F247273}"/>
    <cellStyle name="40% - Ênfase2 3 2 2" xfId="16013" xr:uid="{96B2B728-9E9F-42CF-95D8-B496DB1AE078}"/>
    <cellStyle name="40% - Ênfase2 3 2 2 2" xfId="16504" xr:uid="{DBD7D6F3-5604-452B-AED2-534E6B869467}"/>
    <cellStyle name="40% - Ênfase2 3 3" xfId="10874" xr:uid="{4C22DD14-EFA2-4243-97FA-1EB4C09CA2A5}"/>
    <cellStyle name="40% - Ênfase2 3 4" xfId="10875" xr:uid="{EB95A277-56F9-4F2F-A963-1EC68D1A9F8A}"/>
    <cellStyle name="40% - Ênfase2 3 5" xfId="16355" xr:uid="{8DB01FE1-D528-45CB-9B24-821B6C7A6F03}"/>
    <cellStyle name="40% - Ênfase2 30" xfId="2074" xr:uid="{925C2E0D-22D7-4B6A-B4F0-F08517D50847}"/>
    <cellStyle name="40% - Ênfase2 31" xfId="2075" xr:uid="{50891061-CD53-4B1A-BA3C-0020919B6510}"/>
    <cellStyle name="40% - Ênfase2 32" xfId="2076" xr:uid="{B989789E-58A8-4CCB-AB28-D5CA6678B6C8}"/>
    <cellStyle name="40% - Ênfase2 33" xfId="2077" xr:uid="{AA454883-9D44-4717-A800-18B594F4B6A1}"/>
    <cellStyle name="40% - Ênfase2 34" xfId="2078" xr:uid="{E656B344-B810-4E0B-B2E6-1B952C1DD8A6}"/>
    <cellStyle name="40% - Ênfase2 35" xfId="2079" xr:uid="{B8E2746A-A9F8-4D3B-AECC-77B35CDBD657}"/>
    <cellStyle name="40% - Ênfase2 36" xfId="2080" xr:uid="{8401F003-6C7D-4DD2-870C-EBCDDE4D87D9}"/>
    <cellStyle name="40% - Ênfase2 37" xfId="2081" xr:uid="{304261A3-8189-4075-954E-FF6DDE726C4B}"/>
    <cellStyle name="40% - Ênfase2 38" xfId="2082" xr:uid="{F40293AD-D083-4973-AAD5-ADE6FE32827D}"/>
    <cellStyle name="40% - Ênfase2 39" xfId="2083" xr:uid="{35A7756F-F01A-49C7-8F71-DFC1F3DEFA73}"/>
    <cellStyle name="40% - Ênfase2 4" xfId="2084" xr:uid="{6CC89E1B-80BB-42B3-9D29-EFEF2D1DC55A}"/>
    <cellStyle name="40% - Ênfase2 4 2" xfId="10876" xr:uid="{80A903A7-D037-4B11-AF16-284F19BBDA0E}"/>
    <cellStyle name="40% - Ênfase2 4 2 2" xfId="16014" xr:uid="{05765AC3-105E-4D0A-8FCA-4F4AF1D09E46}"/>
    <cellStyle name="40% - Ênfase2 4 2 2 2" xfId="16505" xr:uid="{6AFB3CCB-D7FA-41AB-854B-CE6CECD26BB2}"/>
    <cellStyle name="40% - Ênfase2 4 3" xfId="10877" xr:uid="{91A58CB7-A337-4D01-9A4A-18789A0A2520}"/>
    <cellStyle name="40% - Ênfase2 4 4" xfId="10878" xr:uid="{F399E4F3-C612-4D53-B0F0-A196A88988E9}"/>
    <cellStyle name="40% - Ênfase2 4 5" xfId="16356" xr:uid="{30632437-55F0-4515-9A69-6AB4BF9B861C}"/>
    <cellStyle name="40% - Ênfase2 40" xfId="2085" xr:uid="{7E306006-DE1B-4AAE-82AB-2CA5FCA10DEC}"/>
    <cellStyle name="40% - Ênfase2 41" xfId="2086" xr:uid="{B52A239F-ECC3-4F4B-BFDE-6714BEB8C9A9}"/>
    <cellStyle name="40% - Ênfase2 42" xfId="2087" xr:uid="{BBB1A9E0-F71D-41BB-AD46-07999B71672B}"/>
    <cellStyle name="40% - Ênfase2 43" xfId="2088" xr:uid="{2EF8AB66-C9A2-45C9-AA57-2EAEAE4A5149}"/>
    <cellStyle name="40% - Ênfase2 44" xfId="2089" xr:uid="{5032B295-3C5C-4AEE-872D-26FE10124ADD}"/>
    <cellStyle name="40% - Ênfase2 45" xfId="2090" xr:uid="{27D528F2-353D-43B5-9567-F9F5519C0126}"/>
    <cellStyle name="40% - Ênfase2 46" xfId="2091" xr:uid="{CDBB9C05-45C8-4251-A9D3-52BEDAD3F13B}"/>
    <cellStyle name="40% - Ênfase2 47" xfId="2092" xr:uid="{047DE9F8-2512-4AED-A20A-A106665DD890}"/>
    <cellStyle name="40% - Ênfase2 48" xfId="2093" xr:uid="{0B952913-1045-4CA5-A9E9-9A89940C6B26}"/>
    <cellStyle name="40% - Ênfase2 49" xfId="2094" xr:uid="{E9D9E8A4-FE87-4CF6-AB8B-04BAB0DA5502}"/>
    <cellStyle name="40% - Ênfase2 5" xfId="2095" xr:uid="{E13939FA-F205-4010-B257-34C5D02B0CFE}"/>
    <cellStyle name="40% - Ênfase2 5 2" xfId="16015" xr:uid="{7376AE6E-5C9E-4D86-8C4B-7B3B6FF983EB}"/>
    <cellStyle name="40% - Ênfase2 5 2 2" xfId="16357" xr:uid="{49242BD0-C23D-4B34-B0D7-CC5FF885E756}"/>
    <cellStyle name="40% - Ênfase2 50" xfId="2096" xr:uid="{023C9F37-9A13-49C8-B5A5-EDCCDF765A43}"/>
    <cellStyle name="40% - Ênfase2 51" xfId="2097" xr:uid="{E82E07DB-BB5D-435D-9013-555174CDED1C}"/>
    <cellStyle name="40% - Ênfase2 52" xfId="2098" xr:uid="{8A02AD07-B045-4E9C-94E1-4B562A808BB9}"/>
    <cellStyle name="40% - Ênfase2 53" xfId="2099" xr:uid="{7B97EC03-1C17-43F4-9F24-E92840BA7F86}"/>
    <cellStyle name="40% - Ênfase2 54" xfId="2100" xr:uid="{D36CD56D-59CE-4854-8D7C-9DB38E309F1B}"/>
    <cellStyle name="40% - Ênfase2 55" xfId="2101" xr:uid="{2E8B32EB-44D7-43BD-B800-FAF7386866FB}"/>
    <cellStyle name="40% - Ênfase2 56" xfId="2102" xr:uid="{15DA12B3-1194-4569-B2DA-FA90298AE2BC}"/>
    <cellStyle name="40% - Ênfase2 57" xfId="2103" xr:uid="{1CBDFACF-C08A-4C40-ACE8-C2E7593ADC72}"/>
    <cellStyle name="40% - Ênfase2 58" xfId="2104" xr:uid="{7ABAFB88-E105-4AAB-906F-B4176B856D9F}"/>
    <cellStyle name="40% - Ênfase2 59" xfId="2105" xr:uid="{E54D991F-EF15-4966-ACA8-3088BF361394}"/>
    <cellStyle name="40% - Ênfase2 6" xfId="2106" xr:uid="{411CAC69-8DD8-4434-8F31-840202189DDF}"/>
    <cellStyle name="40% - Ênfase2 6 2" xfId="18539" xr:uid="{31B60570-F3CD-4F97-9C26-E435F123076A}"/>
    <cellStyle name="40% - Ênfase2 6 2 2" xfId="31780" xr:uid="{6BB09572-BC24-4773-89E1-1C0EB4960910}"/>
    <cellStyle name="40% - Ênfase2 60" xfId="2107" xr:uid="{DB800B09-4177-4B0D-9079-FB4D3A9D358C}"/>
    <cellStyle name="40% - Ênfase2 61" xfId="2108" xr:uid="{A281EC95-F583-4FDC-B3F3-F0EDAD134B6E}"/>
    <cellStyle name="40% - Ênfase2 62" xfId="2109" xr:uid="{B80EE30E-8AAC-4837-8436-520FE41B1E2F}"/>
    <cellStyle name="40% - Ênfase2 63" xfId="2110" xr:uid="{F42FA6BA-5218-4039-90ED-44543C763454}"/>
    <cellStyle name="40% - Ênfase2 64" xfId="2111" xr:uid="{A9AE08E6-E616-4C99-9E9D-6044D426BC2E}"/>
    <cellStyle name="40% - Ênfase2 65" xfId="2112" xr:uid="{8CD911AB-4668-4E03-9EDA-205D6E4ECBC2}"/>
    <cellStyle name="40% - Ênfase2 66" xfId="2113" xr:uid="{63979AF4-C4A7-4940-98F2-E9178282E5F7}"/>
    <cellStyle name="40% - Ênfase2 67" xfId="2114" xr:uid="{4667C8D9-ECD0-4D92-8284-40759721C814}"/>
    <cellStyle name="40% - Ênfase2 68" xfId="2115" xr:uid="{B173E316-EA71-4F45-AF2D-EF5F2AD7CC40}"/>
    <cellStyle name="40% - Ênfase2 69" xfId="2116" xr:uid="{48AB95F3-9C1A-4BF3-B4C7-A29DA025DD4B}"/>
    <cellStyle name="40% - Ênfase2 7" xfId="2117" xr:uid="{FC21AE1A-CB32-4C02-BF4B-96DF1E962284}"/>
    <cellStyle name="40% - Ênfase2 7 2" xfId="18540" xr:uid="{81D676D1-70F5-4D01-89FD-CBCC23B29673}"/>
    <cellStyle name="40% - Ênfase2 7 2 2" xfId="31781" xr:uid="{23DC8431-3A02-403B-B7A0-E277E7078332}"/>
    <cellStyle name="40% - Ênfase2 70" xfId="2118" xr:uid="{D47AB9B6-70A6-418F-AD20-FD7804ED1E15}"/>
    <cellStyle name="40% - Ênfase2 71" xfId="2119" xr:uid="{DE9FE1DF-23D5-4264-B86B-5E6A83ED43B7}"/>
    <cellStyle name="40% - Ênfase2 72" xfId="2120" xr:uid="{184567AA-4E9E-45A5-AF59-E494786D37AE}"/>
    <cellStyle name="40% - Ênfase2 73" xfId="2121" xr:uid="{544F9279-F2D3-46CD-B22A-575DF2F28C34}"/>
    <cellStyle name="40% - Ênfase2 74" xfId="2122" xr:uid="{1CDC85C1-237A-49BC-A2C3-D7A09DB26F4D}"/>
    <cellStyle name="40% - Ênfase2 75" xfId="2123" xr:uid="{75250662-5871-487E-A385-74D98985C900}"/>
    <cellStyle name="40% - Ênfase2 76" xfId="2124" xr:uid="{A799C5A4-8AA8-4C1E-B7E1-975E7E2CE6F9}"/>
    <cellStyle name="40% - Ênfase2 77" xfId="2125" xr:uid="{E7C49F66-A268-4F1C-A997-081ADEBEA0AB}"/>
    <cellStyle name="40% - Ênfase2 78" xfId="2126" xr:uid="{D6244950-D397-42F7-9F22-331EFD24C8DF}"/>
    <cellStyle name="40% - Ênfase2 79" xfId="2127" xr:uid="{29E47E93-8151-4990-9F83-E8DE980AD4B8}"/>
    <cellStyle name="40% - Ênfase2 8" xfId="2128" xr:uid="{752CAFA9-174F-430B-9FD2-E29705665A94}"/>
    <cellStyle name="40% - Ênfase2 8 2" xfId="18541" xr:uid="{0365B085-0B42-41C4-BC42-491F1AC02198}"/>
    <cellStyle name="40% - Ênfase2 8 2 2" xfId="31782" xr:uid="{D2C1F459-9332-4D8A-A21F-886C62D26449}"/>
    <cellStyle name="40% - Ênfase2 80" xfId="2129" xr:uid="{35DB3EB2-2C4B-4A24-8B86-065FCF4C5FC6}"/>
    <cellStyle name="40% - Ênfase2 81" xfId="2130" xr:uid="{CC7C917C-CDEE-49E6-8D25-3E6F21E05A48}"/>
    <cellStyle name="40% - Ênfase2 82" xfId="2131" xr:uid="{F33513ED-9420-471A-9983-20B6ADE845DF}"/>
    <cellStyle name="40% - Ênfase2 83" xfId="2132" xr:uid="{43E8CB7B-9678-4A49-B9FC-BCC741420F96}"/>
    <cellStyle name="40% - Ênfase2 84" xfId="2133" xr:uid="{16685407-7163-4C4A-9790-E0DD70A36D11}"/>
    <cellStyle name="40% - Ênfase2 85" xfId="2134" xr:uid="{CA09A88D-CEC2-44C6-A489-53124865B944}"/>
    <cellStyle name="40% - Ênfase2 86" xfId="2135" xr:uid="{AB18D84D-C00F-45D1-AC44-116CDA766B49}"/>
    <cellStyle name="40% - Ênfase2 87" xfId="2136" xr:uid="{0303271E-4CF8-4B95-8AB9-41E989E75604}"/>
    <cellStyle name="40% - Ênfase2 88" xfId="2137" xr:uid="{1860CDE1-0A08-4A51-ACBA-9B4C4B3FCF46}"/>
    <cellStyle name="40% - Ênfase2 89" xfId="2138" xr:uid="{B2191929-92B6-44D9-89D3-11F5B2C66D94}"/>
    <cellStyle name="40% - Ênfase2 9" xfId="2139" xr:uid="{C33EC785-CD89-4949-9F3C-F9E320A7ACF0}"/>
    <cellStyle name="40% - Ênfase2 9 2" xfId="18542" xr:uid="{DBB35EE6-2DE4-445F-8BEB-85E56971646C}"/>
    <cellStyle name="40% - Ênfase2 9 2 2" xfId="31783" xr:uid="{B7982312-5509-4939-A1E9-EDAD09F7B024}"/>
    <cellStyle name="40% - Ênfase2 90" xfId="2140" xr:uid="{969983FC-D63A-4B57-BDBD-CFCC24B27100}"/>
    <cellStyle name="40% - Ênfase2 91" xfId="2141" xr:uid="{24C91FE1-2449-4EBD-94AE-B91BC74246EC}"/>
    <cellStyle name="40% - Ênfase2 92" xfId="2142" xr:uid="{8CFDCF91-CE7A-4C1A-A5E3-685213DDEEDE}"/>
    <cellStyle name="40% - Ênfase2 93" xfId="2143" xr:uid="{3980FEB6-E01B-4B68-8D88-D99BC020E27A}"/>
    <cellStyle name="40% - Ênfase2 94" xfId="2144" xr:uid="{8BEBE255-5A4E-4E81-A9FD-73F3E4B2D39B}"/>
    <cellStyle name="40% - Ênfase2 95" xfId="2145" xr:uid="{BD922B35-6CEA-496A-AB9B-FF213D94EF58}"/>
    <cellStyle name="40% - Ênfase2 96" xfId="2146" xr:uid="{34C05A07-A0C3-496E-86C7-3A58680252BA}"/>
    <cellStyle name="40% - Ênfase2 97" xfId="2147" xr:uid="{7CCE5CD1-75E4-4E49-8321-A20BAF8BC0B8}"/>
    <cellStyle name="40% - Ênfase2 98" xfId="2148" xr:uid="{75FA3D43-74B7-43EC-8D6A-AEF79DF27F76}"/>
    <cellStyle name="40% - Ênfase2 99" xfId="2149" xr:uid="{ED269417-6639-41BF-9BF1-6D894D640B6C}"/>
    <cellStyle name="40% - Ênfase3" xfId="9" xr:uid="{00000000-0005-0000-0000-000008000000}"/>
    <cellStyle name="40% - Ênfase3 10" xfId="2150" xr:uid="{293D782E-F5E9-40ED-9CEB-0C397734BAD4}"/>
    <cellStyle name="40% - Ênfase3 10 2" xfId="18543" xr:uid="{7D752A50-39BA-49DC-A222-53DDDC205319}"/>
    <cellStyle name="40% - Ênfase3 10 2 2" xfId="31784" xr:uid="{4488F23B-859F-4C11-90AA-C89686BEACBE}"/>
    <cellStyle name="40% - Ênfase3 100" xfId="2151" xr:uid="{990BFA1A-0A5D-4BAB-8E5F-8C00A92E7D20}"/>
    <cellStyle name="40% - Ênfase3 101" xfId="2152" xr:uid="{A7477D44-F1C6-4C60-8585-1F2DD285AEB9}"/>
    <cellStyle name="40% - Ênfase3 102" xfId="2153" xr:uid="{B02CF714-E11E-4052-83CD-609A1219041A}"/>
    <cellStyle name="40% - Ênfase3 103" xfId="2154" xr:uid="{E1ACB6DF-F882-4054-AE17-9B84F98F276B}"/>
    <cellStyle name="40% - Ênfase3 104" xfId="2155" xr:uid="{5FB7C4F4-5FAA-4A6A-8937-C284B1EF95E1}"/>
    <cellStyle name="40% - Ênfase3 105" xfId="2156" xr:uid="{8CFD6522-67D1-49F0-A0F3-D4BBFC3F4776}"/>
    <cellStyle name="40% - Ênfase3 106" xfId="2157" xr:uid="{A1F1F9F9-1F9F-4264-A057-DD2BA432B077}"/>
    <cellStyle name="40% - Ênfase3 107" xfId="2158" xr:uid="{DF6E22C5-8A5E-4301-B47C-32113A3DC2F1}"/>
    <cellStyle name="40% - Ênfase3 108" xfId="2159" xr:uid="{C2FE7678-C43F-4EB6-A759-8745FB2570D7}"/>
    <cellStyle name="40% - Ênfase3 109" xfId="2160" xr:uid="{2E8CA43C-A4CE-4B91-BD27-570AA95B9F99}"/>
    <cellStyle name="40% - Ênfase3 11" xfId="2161" xr:uid="{77979AA6-1D8A-4879-83AA-7708D11461B2}"/>
    <cellStyle name="40% - Ênfase3 11 2" xfId="18544" xr:uid="{29A1F337-7C15-4127-8FE4-804EC140D36A}"/>
    <cellStyle name="40% - Ênfase3 11 2 2" xfId="31785" xr:uid="{7CBDC4D1-2DCB-4815-8205-D88383716CFC}"/>
    <cellStyle name="40% - Ênfase3 110" xfId="2162" xr:uid="{C4C3F967-32DC-47AC-B912-F8F6D2CFE853}"/>
    <cellStyle name="40% - Ênfase3 111" xfId="2163" xr:uid="{9123CC96-F64C-46FA-8AD1-E396FB523E5D}"/>
    <cellStyle name="40% - Ênfase3 112" xfId="2164" xr:uid="{C29C073D-BED3-4FD4-95EA-CA7AA3EFC078}"/>
    <cellStyle name="40% - Ênfase3 113" xfId="2165" xr:uid="{90258FE8-D610-4104-A1D6-5923DFC1857A}"/>
    <cellStyle name="40% - Ênfase3 114" xfId="2166" xr:uid="{6A2AC79F-98AE-4527-99DA-DAF061E984C0}"/>
    <cellStyle name="40% - Ênfase3 115" xfId="2167" xr:uid="{DB0C9F0F-D8C9-4E35-A73A-1A0125FC310B}"/>
    <cellStyle name="40% - Ênfase3 116" xfId="2168" xr:uid="{98B119B3-3A56-4565-B63B-15213AEEAA54}"/>
    <cellStyle name="40% - Ênfase3 117" xfId="2169" xr:uid="{F0068E97-173F-4BBF-99E6-30016248DE66}"/>
    <cellStyle name="40% - Ênfase3 118" xfId="2170" xr:uid="{318EFD59-0384-4D55-BF98-431B8EDC6DCA}"/>
    <cellStyle name="40% - Ênfase3 119" xfId="2171" xr:uid="{0A42EDE2-506C-44DD-AF94-0EED1C3CFE30}"/>
    <cellStyle name="40% - Ênfase3 12" xfId="2172" xr:uid="{84D8A035-90C0-477A-91E4-99F29A2C31F3}"/>
    <cellStyle name="40% - Ênfase3 12 2" xfId="18545" xr:uid="{F9F31283-10BE-49F7-97C4-AC77CA2D371B}"/>
    <cellStyle name="40% - Ênfase3 12 2 2" xfId="31786" xr:uid="{A99034AF-1D7E-49B7-A82F-E1087447CFDA}"/>
    <cellStyle name="40% - Ênfase3 120" xfId="2173" xr:uid="{C02C5D24-CFAE-4B86-A941-EB89DD04F766}"/>
    <cellStyle name="40% - Ênfase3 121" xfId="2174" xr:uid="{087ACF6C-5B69-44D4-95BA-0453685E74D5}"/>
    <cellStyle name="40% - Ênfase3 122" xfId="2175" xr:uid="{5E070633-4134-45EC-B56E-A50162775BC5}"/>
    <cellStyle name="40% - Ênfase3 123" xfId="2176" xr:uid="{2DFADE18-58DF-4B55-ADAD-F4F99029D4AB}"/>
    <cellStyle name="40% - Ênfase3 124" xfId="2177" xr:uid="{AAA0480A-AECA-4FA3-8A13-914B97FA8F01}"/>
    <cellStyle name="40% - Ênfase3 125" xfId="2178" xr:uid="{E47BDB26-256C-4C17-91CF-C16C63F36C39}"/>
    <cellStyle name="40% - Ênfase3 126" xfId="2179" xr:uid="{51E93373-0468-49FA-B61E-1C895EBDD09B}"/>
    <cellStyle name="40% - Ênfase3 127" xfId="2180" xr:uid="{463D1C68-C9C6-4D46-82BE-638B313567DE}"/>
    <cellStyle name="40% - Ênfase3 128" xfId="2181" xr:uid="{0E1BB17B-5A16-4E2E-9C2D-23B2231B6F7F}"/>
    <cellStyle name="40% - Ênfase3 129" xfId="2182" xr:uid="{DDD721B4-D337-40C9-ACA4-13AECB5A6D88}"/>
    <cellStyle name="40% - Ênfase3 13" xfId="2183" xr:uid="{D58CCE5A-8659-4DBE-85D5-53CDA5FC1D38}"/>
    <cellStyle name="40% - Ênfase3 13 2" xfId="18546" xr:uid="{430D2BB2-572D-4A41-9203-EB9EBA004B7B}"/>
    <cellStyle name="40% - Ênfase3 13 2 2" xfId="31787" xr:uid="{EB26C6D4-925B-40B2-9656-767642B7CB86}"/>
    <cellStyle name="40% - Ênfase3 130" xfId="2184" xr:uid="{86D4C97F-71DE-40C5-A889-61C3FB36C749}"/>
    <cellStyle name="40% - Ênfase3 131" xfId="2185" xr:uid="{57D7D247-2E43-4959-BE6E-2331EE27138B}"/>
    <cellStyle name="40% - Ênfase3 132" xfId="2186" xr:uid="{263C29B7-74AD-4EB0-94C7-866248C7858B}"/>
    <cellStyle name="40% - Ênfase3 133" xfId="2187" xr:uid="{64485C63-B6D8-48D3-94D5-D6339A9CB5BB}"/>
    <cellStyle name="40% - Ênfase3 134" xfId="2188" xr:uid="{B4DF420C-351A-4963-AE91-D4E4C9809CD8}"/>
    <cellStyle name="40% - Ênfase3 135" xfId="2189" xr:uid="{A091D593-0378-4758-8688-A58ABE386EEA}"/>
    <cellStyle name="40% - Ênfase3 136" xfId="2190" xr:uid="{500E0F24-DCA6-4986-9FA4-88B30953CCF5}"/>
    <cellStyle name="40% - Ênfase3 137" xfId="2191" xr:uid="{A25C513B-6A53-462A-9BEC-4DFAFB08D37D}"/>
    <cellStyle name="40% - Ênfase3 138" xfId="2192" xr:uid="{0490A215-FCDA-4054-BA5F-CBCEDAA4DD17}"/>
    <cellStyle name="40% - Ênfase3 139" xfId="2193" xr:uid="{294D8E06-7A68-4E55-B4A0-67859D8434C2}"/>
    <cellStyle name="40% - Ênfase3 14" xfId="2194" xr:uid="{1901E2D4-EEBB-4B1A-A1AA-2205513DDFB8}"/>
    <cellStyle name="40% - Ênfase3 14 2" xfId="18547" xr:uid="{38B9A3D5-B964-47E6-BC40-2791AB99CFA2}"/>
    <cellStyle name="40% - Ênfase3 14 2 2" xfId="31788" xr:uid="{3BE0E1A8-ECE3-460E-BC81-F2631552C7CD}"/>
    <cellStyle name="40% - Ênfase3 140" xfId="2195" xr:uid="{BD0348D2-57A8-4133-B0D9-7E2A7D2ED71E}"/>
    <cellStyle name="40% - Ênfase3 141" xfId="2196" xr:uid="{1F22B0C6-45CF-4C4A-8EAD-DBE92DD56308}"/>
    <cellStyle name="40% - Ênfase3 142" xfId="2197" xr:uid="{A98C7BE0-1747-4006-BD08-6C0178CA6E70}"/>
    <cellStyle name="40% - Ênfase3 143" xfId="2198" xr:uid="{C26F32A1-BA8C-4039-AB06-D8BB23B106F7}"/>
    <cellStyle name="40% - Ênfase3 144" xfId="2199" xr:uid="{47F80799-37DF-4AEE-9D43-17EF979BAF43}"/>
    <cellStyle name="40% - Ênfase3 145" xfId="2200" xr:uid="{C3D17C8C-1551-41A8-8A65-C2BB3E75461C}"/>
    <cellStyle name="40% - Ênfase3 146" xfId="2201" xr:uid="{75A85D50-B8BE-45FA-885B-5486D5F237A6}"/>
    <cellStyle name="40% - Ênfase3 147" xfId="2202" xr:uid="{393E74F5-6C66-4627-98F7-88230CD80344}"/>
    <cellStyle name="40% - Ênfase3 148" xfId="2203" xr:uid="{9D0C8DDD-E728-429E-AE7C-EC99627FC9F1}"/>
    <cellStyle name="40% - Ênfase3 149" xfId="2204" xr:uid="{D3EA3AD2-A125-4F69-ABEB-86F7B48E81AA}"/>
    <cellStyle name="40% - Ênfase3 15" xfId="2205" xr:uid="{C63F1A2B-8095-4175-84CB-13B1A3933ADB}"/>
    <cellStyle name="40% - Ênfase3 15 2" xfId="18548" xr:uid="{4602F324-D0A8-427C-A570-78E47A1B342D}"/>
    <cellStyle name="40% - Ênfase3 15 2 2" xfId="31789" xr:uid="{E434670E-F4AE-4761-84A0-46D8F9B9863C}"/>
    <cellStyle name="40% - Ênfase3 150" xfId="2206" xr:uid="{4D8F44A0-017C-48BF-A9CF-FAC3E1C83C4F}"/>
    <cellStyle name="40% - Ênfase3 151" xfId="2207" xr:uid="{D1D9B24F-6842-4A7B-81D7-5263F503D6A0}"/>
    <cellStyle name="40% - Ênfase3 152" xfId="2208" xr:uid="{7BACA1D2-1551-4D51-802A-6F53EAEB996A}"/>
    <cellStyle name="40% - Ênfase3 153" xfId="2209" xr:uid="{B795DA0A-52C0-433C-87EC-1D8D37EC7597}"/>
    <cellStyle name="40% - Ênfase3 154" xfId="2210" xr:uid="{45030F60-C8B6-4B4E-8AE4-CD06F36D7A16}"/>
    <cellStyle name="40% - Ênfase3 155" xfId="2211" xr:uid="{C228385F-333C-4CEA-AC88-2AB54F5EB235}"/>
    <cellStyle name="40% - Ênfase3 156" xfId="2212" xr:uid="{477C4984-641A-45D7-AF9B-8A9E685F9299}"/>
    <cellStyle name="40% - Ênfase3 157" xfId="2213" xr:uid="{16367F73-CFE9-4FF7-A542-57C0673CA49A}"/>
    <cellStyle name="40% - Ênfase3 158" xfId="2214" xr:uid="{48FEE8FC-8FF4-4A33-8FB0-B8DC6672C29C}"/>
    <cellStyle name="40% - Ênfase3 159" xfId="2215" xr:uid="{F104CB6D-CEC6-453D-9D84-59541D963931}"/>
    <cellStyle name="40% - Ênfase3 16" xfId="2216" xr:uid="{29DDEB21-E64F-451B-9820-E40957D45529}"/>
    <cellStyle name="40% - Ênfase3 16 2" xfId="18549" xr:uid="{AD5CB1FB-51FF-411B-9C49-EA2CCF4DA25B}"/>
    <cellStyle name="40% - Ênfase3 16 2 2" xfId="31790" xr:uid="{B5D57328-B34E-42DE-8A83-FF8014592C9E}"/>
    <cellStyle name="40% - Ênfase3 160" xfId="2217" xr:uid="{24B7CE8C-3A0B-4532-A299-B64BE763BA89}"/>
    <cellStyle name="40% - Ênfase3 161" xfId="2218" xr:uid="{F17DD1CB-B653-4DF8-AC19-5E657DBB1A20}"/>
    <cellStyle name="40% - Ênfase3 162" xfId="2219" xr:uid="{22B0C388-CDD4-4C44-BE12-FB7B495500EF}"/>
    <cellStyle name="40% - Ênfase3 163" xfId="2220" xr:uid="{21A6D6B8-BD0C-476D-9195-7AB9D74E5FDF}"/>
    <cellStyle name="40% - Ênfase3 164" xfId="2221" xr:uid="{2F163206-CF63-433B-B14D-AA859924CB5B}"/>
    <cellStyle name="40% - Ênfase3 165" xfId="2222" xr:uid="{177CC151-123B-431F-A0D1-A0802A70F8D6}"/>
    <cellStyle name="40% - Ênfase3 166" xfId="2223" xr:uid="{297B0B6E-ED7B-4BC3-B4C2-871AF14BD858}"/>
    <cellStyle name="40% - Ênfase3 167" xfId="2224" xr:uid="{3B2EF76B-8DD4-401C-B545-9235FEB67501}"/>
    <cellStyle name="40% - Ênfase3 168" xfId="2225" xr:uid="{246E9B3F-82B5-4888-B91B-C96B42101C28}"/>
    <cellStyle name="40% - Ênfase3 169" xfId="2226" xr:uid="{0B091B97-9D6A-4B84-A7C0-784E5E5493C3}"/>
    <cellStyle name="40% - Ênfase3 17" xfId="2227" xr:uid="{15048FEF-7284-430A-918F-B5BE660FC403}"/>
    <cellStyle name="40% - Ênfase3 17 2" xfId="18550" xr:uid="{CE675DE0-51B5-4945-BC40-FD6A27FFA148}"/>
    <cellStyle name="40% - Ênfase3 17 2 2" xfId="31791" xr:uid="{23E8DC79-1348-4493-8557-048AE1F6E219}"/>
    <cellStyle name="40% - Ênfase3 170" xfId="2228" xr:uid="{130DFFE6-850D-4BD0-A5B9-7C5EA611DD5E}"/>
    <cellStyle name="40% - Ênfase3 171" xfId="2229" xr:uid="{6156F35C-538A-4980-BE8F-F7A807961B66}"/>
    <cellStyle name="40% - Ênfase3 172" xfId="2230" xr:uid="{624E70D8-FC78-4994-B610-D0898C627F10}"/>
    <cellStyle name="40% - Ênfase3 173" xfId="2231" xr:uid="{6E3C69FF-C8D4-46D7-8169-7F3EA3122E06}"/>
    <cellStyle name="40% - Ênfase3 174" xfId="2232" xr:uid="{ACCFB07A-9CE2-43EB-AEF1-4C3CF92D000F}"/>
    <cellStyle name="40% - Ênfase3 175" xfId="2233" xr:uid="{32ADE213-2172-4932-BF9B-417C8D77A15D}"/>
    <cellStyle name="40% - Ênfase3 176" xfId="2234" xr:uid="{1D0A0D39-4A4A-4E6E-B75A-D41001E9D545}"/>
    <cellStyle name="40% - Ênfase3 177" xfId="2235" xr:uid="{7D147E4D-E2C6-4318-B053-0CD9153E5E71}"/>
    <cellStyle name="40% - Ênfase3 178" xfId="2236" xr:uid="{A1E7710D-7138-4BA5-A295-60F0D0824955}"/>
    <cellStyle name="40% - Ênfase3 179" xfId="2237" xr:uid="{6F15931D-F4BF-40AB-A428-6902A61BBF90}"/>
    <cellStyle name="40% - Ênfase3 18" xfId="2238" xr:uid="{8A4CFD1D-BBAF-4A93-AF4B-BD7643619AA9}"/>
    <cellStyle name="40% - Ênfase3 18 2" xfId="18551" xr:uid="{BB740739-F2D3-4383-8DDA-51E651153568}"/>
    <cellStyle name="40% - Ênfase3 18 2 2" xfId="31792" xr:uid="{6F712844-8BC6-414C-A9A6-3E77DF780546}"/>
    <cellStyle name="40% - Ênfase3 180" xfId="2239" xr:uid="{211C3F0F-B835-4344-AD9C-1DE28395D0D5}"/>
    <cellStyle name="40% - Ênfase3 181" xfId="2240" xr:uid="{A337C433-524C-4D7B-835D-F6D85BE8A6FD}"/>
    <cellStyle name="40% - Ênfase3 182" xfId="2241" xr:uid="{8AE81B8C-B36D-4BFE-8E8E-8FC1A540DC23}"/>
    <cellStyle name="40% - Ênfase3 183" xfId="2242" xr:uid="{2C996E39-CB42-4B4B-B794-A30B80CC3E7A}"/>
    <cellStyle name="40% - Ênfase3 184" xfId="2243" xr:uid="{BF06821F-BA33-4824-80EA-D89487B90FFD}"/>
    <cellStyle name="40% - Ênfase3 185" xfId="2244" xr:uid="{6A44339A-FC83-434E-967E-68EEE85C53FD}"/>
    <cellStyle name="40% - Ênfase3 186" xfId="2245" xr:uid="{68809A47-CC26-43B3-940D-0F56BA906F57}"/>
    <cellStyle name="40% - Ênfase3 187" xfId="2246" xr:uid="{8AFFB6AD-52F9-4FE1-889B-74345FBC12B8}"/>
    <cellStyle name="40% - Ênfase3 188" xfId="2247" xr:uid="{CF2E79BA-9587-4BD1-9951-5CA1F586F2A9}"/>
    <cellStyle name="40% - Ênfase3 189" xfId="2248" xr:uid="{3A21B624-B67D-4F59-A7C9-A713C9CBCFC0}"/>
    <cellStyle name="40% - Ênfase3 19" xfId="2249" xr:uid="{C283689A-2651-4F6F-8748-7B49C474DFF5}"/>
    <cellStyle name="40% - Ênfase3 190" xfId="2250" xr:uid="{6849A94C-EB98-403C-9287-500EC0744B72}"/>
    <cellStyle name="40% - Ênfase3 191" xfId="2251" xr:uid="{56775DD2-00DB-489E-AF68-148C389D9C78}"/>
    <cellStyle name="40% - Ênfase3 192" xfId="2252" xr:uid="{591A7522-A0D4-42FE-9D20-506F52950E50}"/>
    <cellStyle name="40% - Ênfase3 193" xfId="2253" xr:uid="{00A40D29-5DBA-4524-9946-F6ACBFC7B901}"/>
    <cellStyle name="40% - Ênfase3 194" xfId="2254" xr:uid="{59E8A42D-8A72-454D-9F84-85DA7B76ED77}"/>
    <cellStyle name="40% - Ênfase3 195" xfId="2255" xr:uid="{D715EA8B-B66B-4B69-93DE-E6299B2BECC0}"/>
    <cellStyle name="40% - Ênfase3 196" xfId="2256" xr:uid="{360957E0-F547-4536-9BBB-EA2808134FDF}"/>
    <cellStyle name="40% - Ênfase3 197" xfId="2257" xr:uid="{97A82BCB-2738-4880-8C17-FAD928E30BA1}"/>
    <cellStyle name="40% - Ênfase3 198" xfId="2258" xr:uid="{DDE7871F-34C4-4916-A0E9-C1ACD38789F5}"/>
    <cellStyle name="40% - Ênfase3 199" xfId="2259" xr:uid="{84F7F490-F848-4253-A391-0940156B8583}"/>
    <cellStyle name="40% - Ênfase3 2" xfId="2260" xr:uid="{7685B744-10FD-4A9D-BE13-E2A66C192B27}"/>
    <cellStyle name="40% - Ênfase3 2 10" xfId="14874" xr:uid="{E956B7E7-117C-4474-AEF9-355A34BDEB85}"/>
    <cellStyle name="40% - Ênfase3 2 11" xfId="16358" xr:uid="{AC0F7586-5E40-47C7-B12B-3BBA9A0B5A57}"/>
    <cellStyle name="40% - Ênfase3 2 11 2" xfId="18554" xr:uid="{CEB6D07B-F24E-4C9A-894C-21E20720713E}"/>
    <cellStyle name="40% - Ênfase3 2 12" xfId="31793" xr:uid="{04F496FA-301E-49AD-AD94-596F05E1331D}"/>
    <cellStyle name="40% - Ênfase3 2 2" xfId="10879" xr:uid="{84472398-98E2-46DA-B833-414020361814}"/>
    <cellStyle name="40% - Ênfase3 2 2 2" xfId="10880" xr:uid="{210F7378-4F6F-430A-8B7A-6D04B63FF022}"/>
    <cellStyle name="40% - Ênfase3 2 2 2 2" xfId="10881" xr:uid="{8C1590B3-97D5-4CCC-A4E5-63AEC07716E8}"/>
    <cellStyle name="40% - Ênfase3 2 2 2 3" xfId="10882" xr:uid="{24755CA1-DC24-4E85-8F92-BC3716EDAF61}"/>
    <cellStyle name="40% - Ênfase3 2 2 2 4" xfId="10883" xr:uid="{BFE61DDC-3710-43E3-AA38-3C4590A14856}"/>
    <cellStyle name="40% - Ênfase3 2 2 2 5" xfId="16016" xr:uid="{7D5F7C0C-46B6-45A4-A248-216561F107C3}"/>
    <cellStyle name="40% - Ênfase3 2 2 2 5 2" xfId="16506" xr:uid="{C986982E-9DEE-4853-9C94-2C7BDF64D427}"/>
    <cellStyle name="40% - Ênfase3 2 2 3" xfId="10884" xr:uid="{2BAFCD6D-74AF-4146-8A84-59B10614F48F}"/>
    <cellStyle name="40% - Ênfase3 2 2 4" xfId="10885" xr:uid="{77237395-F2A1-45A4-8200-19171CD1BA69}"/>
    <cellStyle name="40% - Ênfase3 2 2 4 2" xfId="24983" xr:uid="{7ACDA7CC-A8DC-42F3-89B3-89762EA606D1}"/>
    <cellStyle name="40% - Ênfase3 2 2 5" xfId="10886" xr:uid="{D0548165-BD1D-4C44-BF34-52DAE6494332}"/>
    <cellStyle name="40% - Ênfase3 2 3" xfId="10887" xr:uid="{37BBEE72-FA6F-4DC4-A229-4310CD34F9A4}"/>
    <cellStyle name="40% - Ênfase3 2 3 2" xfId="10888" xr:uid="{C342DF6E-DB58-4966-BABD-87DCEAD44248}"/>
    <cellStyle name="40% - Ênfase3 2 3 2 2" xfId="10889" xr:uid="{B73BE1DC-8093-49BE-93E0-C4869C749825}"/>
    <cellStyle name="40% - Ênfase3 2 3 2 3" xfId="10890" xr:uid="{E4500116-6DA9-4370-B5FD-98887D61974E}"/>
    <cellStyle name="40% - Ênfase3 2 3 2 4" xfId="10891" xr:uid="{9AB511C8-6C29-4CED-823A-99CFB835488F}"/>
    <cellStyle name="40% - Ênfase3 2 3 2 5" xfId="16017" xr:uid="{4AA76642-CA3A-4729-8875-C2B5DA9C1E33}"/>
    <cellStyle name="40% - Ênfase3 2 3 2 5 2" xfId="16507" xr:uid="{6EFF2A3F-BDDA-4D0A-A796-F1370BC9EE54}"/>
    <cellStyle name="40% - Ênfase3 2 3 3" xfId="10892" xr:uid="{1A7D2E3D-6B11-4242-ADF7-8F93589E770F}"/>
    <cellStyle name="40% - Ênfase3 2 3 4" xfId="10893" xr:uid="{6B3B188A-D492-4026-8FC5-586199C80EB8}"/>
    <cellStyle name="40% - Ênfase3 2 3 4 2" xfId="24576" xr:uid="{7368C8AD-A6DE-48D3-AD73-CEBD5B013F0B}"/>
    <cellStyle name="40% - Ênfase3 2 3 5" xfId="10894" xr:uid="{570E942B-404A-41E9-A22F-C1B8536ADBED}"/>
    <cellStyle name="40% - Ênfase3 2 4" xfId="10895" xr:uid="{ACA36332-33FB-4144-879C-5FC11BF3627A}"/>
    <cellStyle name="40% - Ênfase3 2 4 2" xfId="10896" xr:uid="{76CB3F98-C09B-40ED-B5C1-949A795DAF8A}"/>
    <cellStyle name="40% - Ênfase3 2 4 3" xfId="10897" xr:uid="{0664B5D3-EE3A-49C0-B535-E395D66E89BE}"/>
    <cellStyle name="40% - Ênfase3 2 4 4" xfId="10898" xr:uid="{27CC7088-A0CA-47F4-BA3A-8FD731BBC65E}"/>
    <cellStyle name="40% - Ênfase3 2 4 5" xfId="16018" xr:uid="{ED0ED7B7-02A5-42CC-B179-ABEA8D1BDBA7}"/>
    <cellStyle name="40% - Ênfase3 2 4 5 2" xfId="16508" xr:uid="{A6C0CC38-968E-4D39-A716-A88480C116A7}"/>
    <cellStyle name="40% - Ênfase3 2 5" xfId="10899" xr:uid="{99DAFA5A-B364-4139-BF42-63C055F81122}"/>
    <cellStyle name="40% - Ênfase3 2 5 2" xfId="10900" xr:uid="{D67E956D-512D-4726-A52E-7722D7019660}"/>
    <cellStyle name="40% - Ênfase3 2 5 3" xfId="10901" xr:uid="{1B89C0B4-284A-44A8-9C91-04CE188D767F}"/>
    <cellStyle name="40% - Ênfase3 2 5 3 2" xfId="24575" xr:uid="{6F3F5637-DFFE-481F-9915-C1624B2A60CB}"/>
    <cellStyle name="40% - Ênfase3 2 5 4" xfId="10902" xr:uid="{C7BBFA09-BDE6-4125-B322-22B66BB5C6EE}"/>
    <cellStyle name="40% - Ênfase3 2 5 5" xfId="18563" xr:uid="{9735EA97-0618-4CF8-82FC-23BCCD63A80F}"/>
    <cellStyle name="40% - Ênfase3 2 6" xfId="10903" xr:uid="{1A78F9B0-9E04-4AF8-865F-75030F0B6E96}"/>
    <cellStyle name="40% - Ênfase3 2 6 2" xfId="10904" xr:uid="{864B0D12-6E98-424F-9103-BF12B533C62F}"/>
    <cellStyle name="40% - Ênfase3 2 6 3" xfId="10905" xr:uid="{55931D42-9AE8-4F9C-A988-DEED28921D1B}"/>
    <cellStyle name="40% - Ênfase3 2 6 4" xfId="10906" xr:uid="{1D949809-FD67-49D3-AAF7-60F1513BDED3}"/>
    <cellStyle name="40% - Ênfase3 2 6 5" xfId="16019" xr:uid="{A7AE3E90-918B-47C9-8D13-22958DC9DCCF}"/>
    <cellStyle name="40% - Ênfase3 2 6 5 2" xfId="16509" xr:uid="{E17595EA-6817-4F2E-AB71-60123ED987BF}"/>
    <cellStyle name="40% - Ênfase3 2 7" xfId="10907" xr:uid="{F6654D81-FC73-43D0-8CC6-79D8DFFC825D}"/>
    <cellStyle name="40% - Ênfase3 2 7 2" xfId="18567" xr:uid="{27478D55-4735-4977-9533-BFE147839C8E}"/>
    <cellStyle name="40% - Ênfase3 2 7 3" xfId="18566" xr:uid="{94DEA708-FA4C-491D-A922-E5253FD07DBE}"/>
    <cellStyle name="40% - Ênfase3 2 8" xfId="10908" xr:uid="{56FCDBC8-7C46-4557-8FAB-FA01E8E07666}"/>
    <cellStyle name="40% - Ênfase3 2 8 2" xfId="10909" xr:uid="{E713AB61-CE38-4A83-B25D-FE4CA4F95A04}"/>
    <cellStyle name="40% - Ênfase3 2 8 3" xfId="10910" xr:uid="{D2BB8466-9BC7-4CB2-9A2E-0B7313DCD3BD}"/>
    <cellStyle name="40% - Ênfase3 2 8 4" xfId="10911" xr:uid="{39B7A005-9A9D-4823-9951-2AA7B595C89B}"/>
    <cellStyle name="40% - Ênfase3 2 8 5" xfId="18568" xr:uid="{6072FB06-B168-488B-9ADD-38FEB33C4175}"/>
    <cellStyle name="40% - Ênfase3 2 9" xfId="14875" xr:uid="{E369145F-9127-4C71-8889-F56750B29308}"/>
    <cellStyle name="40% - Ênfase3 20" xfId="2261" xr:uid="{06983A7B-B0DE-4E37-8B59-BFEDC2D008C1}"/>
    <cellStyle name="40% - Ênfase3 200" xfId="2262" xr:uid="{16218D58-05C5-47C2-B75E-5362A7CC85DE}"/>
    <cellStyle name="40% - Ênfase3 201" xfId="2263" xr:uid="{79810448-1BA0-4809-A612-D59AF1E93641}"/>
    <cellStyle name="40% - Ênfase3 202" xfId="2264" xr:uid="{377905A6-8011-42BA-B19E-63238B5A842F}"/>
    <cellStyle name="40% - Ênfase3 203" xfId="2265" xr:uid="{EEAB95B0-2CF3-40CE-B3AB-E10C859D07EF}"/>
    <cellStyle name="40% - Ênfase3 204" xfId="2266" xr:uid="{50F7A709-ED88-4001-9BEE-16C7AE64362B}"/>
    <cellStyle name="40% - Ênfase3 205" xfId="2267" xr:uid="{E12CB4F4-1E6D-4794-8F75-B7972CF7A2AF}"/>
    <cellStyle name="40% - Ênfase3 206" xfId="2268" xr:uid="{519DF756-DEDD-4DD3-9138-2916C134AABC}"/>
    <cellStyle name="40% - Ênfase3 207" xfId="2269" xr:uid="{4411B549-100B-4812-B554-A08D47ABA89A}"/>
    <cellStyle name="40% - Ênfase3 208" xfId="2270" xr:uid="{F3A1BA08-71F2-4533-A857-F739CF856974}"/>
    <cellStyle name="40% - Ênfase3 209" xfId="2271" xr:uid="{86BDD8A3-36BB-4053-9602-0501DEEA4A61}"/>
    <cellStyle name="40% - Ênfase3 21" xfId="2272" xr:uid="{6C2F946C-1E2B-4EEC-9A34-2B0312D21C35}"/>
    <cellStyle name="40% - Ênfase3 210" xfId="2273" xr:uid="{2628FFEB-ED24-4C0D-ADA9-445AE2FC1150}"/>
    <cellStyle name="40% - Ênfase3 211" xfId="2274" xr:uid="{6688F02F-FDB3-4225-9D71-3EC28A3D271B}"/>
    <cellStyle name="40% - Ênfase3 212" xfId="2275" xr:uid="{E65F88BB-EEB6-47A8-A232-D2C040534515}"/>
    <cellStyle name="40% - Ênfase3 213" xfId="2276" xr:uid="{80043BB0-46E5-4DE7-AC6F-899FE513CA36}"/>
    <cellStyle name="40% - Ênfase3 214" xfId="2277" xr:uid="{2D446B0F-75D4-492D-AEB0-7FBABEFCEF8C}"/>
    <cellStyle name="40% - Ênfase3 215" xfId="2278" xr:uid="{F3398B91-8C97-4FEC-9804-CD597FD6CC87}"/>
    <cellStyle name="40% - Ênfase3 216" xfId="2279" xr:uid="{E29AE35E-CC18-4B5B-B30D-7D28689FE5A5}"/>
    <cellStyle name="40% - Ênfase3 217" xfId="2280" xr:uid="{8820651F-2EA3-43FB-9696-D0599A3DBC88}"/>
    <cellStyle name="40% - Ênfase3 218" xfId="2281" xr:uid="{7463B30D-C19C-441D-B59A-F52935C6F224}"/>
    <cellStyle name="40% - Ênfase3 219" xfId="2282" xr:uid="{53113AD9-820D-4608-BEC0-3145B93FC265}"/>
    <cellStyle name="40% - Ênfase3 22" xfId="2283" xr:uid="{B2CEF996-D661-4F21-8ADF-6791E6850A64}"/>
    <cellStyle name="40% - Ênfase3 220" xfId="2284" xr:uid="{85A18897-A53B-468E-8DF3-34536535ECCD}"/>
    <cellStyle name="40% - Ênfase3 221" xfId="2285" xr:uid="{192C7B49-DAA9-4BF7-AA31-C74608D8E7F0}"/>
    <cellStyle name="40% - Ênfase3 222" xfId="2286" xr:uid="{A2CBB0A3-C590-4FED-BE4F-C86833043134}"/>
    <cellStyle name="40% - Ênfase3 223" xfId="2287" xr:uid="{2BC8FE8C-F09A-4103-894C-0472F3800495}"/>
    <cellStyle name="40% - Ênfase3 224" xfId="2288" xr:uid="{76321F64-EAB8-4E86-9FC5-F3D76AA77DA0}"/>
    <cellStyle name="40% - Ênfase3 225" xfId="2289" xr:uid="{F97CDFF7-46C7-4391-9795-587488E93490}"/>
    <cellStyle name="40% - Ênfase3 226" xfId="2290" xr:uid="{36ABA757-3EE0-48A6-88BC-71B12DF55CC3}"/>
    <cellStyle name="40% - Ênfase3 227" xfId="2291" xr:uid="{53A9E4F0-694D-4DD8-A987-8E8EFD122840}"/>
    <cellStyle name="40% - Ênfase3 228" xfId="2292" xr:uid="{C3BB1E56-333D-4001-9162-661742554286}"/>
    <cellStyle name="40% - Ênfase3 229" xfId="2293" xr:uid="{493BE579-5EBE-487B-AFA1-189AB3B7C664}"/>
    <cellStyle name="40% - Ênfase3 23" xfId="2294" xr:uid="{D79B9B2B-3E52-4F66-86D6-CA4654FB90B9}"/>
    <cellStyle name="40% - Ênfase3 230" xfId="2295" xr:uid="{FB057871-A72C-4DB9-A7EB-579DAD3D9E81}"/>
    <cellStyle name="40% - Ênfase3 231" xfId="2296" xr:uid="{AF874D56-14D9-45D2-B5A4-142304E3AACE}"/>
    <cellStyle name="40% - Ênfase3 232" xfId="2297" xr:uid="{71E704D9-F4BF-4EFF-851F-7BA1AACEE4E5}"/>
    <cellStyle name="40% - Ênfase3 233" xfId="2298" xr:uid="{3F914920-647A-4744-B1FE-43EF151907F5}"/>
    <cellStyle name="40% - Ênfase3 234" xfId="2299" xr:uid="{C9CC2DB5-6C26-4068-BE7C-F1780A8C4C4E}"/>
    <cellStyle name="40% - Ênfase3 235" xfId="2300" xr:uid="{6B185ED5-A4A6-4C6F-A537-F983E146198A}"/>
    <cellStyle name="40% - Ênfase3 236" xfId="2301" xr:uid="{24AF10D8-83EE-4D62-8B9F-10D09BD53A43}"/>
    <cellStyle name="40% - Ênfase3 237" xfId="2302" xr:uid="{1C212F4D-FF39-4A69-924A-6C7260604F3B}"/>
    <cellStyle name="40% - Ênfase3 238" xfId="2303" xr:uid="{ACA02A66-8A64-4AE3-8427-8B03A54A74CF}"/>
    <cellStyle name="40% - Ênfase3 239" xfId="2304" xr:uid="{D9D9755F-A002-41ED-BDC1-827E1A1DACFB}"/>
    <cellStyle name="40% - Ênfase3 24" xfId="2305" xr:uid="{82493C8D-A885-46D1-8355-0EDF5B3C6F9C}"/>
    <cellStyle name="40% - Ênfase3 240" xfId="2306" xr:uid="{452F1389-7A12-4CFE-A612-47ED303A4BB4}"/>
    <cellStyle name="40% - Ênfase3 241" xfId="2307" xr:uid="{A1CF33A5-F167-45A3-B0C2-B922808F61E2}"/>
    <cellStyle name="40% - Ênfase3 242" xfId="2308" xr:uid="{21E39E34-E763-4F8D-BD21-18502E0450BE}"/>
    <cellStyle name="40% - Ênfase3 243" xfId="2309" xr:uid="{28A8CA94-A228-4903-8D10-A309FE1B9E66}"/>
    <cellStyle name="40% - Ênfase3 244" xfId="2310" xr:uid="{D48089F9-83EA-4ECF-BC42-BF2C8AA87C4C}"/>
    <cellStyle name="40% - Ênfase3 245" xfId="2311" xr:uid="{1E679995-96FE-4239-9A4D-8DC39CE6D192}"/>
    <cellStyle name="40% - Ênfase3 246" xfId="2312" xr:uid="{621BD27F-FA0D-40C8-A44E-D01B3A863877}"/>
    <cellStyle name="40% - Ênfase3 247" xfId="2313" xr:uid="{21EACE2A-BD62-4217-B02C-170F985A34E2}"/>
    <cellStyle name="40% - Ênfase3 248" xfId="2314" xr:uid="{9F2EE4C9-A031-41A9-98E7-7B70744DEE80}"/>
    <cellStyle name="40% - Ênfase3 249" xfId="2315" xr:uid="{974F08F0-6E8F-4653-BEFD-E1E39DF86F1E}"/>
    <cellStyle name="40% - Ênfase3 25" xfId="2316" xr:uid="{5C1246BF-DD06-40CC-8EC9-01FF867DE22C}"/>
    <cellStyle name="40% - Ênfase3 250" xfId="2317" xr:uid="{FDE77502-C0AA-4019-99EE-D477AC1D8199}"/>
    <cellStyle name="40% - Ênfase3 251" xfId="2318" xr:uid="{95F7C4EF-6FE4-4AD8-A57B-A5BA815C8D37}"/>
    <cellStyle name="40% - Ênfase3 252" xfId="2319" xr:uid="{E7098197-DEB6-4195-9B40-34EA6973C270}"/>
    <cellStyle name="40% - Ênfase3 253" xfId="2320" xr:uid="{A2ADEA31-F7BF-4F83-9F32-32A631DDBEC4}"/>
    <cellStyle name="40% - Ênfase3 254" xfId="2321" xr:uid="{7EA95C93-D45C-4E44-A533-B24C18B6B4EC}"/>
    <cellStyle name="40% - Ênfase3 255" xfId="2322" xr:uid="{428ECEA1-34CD-4598-AA92-C7D62F48DAD3}"/>
    <cellStyle name="40% - Ênfase3 256" xfId="10912" xr:uid="{818BA6CA-361F-49FE-B791-303DC0E36D82}"/>
    <cellStyle name="40% - Ênfase3 257" xfId="15928" xr:uid="{3C756AB7-EF3C-4A4D-91A4-51ED53268B42}"/>
    <cellStyle name="40% - Ênfase3 26" xfId="2323" xr:uid="{22EB289C-1640-4BA9-A635-B17390FE0318}"/>
    <cellStyle name="40% - Ênfase3 27" xfId="2324" xr:uid="{0D0431AB-08BD-4E84-9D16-6E056FB5F0AF}"/>
    <cellStyle name="40% - Ênfase3 28" xfId="2325" xr:uid="{D7D9908C-49A0-4313-A134-1824647D23B4}"/>
    <cellStyle name="40% - Ênfase3 29" xfId="2326" xr:uid="{905EDE7C-8A2F-4F99-BDDE-C0CEE5A8DDBA}"/>
    <cellStyle name="40% - Ênfase3 3" xfId="2327" xr:uid="{6F7D190B-9092-43A8-A3DB-E4F0CB0D4CDD}"/>
    <cellStyle name="40% - Ênfase3 3 2" xfId="10913" xr:uid="{27CD03D8-1C3E-40A9-8AA3-B2873B2083A9}"/>
    <cellStyle name="40% - Ênfase3 3 2 2" xfId="10914" xr:uid="{9F45C696-C654-412A-BE41-0AB2701BB7B2}"/>
    <cellStyle name="40% - Ênfase3 3 2 3" xfId="10915" xr:uid="{745CC766-25B8-4AFD-A35F-E0DA816096B4}"/>
    <cellStyle name="40% - Ênfase3 3 2 4" xfId="10916" xr:uid="{33BD6517-4BF4-495B-B025-05FD2751FFEB}"/>
    <cellStyle name="40% - Ênfase3 3 2 5" xfId="16020" xr:uid="{44D02331-9630-4C77-AA0C-FBABD295C5E8}"/>
    <cellStyle name="40% - Ênfase3 3 2 5 2" xfId="16510" xr:uid="{E0D9F9DD-E165-4B56-A3AA-341C26ACAE1C}"/>
    <cellStyle name="40% - Ênfase3 3 3" xfId="10917" xr:uid="{F5486E49-7279-4B43-8DF4-73D2D8A87123}"/>
    <cellStyle name="40% - Ênfase3 3 4" xfId="10918" xr:uid="{A77F2B25-51B7-4E3A-AD7F-F553BFEFA448}"/>
    <cellStyle name="40% - Ênfase3 3 5" xfId="10919" xr:uid="{C0CCB167-755F-4F78-BE5D-EB6763DA8807}"/>
    <cellStyle name="40% - Ênfase3 3 6" xfId="16359" xr:uid="{14000E83-1CCF-4868-9C05-AA66B452B0EE}"/>
    <cellStyle name="40% - Ênfase3 30" xfId="2328" xr:uid="{ECFD5DBE-3D58-49A3-BBF6-6A45462F9899}"/>
    <cellStyle name="40% - Ênfase3 31" xfId="2329" xr:uid="{F940D1C7-8E85-40CB-93A0-861F80D100B9}"/>
    <cellStyle name="40% - Ênfase3 32" xfId="2330" xr:uid="{A868B6CA-90F4-4C64-B8B1-EF529C161127}"/>
    <cellStyle name="40% - Ênfase3 33" xfId="2331" xr:uid="{0E32C376-A513-4D33-8BCB-67AA50C601A3}"/>
    <cellStyle name="40% - Ênfase3 34" xfId="2332" xr:uid="{BD894E2E-17DF-4CC5-A62F-CC2C0552F32D}"/>
    <cellStyle name="40% - Ênfase3 35" xfId="2333" xr:uid="{266E1A81-C21A-4CA7-96AD-B1495169D364}"/>
    <cellStyle name="40% - Ênfase3 36" xfId="2334" xr:uid="{C61A08CC-DBDD-4449-B3E2-E20B71C71AFE}"/>
    <cellStyle name="40% - Ênfase3 37" xfId="2335" xr:uid="{79EBCB51-C407-44AF-991A-2D9F12019890}"/>
    <cellStyle name="40% - Ênfase3 38" xfId="2336" xr:uid="{07906EBF-9A8D-4FBA-B87B-B730807C8886}"/>
    <cellStyle name="40% - Ênfase3 39" xfId="2337" xr:uid="{A844263F-C530-4137-994E-31D361F26D6F}"/>
    <cellStyle name="40% - Ênfase3 4" xfId="2338" xr:uid="{B72D52A8-77CC-46E8-9046-DC347A00FA4F}"/>
    <cellStyle name="40% - Ênfase3 4 2" xfId="10920" xr:uid="{43E651AD-FE9A-4468-85C6-1C6FB248A07F}"/>
    <cellStyle name="40% - Ênfase3 4 2 2" xfId="10921" xr:uid="{5C93BBA1-F44E-4DC0-87BF-039628910559}"/>
    <cellStyle name="40% - Ênfase3 4 2 3" xfId="10922" xr:uid="{69960786-6EF6-48D4-B092-F74E94685664}"/>
    <cellStyle name="40% - Ênfase3 4 2 4" xfId="10923" xr:uid="{4AFDBDAF-DC25-409D-B610-792044858CCC}"/>
    <cellStyle name="40% - Ênfase3 4 2 5" xfId="16021" xr:uid="{465BC1CC-2601-4CE3-88E1-E0D7AD6BF292}"/>
    <cellStyle name="40% - Ênfase3 4 2 5 2" xfId="16511" xr:uid="{2A831D70-4FAF-49CB-AB99-5940D18F7874}"/>
    <cellStyle name="40% - Ênfase3 4 3" xfId="10924" xr:uid="{843DA2B9-4C10-4040-B5A8-72F20D44D57A}"/>
    <cellStyle name="40% - Ênfase3 4 4" xfId="10925" xr:uid="{0402F315-8896-4BEC-B86D-F4BFD18940F5}"/>
    <cellStyle name="40% - Ênfase3 4 4 2" xfId="24806" xr:uid="{0DA84F69-1FAA-483E-9C94-9AEDE9D85B73}"/>
    <cellStyle name="40% - Ênfase3 4 5" xfId="10926" xr:uid="{7E048B92-D820-4381-9390-AEA2B42B77E9}"/>
    <cellStyle name="40% - Ênfase3 4 6" xfId="16360" xr:uid="{6D1E69A5-2743-4A68-994E-BDC493F2C48E}"/>
    <cellStyle name="40% - Ênfase3 40" xfId="2339" xr:uid="{83B133C9-D9E4-4912-8C2A-E2E24CF027BD}"/>
    <cellStyle name="40% - Ênfase3 41" xfId="2340" xr:uid="{A098A690-3E76-49BA-8F6A-D27755D30D89}"/>
    <cellStyle name="40% - Ênfase3 42" xfId="2341" xr:uid="{34DA0870-66EB-49DC-8FC0-1F9E442CC854}"/>
    <cellStyle name="40% - Ênfase3 43" xfId="2342" xr:uid="{4F8853D8-5E0A-4BA2-AA38-B93F530900FF}"/>
    <cellStyle name="40% - Ênfase3 44" xfId="2343" xr:uid="{0CF7B2CC-B501-45B3-B124-60BC2CE8BADB}"/>
    <cellStyle name="40% - Ênfase3 45" xfId="2344" xr:uid="{10458364-F676-420F-A7F6-C09F5FAD423B}"/>
    <cellStyle name="40% - Ênfase3 46" xfId="2345" xr:uid="{34C369DE-87F3-4A6C-98A3-1DD61AA900C4}"/>
    <cellStyle name="40% - Ênfase3 47" xfId="2346" xr:uid="{6682E899-4C32-4E92-9C36-3F1EA98C58E8}"/>
    <cellStyle name="40% - Ênfase3 48" xfId="2347" xr:uid="{463A3ED7-A2E4-4E3D-AE16-3B0102843622}"/>
    <cellStyle name="40% - Ênfase3 49" xfId="2348" xr:uid="{00D639FF-1D62-4DB5-AFE6-B76720415C71}"/>
    <cellStyle name="40% - Ênfase3 5" xfId="2349" xr:uid="{DA000894-750B-4C68-A0B8-337D133FE62D}"/>
    <cellStyle name="40% - Ênfase3 5 2" xfId="10927" xr:uid="{0A1868CA-7744-43EC-B53E-EBDDDC0F87FE}"/>
    <cellStyle name="40% - Ênfase3 5 3" xfId="10928" xr:uid="{DD62F1DE-9D31-4CBB-B80E-0E3862B90705}"/>
    <cellStyle name="40% - Ênfase3 5 4" xfId="10929" xr:uid="{CE710921-E91D-430E-8DC6-28C432100FE6}"/>
    <cellStyle name="40% - Ênfase3 5 5" xfId="16022" xr:uid="{C7E44E64-2EF5-4FE4-A617-D0DBDC6415E4}"/>
    <cellStyle name="40% - Ênfase3 5 5 2" xfId="16361" xr:uid="{9402F1C4-697A-4242-8476-910036510776}"/>
    <cellStyle name="40% - Ênfase3 50" xfId="2350" xr:uid="{A414E863-9601-45CC-B47C-3A2D3CD6A080}"/>
    <cellStyle name="40% - Ênfase3 51" xfId="2351" xr:uid="{AAABE8A7-FFDF-468C-8FD5-4C4ED3A11CED}"/>
    <cellStyle name="40% - Ênfase3 52" xfId="2352" xr:uid="{943F422E-A5C8-4AD8-BC2B-04A18C1C0B4D}"/>
    <cellStyle name="40% - Ênfase3 53" xfId="2353" xr:uid="{D7E549FC-B18A-4897-8DD5-94C9D5094D9F}"/>
    <cellStyle name="40% - Ênfase3 54" xfId="2354" xr:uid="{AC6A51FA-19EA-4267-985E-726337FC0113}"/>
    <cellStyle name="40% - Ênfase3 55" xfId="2355" xr:uid="{C1576C1F-C018-4E18-A46A-3BC180DCB75C}"/>
    <cellStyle name="40% - Ênfase3 56" xfId="2356" xr:uid="{01A28629-FD51-4965-A9B8-26D2DD521331}"/>
    <cellStyle name="40% - Ênfase3 57" xfId="2357" xr:uid="{20CCF5BB-2CFD-4E15-97CD-6B8BF9A90CEB}"/>
    <cellStyle name="40% - Ênfase3 58" xfId="2358" xr:uid="{AA58FE19-1067-44EB-9F0C-8A15FCE8080E}"/>
    <cellStyle name="40% - Ênfase3 59" xfId="2359" xr:uid="{5D8AB6CB-A2A7-49F6-A769-A2676329DECB}"/>
    <cellStyle name="40% - Ênfase3 6" xfId="2360" xr:uid="{01736E46-0D45-485B-BA30-917CCA6B3DA2}"/>
    <cellStyle name="40% - Ênfase3 6 2" xfId="10930" xr:uid="{FAD46E24-AEAF-433A-BCEE-BE97DCCC50A6}"/>
    <cellStyle name="40% - Ênfase3 6 3" xfId="10931" xr:uid="{3DA239F4-C72B-4D91-B8BE-F70D07BFCADE}"/>
    <cellStyle name="40% - Ênfase3 6 3 2" xfId="24982" xr:uid="{04948068-A055-4E8F-B071-E12CCCAACFE8}"/>
    <cellStyle name="40% - Ênfase3 6 4" xfId="10932" xr:uid="{1A475ABD-CB77-4353-A564-575192EB9640}"/>
    <cellStyle name="40% - Ênfase3 6 5" xfId="16362" xr:uid="{C2B15409-F1EC-4F91-B01B-215F45676A40}"/>
    <cellStyle name="40% - Ênfase3 6 6" xfId="18569" xr:uid="{3F171EA7-CCDA-41A0-BB66-31B329E661E0}"/>
    <cellStyle name="40% - Ênfase3 60" xfId="2361" xr:uid="{5EA4C114-D99A-48AD-A27A-369F3C667F3E}"/>
    <cellStyle name="40% - Ênfase3 61" xfId="2362" xr:uid="{1459ACEA-619C-40A1-8329-33FD8AB92903}"/>
    <cellStyle name="40% - Ênfase3 62" xfId="2363" xr:uid="{97B5B350-3C7C-45C8-9A87-AE47ADC76737}"/>
    <cellStyle name="40% - Ênfase3 63" xfId="2364" xr:uid="{D443666A-F7A9-451A-9552-D509A4D4F43A}"/>
    <cellStyle name="40% - Ênfase3 64" xfId="2365" xr:uid="{BE87B167-9733-4FE2-8135-539F17215855}"/>
    <cellStyle name="40% - Ênfase3 65" xfId="2366" xr:uid="{0158682F-6CBC-4720-96D9-5E44CCFCC08B}"/>
    <cellStyle name="40% - Ênfase3 66" xfId="2367" xr:uid="{0B3A5D34-66E7-4DE0-984B-61326D63DBB3}"/>
    <cellStyle name="40% - Ênfase3 67" xfId="2368" xr:uid="{1741604F-98FC-4D71-AE7C-2B0062AB3806}"/>
    <cellStyle name="40% - Ênfase3 68" xfId="2369" xr:uid="{A0AB2B16-6D53-4ECA-84D8-1E73089B409F}"/>
    <cellStyle name="40% - Ênfase3 69" xfId="2370" xr:uid="{2BEB760B-24E8-474C-A244-645920FF9D58}"/>
    <cellStyle name="40% - Ênfase3 7" xfId="2371" xr:uid="{C6C82800-EB5E-4840-A7D3-24E6182F9900}"/>
    <cellStyle name="40% - Ênfase3 7 2" xfId="18570" xr:uid="{80E039D8-17C1-4858-BBAC-D15442AB6DBC}"/>
    <cellStyle name="40% - Ênfase3 7 2 2" xfId="31794" xr:uid="{D0267DC1-3B3D-4E79-A200-88C2FDD87448}"/>
    <cellStyle name="40% - Ênfase3 70" xfId="2372" xr:uid="{049B4A2A-F91F-4FA7-9866-E4B9F5D8BF9A}"/>
    <cellStyle name="40% - Ênfase3 71" xfId="2373" xr:uid="{F0EDE6B2-62FD-41CC-A58D-4669485B0B46}"/>
    <cellStyle name="40% - Ênfase3 72" xfId="2374" xr:uid="{BDA2D048-10F2-4E22-9B6F-C3904722415A}"/>
    <cellStyle name="40% - Ênfase3 73" xfId="2375" xr:uid="{931BB3DD-C891-489F-8B93-B7B76A0525CE}"/>
    <cellStyle name="40% - Ênfase3 74" xfId="2376" xr:uid="{232B86BB-4197-4EB6-B4F8-6A2388500631}"/>
    <cellStyle name="40% - Ênfase3 75" xfId="2377" xr:uid="{B248E942-6117-445E-806A-D86AB04E75F7}"/>
    <cellStyle name="40% - Ênfase3 76" xfId="2378" xr:uid="{6FD96A3F-66DD-4EA8-8324-868788EE46E4}"/>
    <cellStyle name="40% - Ênfase3 77" xfId="2379" xr:uid="{F9CB4F47-0FD5-40A3-8BA2-BA13F4133EF6}"/>
    <cellStyle name="40% - Ênfase3 78" xfId="2380" xr:uid="{060FF393-A7A1-4C41-A25C-BA9F6FAA6B6E}"/>
    <cellStyle name="40% - Ênfase3 79" xfId="2381" xr:uid="{DC773A7B-97C6-4018-8A33-405D287C8A44}"/>
    <cellStyle name="40% - Ênfase3 8" xfId="2382" xr:uid="{C5A0C7C7-1BE7-46AA-974F-1B68F28C2D16}"/>
    <cellStyle name="40% - Ênfase3 8 2" xfId="18571" xr:uid="{B7330575-4A61-4163-9073-29959CE54CEE}"/>
    <cellStyle name="40% - Ênfase3 8 2 2" xfId="31795" xr:uid="{BAB2708B-29D9-4291-8A99-3FF3C3789DBF}"/>
    <cellStyle name="40% - Ênfase3 80" xfId="2383" xr:uid="{B8DD9D57-ADB1-40E9-B6F0-47810F53696E}"/>
    <cellStyle name="40% - Ênfase3 81" xfId="2384" xr:uid="{4647F90C-8E32-4154-9A3F-B6306E241539}"/>
    <cellStyle name="40% - Ênfase3 82" xfId="2385" xr:uid="{62AA4B86-B3D1-46A6-A1E5-8ABEEAD13962}"/>
    <cellStyle name="40% - Ênfase3 83" xfId="2386" xr:uid="{C71604A5-1D2F-4155-B66E-52A35588BA80}"/>
    <cellStyle name="40% - Ênfase3 84" xfId="2387" xr:uid="{CAC87972-3B14-4637-98BF-0007EEBEDF8F}"/>
    <cellStyle name="40% - Ênfase3 85" xfId="2388" xr:uid="{F4FBB103-BB72-4B57-AEA9-0EABBD8C10F0}"/>
    <cellStyle name="40% - Ênfase3 86" xfId="2389" xr:uid="{ED1F65D3-85B9-455A-B0D4-679AD8303E70}"/>
    <cellStyle name="40% - Ênfase3 87" xfId="2390" xr:uid="{FD794A51-E623-488F-8EEA-F91D8182E5CD}"/>
    <cellStyle name="40% - Ênfase3 88" xfId="2391" xr:uid="{1ED26617-DEAD-47CD-9D18-3CC7E8F5098F}"/>
    <cellStyle name="40% - Ênfase3 89" xfId="2392" xr:uid="{2EF69F16-EC00-426D-8C66-7499B2D180F7}"/>
    <cellStyle name="40% - Ênfase3 9" xfId="2393" xr:uid="{B8C2774C-BE19-4F06-9CC5-9E9DDC58DFEE}"/>
    <cellStyle name="40% - Ênfase3 9 2" xfId="18572" xr:uid="{09A9C907-C8DB-473D-9B8B-B574D70200BB}"/>
    <cellStyle name="40% - Ênfase3 9 2 2" xfId="31796" xr:uid="{BFB76FC9-58A8-4337-8160-EAABF3A94BF3}"/>
    <cellStyle name="40% - Ênfase3 90" xfId="2394" xr:uid="{B185FF88-6183-4217-BD7C-FD20081E03B9}"/>
    <cellStyle name="40% - Ênfase3 91" xfId="2395" xr:uid="{8565FE01-291D-4DF0-97D9-8B75C403403D}"/>
    <cellStyle name="40% - Ênfase3 92" xfId="2396" xr:uid="{4E2AF8A5-039E-4D0E-975D-E3669480ACEE}"/>
    <cellStyle name="40% - Ênfase3 93" xfId="2397" xr:uid="{DBAECA0D-755D-40FE-8A50-E7FBC1CEF8D2}"/>
    <cellStyle name="40% - Ênfase3 94" xfId="2398" xr:uid="{E832D7B3-D3C3-4ED7-8D23-1BC73077AF85}"/>
    <cellStyle name="40% - Ênfase3 95" xfId="2399" xr:uid="{E54CE07A-4223-4E79-AD18-79EFD1E662A6}"/>
    <cellStyle name="40% - Ênfase3 96" xfId="2400" xr:uid="{66D07D7C-EF81-43D9-A958-46B267763D85}"/>
    <cellStyle name="40% - Ênfase3 97" xfId="2401" xr:uid="{10DE3354-9EF2-4BE0-B33E-5879FD64D5F2}"/>
    <cellStyle name="40% - Ênfase3 98" xfId="2402" xr:uid="{52788AD9-CD40-413E-AAD8-93AC92D3A8AB}"/>
    <cellStyle name="40% - Ênfase3 99" xfId="2403" xr:uid="{E570BE32-06ED-475A-A18A-560716203EB8}"/>
    <cellStyle name="40% - Ênfase4" xfId="10" xr:uid="{00000000-0005-0000-0000-000009000000}"/>
    <cellStyle name="40% - Ênfase4 10" xfId="2404" xr:uid="{88714739-6AD2-43D0-A3BA-ABB03B3E9CD6}"/>
    <cellStyle name="40% - Ênfase4 10 2" xfId="18573" xr:uid="{89DB5A7F-096E-4A05-BC24-5C27D173C241}"/>
    <cellStyle name="40% - Ênfase4 10 2 2" xfId="31797" xr:uid="{F38BD6EC-81D5-4727-8993-D14EE7B11032}"/>
    <cellStyle name="40% - Ênfase4 100" xfId="2405" xr:uid="{DC6C2811-A1AE-466A-A5E3-FE6BB6C38A06}"/>
    <cellStyle name="40% - Ênfase4 101" xfId="2406" xr:uid="{FC884DFF-C991-4304-84DD-C32D27F19571}"/>
    <cellStyle name="40% - Ênfase4 102" xfId="2407" xr:uid="{DC29A340-0A6D-4D5A-9037-CE3EAE74EE3E}"/>
    <cellStyle name="40% - Ênfase4 103" xfId="2408" xr:uid="{06F3C3DA-31E0-4FF6-ACA8-95F56546327F}"/>
    <cellStyle name="40% - Ênfase4 104" xfId="2409" xr:uid="{2D1D1C1F-62F9-47B7-ACC6-E62E22F812DD}"/>
    <cellStyle name="40% - Ênfase4 105" xfId="2410" xr:uid="{83F373BE-8EB7-496B-940E-33C7D8C68085}"/>
    <cellStyle name="40% - Ênfase4 106" xfId="2411" xr:uid="{67034552-B62B-4239-87F5-4823DC88EEAB}"/>
    <cellStyle name="40% - Ênfase4 107" xfId="2412" xr:uid="{F00716CC-E499-45BD-9E00-76DF8E5004C8}"/>
    <cellStyle name="40% - Ênfase4 108" xfId="2413" xr:uid="{7AC55BF8-56A0-491B-8562-09A2A1FD5945}"/>
    <cellStyle name="40% - Ênfase4 109" xfId="2414" xr:uid="{51D18420-6381-4F9B-A9AB-F143D64F1C2A}"/>
    <cellStyle name="40% - Ênfase4 11" xfId="2415" xr:uid="{7E3E8689-B25F-4132-926A-5ACA3FAC098D}"/>
    <cellStyle name="40% - Ênfase4 11 2" xfId="18574" xr:uid="{03E1EDA5-0063-4EC5-B46A-2CB32C385AC4}"/>
    <cellStyle name="40% - Ênfase4 11 2 2" xfId="31798" xr:uid="{EBE0BEB7-4CE6-42C9-B1F8-7FF37FD24509}"/>
    <cellStyle name="40% - Ênfase4 110" xfId="2416" xr:uid="{8E96CB27-CC62-451B-84F6-342759A9D5DA}"/>
    <cellStyle name="40% - Ênfase4 111" xfId="2417" xr:uid="{40F2C087-86B5-44F0-963B-A8E4D5783828}"/>
    <cellStyle name="40% - Ênfase4 112" xfId="2418" xr:uid="{96E8707D-CC38-411C-BBAE-3D4E64899D17}"/>
    <cellStyle name="40% - Ênfase4 113" xfId="2419" xr:uid="{4F6682D4-7230-4ACD-A529-EA361BA993F7}"/>
    <cellStyle name="40% - Ênfase4 114" xfId="2420" xr:uid="{1D58E166-D556-46E3-8F2B-4A3C96D84C4F}"/>
    <cellStyle name="40% - Ênfase4 115" xfId="2421" xr:uid="{B9852CC2-8FBA-4869-8FB6-2FB38590D88E}"/>
    <cellStyle name="40% - Ênfase4 116" xfId="2422" xr:uid="{769F7907-C769-4F50-A840-612F51BAF254}"/>
    <cellStyle name="40% - Ênfase4 117" xfId="2423" xr:uid="{38E3063F-3174-4EC8-9504-5EBB0FDCF5A1}"/>
    <cellStyle name="40% - Ênfase4 118" xfId="2424" xr:uid="{7F8A320F-5A95-4279-BF6A-8E280BBFDAE3}"/>
    <cellStyle name="40% - Ênfase4 119" xfId="2425" xr:uid="{9CB68BF1-6491-44C9-B96B-6342C01F229A}"/>
    <cellStyle name="40% - Ênfase4 12" xfId="2426" xr:uid="{3D08299B-6809-4255-A375-19FD09B7CAE1}"/>
    <cellStyle name="40% - Ênfase4 12 2" xfId="18575" xr:uid="{3D0F4FB4-248A-4F43-A717-69F6282B3D7E}"/>
    <cellStyle name="40% - Ênfase4 12 2 2" xfId="31799" xr:uid="{710C9BED-274F-4581-BE72-28F289F6AA50}"/>
    <cellStyle name="40% - Ênfase4 120" xfId="2427" xr:uid="{50FD61DF-2641-4544-98D1-284E49FA48B2}"/>
    <cellStyle name="40% - Ênfase4 121" xfId="2428" xr:uid="{08A86CC9-5D91-4E7F-9CFF-767BC85144CC}"/>
    <cellStyle name="40% - Ênfase4 122" xfId="2429" xr:uid="{9960B32C-76C5-42ED-BB7F-2D5FCBDD6894}"/>
    <cellStyle name="40% - Ênfase4 123" xfId="2430" xr:uid="{AF819173-E64F-4F1B-BE34-451CB7E1237A}"/>
    <cellStyle name="40% - Ênfase4 124" xfId="2431" xr:uid="{3E58EC63-4572-4BD5-8049-D6B995BB0732}"/>
    <cellStyle name="40% - Ênfase4 125" xfId="2432" xr:uid="{8C43242A-6C79-43D8-B06E-B4A9373D51AF}"/>
    <cellStyle name="40% - Ênfase4 126" xfId="2433" xr:uid="{5C48C5C8-448B-4FBD-9420-3C729F02B2E4}"/>
    <cellStyle name="40% - Ênfase4 127" xfId="2434" xr:uid="{BFC89D91-AC11-428B-AC9B-442F09E3702B}"/>
    <cellStyle name="40% - Ênfase4 128" xfId="2435" xr:uid="{8835E55B-D3B0-4F14-800D-7F5645B602C8}"/>
    <cellStyle name="40% - Ênfase4 129" xfId="2436" xr:uid="{0E360B93-84BF-469C-B204-D95390162F66}"/>
    <cellStyle name="40% - Ênfase4 13" xfId="2437" xr:uid="{AA80545D-4939-4500-A181-D392A847ED11}"/>
    <cellStyle name="40% - Ênfase4 13 2" xfId="18576" xr:uid="{3A5191F8-9B06-43FF-84A0-4519A9E43413}"/>
    <cellStyle name="40% - Ênfase4 13 2 2" xfId="31800" xr:uid="{6F95C5EC-C3BF-4394-8216-9F2D3746D2F0}"/>
    <cellStyle name="40% - Ênfase4 130" xfId="2438" xr:uid="{C4A765A2-8CFE-4B6C-A4B7-1930E421FCFE}"/>
    <cellStyle name="40% - Ênfase4 131" xfId="2439" xr:uid="{C2D9A0DD-1781-4CDB-A313-FC9A4A11E0E7}"/>
    <cellStyle name="40% - Ênfase4 132" xfId="2440" xr:uid="{696A39C9-693B-4036-85AA-2E8DE9AC81AF}"/>
    <cellStyle name="40% - Ênfase4 133" xfId="2441" xr:uid="{7675807E-08DC-4122-B0E5-2144CD1BA7F3}"/>
    <cellStyle name="40% - Ênfase4 134" xfId="2442" xr:uid="{39AB23FA-96A1-4E31-8E21-C94108E72742}"/>
    <cellStyle name="40% - Ênfase4 135" xfId="2443" xr:uid="{33EBF920-A519-47F0-88AA-F81074F9629C}"/>
    <cellStyle name="40% - Ênfase4 136" xfId="2444" xr:uid="{C2B4AEF0-6A6B-4DE0-A706-7C63D880D2B8}"/>
    <cellStyle name="40% - Ênfase4 137" xfId="2445" xr:uid="{62C62395-B777-4EB1-8D7B-E34D1D82AE6F}"/>
    <cellStyle name="40% - Ênfase4 138" xfId="2446" xr:uid="{C0B9E754-D2F3-4BC1-ACA4-DAA97C5AD8F1}"/>
    <cellStyle name="40% - Ênfase4 139" xfId="2447" xr:uid="{5BE30B15-C466-4A9F-9CF1-08CA7F6DE618}"/>
    <cellStyle name="40% - Ênfase4 14" xfId="2448" xr:uid="{62CCFF15-0BB7-44A9-BC2E-B6D115C56621}"/>
    <cellStyle name="40% - Ênfase4 14 2" xfId="18577" xr:uid="{108F0561-6443-4FD7-99C2-52FDF0E08CA1}"/>
    <cellStyle name="40% - Ênfase4 14 2 2" xfId="31801" xr:uid="{3B548139-722E-434E-B896-3B4A04A8C2DD}"/>
    <cellStyle name="40% - Ênfase4 140" xfId="2449" xr:uid="{8BC337F4-4065-4469-8992-ABAEECF1B1D1}"/>
    <cellStyle name="40% - Ênfase4 141" xfId="2450" xr:uid="{26379A8E-0462-4EA4-8AF5-29F7410069A1}"/>
    <cellStyle name="40% - Ênfase4 142" xfId="2451" xr:uid="{822FAD06-994D-4C1B-BB23-478717C5727A}"/>
    <cellStyle name="40% - Ênfase4 143" xfId="2452" xr:uid="{D84F4B5A-3759-4A57-9098-5FF404A2EB03}"/>
    <cellStyle name="40% - Ênfase4 144" xfId="2453" xr:uid="{5D3BE457-E4E8-40D3-9110-B2C5C0C85A0F}"/>
    <cellStyle name="40% - Ênfase4 145" xfId="2454" xr:uid="{BFC5FC23-0D58-4756-825F-B1169A8DA35E}"/>
    <cellStyle name="40% - Ênfase4 146" xfId="2455" xr:uid="{003B9A7B-9547-48C8-BA71-92A06019383F}"/>
    <cellStyle name="40% - Ênfase4 147" xfId="2456" xr:uid="{D606690E-F131-499A-A561-A39B4DF31DA4}"/>
    <cellStyle name="40% - Ênfase4 148" xfId="2457" xr:uid="{67A9B55B-A664-41AA-9011-B3AC8B118840}"/>
    <cellStyle name="40% - Ênfase4 149" xfId="2458" xr:uid="{2B878BE5-1812-4EF4-BB2B-0C5164560360}"/>
    <cellStyle name="40% - Ênfase4 15" xfId="2459" xr:uid="{C854D618-8557-451D-94FB-45473E79877B}"/>
    <cellStyle name="40% - Ênfase4 15 2" xfId="18578" xr:uid="{A9AA37A8-51F8-4E6C-8215-5106854FF861}"/>
    <cellStyle name="40% - Ênfase4 15 2 2" xfId="31802" xr:uid="{E3E6ABA1-84EC-44AD-8240-6C0A47F853DB}"/>
    <cellStyle name="40% - Ênfase4 150" xfId="2460" xr:uid="{7FD20D56-5081-4AAD-94B1-7E453F49F94F}"/>
    <cellStyle name="40% - Ênfase4 151" xfId="2461" xr:uid="{E76AFCA5-8435-4026-B990-FB892AA2F07A}"/>
    <cellStyle name="40% - Ênfase4 152" xfId="2462" xr:uid="{C715FB24-D06B-4FE7-BCBF-C5CC94631022}"/>
    <cellStyle name="40% - Ênfase4 153" xfId="2463" xr:uid="{4AAFA8E4-2147-4EDA-AC5E-8B25BBD90F8D}"/>
    <cellStyle name="40% - Ênfase4 154" xfId="2464" xr:uid="{8DD3C35F-F57F-4FBE-8C10-F23D8CA0121B}"/>
    <cellStyle name="40% - Ênfase4 155" xfId="2465" xr:uid="{D441A4B9-F84E-4480-BE7F-3D3E29793608}"/>
    <cellStyle name="40% - Ênfase4 156" xfId="2466" xr:uid="{3A7EF052-B64D-4BB9-BBCA-D01EE11DD237}"/>
    <cellStyle name="40% - Ênfase4 157" xfId="2467" xr:uid="{FB048199-065F-49BF-9A6E-1D0F9A8F9D96}"/>
    <cellStyle name="40% - Ênfase4 158" xfId="2468" xr:uid="{06CFCB45-DFBF-489D-90A6-FD7918667040}"/>
    <cellStyle name="40% - Ênfase4 159" xfId="2469" xr:uid="{67D6E24F-DD70-4DF0-BE91-3195CD102ADE}"/>
    <cellStyle name="40% - Ênfase4 16" xfId="2470" xr:uid="{3D63C53F-2578-461B-ACF3-FC995D229D04}"/>
    <cellStyle name="40% - Ênfase4 16 2" xfId="18579" xr:uid="{84BCF813-9FC0-4C24-AE92-1219C6647943}"/>
    <cellStyle name="40% - Ênfase4 16 2 2" xfId="31803" xr:uid="{C0C75696-3CA9-431D-A5EA-865EC1E10D2E}"/>
    <cellStyle name="40% - Ênfase4 160" xfId="2471" xr:uid="{59137637-2743-4AF6-B2D5-3C460B8AFE2B}"/>
    <cellStyle name="40% - Ênfase4 161" xfId="2472" xr:uid="{26C53AE1-B9DA-42B3-ADA3-3BE2594D6650}"/>
    <cellStyle name="40% - Ênfase4 162" xfId="2473" xr:uid="{D72A428C-5DF8-4933-8E08-2D041370EB27}"/>
    <cellStyle name="40% - Ênfase4 163" xfId="2474" xr:uid="{4AC488D4-7512-475A-A64F-9DA124EED288}"/>
    <cellStyle name="40% - Ênfase4 164" xfId="2475" xr:uid="{73B2D0E3-48D8-416B-98C1-79ED81C2A271}"/>
    <cellStyle name="40% - Ênfase4 165" xfId="2476" xr:uid="{10A81AE4-6AC3-4E56-A2D0-F059B99EA46B}"/>
    <cellStyle name="40% - Ênfase4 166" xfId="2477" xr:uid="{4EED1AE7-279F-4452-94E8-4CC553AD13B2}"/>
    <cellStyle name="40% - Ênfase4 167" xfId="2478" xr:uid="{FD880733-9986-4ED8-8BBB-C466E1917AD9}"/>
    <cellStyle name="40% - Ênfase4 168" xfId="2479" xr:uid="{BBA9419D-F92E-4F32-882A-BA39232A0847}"/>
    <cellStyle name="40% - Ênfase4 169" xfId="2480" xr:uid="{B494375D-8630-4BDB-A992-4C78751AF4A4}"/>
    <cellStyle name="40% - Ênfase4 17" xfId="2481" xr:uid="{A8686F90-69C4-4D52-B660-2E32A9BDD272}"/>
    <cellStyle name="40% - Ênfase4 17 2" xfId="18580" xr:uid="{243D0EA5-5B21-491B-8A13-C5B16256E4AD}"/>
    <cellStyle name="40% - Ênfase4 17 2 2" xfId="31804" xr:uid="{A8357E00-2562-4276-83CE-336B3C437B85}"/>
    <cellStyle name="40% - Ênfase4 170" xfId="2482" xr:uid="{D7DD64A1-1027-4ACD-B571-E76A0665A0BB}"/>
    <cellStyle name="40% - Ênfase4 171" xfId="2483" xr:uid="{76BFA841-7382-43B1-9936-F6E28430EAA5}"/>
    <cellStyle name="40% - Ênfase4 172" xfId="2484" xr:uid="{E4E0A8F1-40A1-4CFA-B54F-A910C2D99266}"/>
    <cellStyle name="40% - Ênfase4 173" xfId="2485" xr:uid="{9AC63B9B-1E29-45A3-9156-90C40591CBDD}"/>
    <cellStyle name="40% - Ênfase4 174" xfId="2486" xr:uid="{11D3D99F-629C-4939-BC92-009E20A6CEFD}"/>
    <cellStyle name="40% - Ênfase4 175" xfId="2487" xr:uid="{9D93AD61-FE3F-4715-8464-C06906F3303A}"/>
    <cellStyle name="40% - Ênfase4 176" xfId="2488" xr:uid="{99EFE0C6-7760-446E-A947-320897F085B6}"/>
    <cellStyle name="40% - Ênfase4 177" xfId="2489" xr:uid="{49D9217A-DEC8-4091-B902-6A498EBFFAEE}"/>
    <cellStyle name="40% - Ênfase4 178" xfId="2490" xr:uid="{938AB6F0-A7E8-4C7A-AC49-5022BCDAEE3E}"/>
    <cellStyle name="40% - Ênfase4 179" xfId="2491" xr:uid="{FB4AEDED-703A-4591-A35C-8B4AB1AC901B}"/>
    <cellStyle name="40% - Ênfase4 18" xfId="2492" xr:uid="{80BDF6BA-2664-44B1-A6A3-ED99EDB36691}"/>
    <cellStyle name="40% - Ênfase4 18 2" xfId="18581" xr:uid="{63690916-2558-4D31-A1B4-35A2DCDD44F9}"/>
    <cellStyle name="40% - Ênfase4 18 2 2" xfId="31805" xr:uid="{F048169E-FBBD-42F0-81D7-924F52363551}"/>
    <cellStyle name="40% - Ênfase4 180" xfId="2493" xr:uid="{864C7EC2-5538-4708-9298-ABB1A91F0B9B}"/>
    <cellStyle name="40% - Ênfase4 181" xfId="2494" xr:uid="{723864D7-27F8-4DD0-B9B5-5516482FB0F0}"/>
    <cellStyle name="40% - Ênfase4 182" xfId="2495" xr:uid="{547A5A37-DA1D-4863-BEDB-79C3D72781B4}"/>
    <cellStyle name="40% - Ênfase4 183" xfId="2496" xr:uid="{F7415DC1-3F41-41F9-8DC8-FE7474E96C9D}"/>
    <cellStyle name="40% - Ênfase4 184" xfId="2497" xr:uid="{D29BBC95-B6C7-444C-BEFB-470DA6447664}"/>
    <cellStyle name="40% - Ênfase4 185" xfId="2498" xr:uid="{1AABF44B-7897-46B6-B551-D2700ED21DF8}"/>
    <cellStyle name="40% - Ênfase4 186" xfId="2499" xr:uid="{29F5E678-C677-4429-8649-0CE96CFC0238}"/>
    <cellStyle name="40% - Ênfase4 187" xfId="2500" xr:uid="{647FE537-21AD-46CA-9D41-2F3EAE16F2AC}"/>
    <cellStyle name="40% - Ênfase4 188" xfId="2501" xr:uid="{18588F73-48F1-4E44-AA0F-F3F9CC981B0F}"/>
    <cellStyle name="40% - Ênfase4 189" xfId="2502" xr:uid="{C7D3AC72-EDC9-47AD-8D40-DD36E6247882}"/>
    <cellStyle name="40% - Ênfase4 19" xfId="2503" xr:uid="{52243FE9-874D-46AE-AD85-4A1DEA33ECDA}"/>
    <cellStyle name="40% - Ênfase4 190" xfId="2504" xr:uid="{B81567E4-716B-4029-AEA0-4DA6280B4F2B}"/>
    <cellStyle name="40% - Ênfase4 191" xfId="2505" xr:uid="{1B1A15BD-1D0B-4492-8B2D-DF21D7D34348}"/>
    <cellStyle name="40% - Ênfase4 192" xfId="2506" xr:uid="{4D8E7E4B-6CEF-486A-9354-0ABBB533C302}"/>
    <cellStyle name="40% - Ênfase4 193" xfId="2507" xr:uid="{7B6CCE59-D0F0-43A2-A493-582C5E99DADC}"/>
    <cellStyle name="40% - Ênfase4 194" xfId="2508" xr:uid="{8E04412E-C8BC-4898-ABD7-C1C389EAD3B4}"/>
    <cellStyle name="40% - Ênfase4 195" xfId="2509" xr:uid="{11A6DA37-172E-433F-A27A-80102ECD6407}"/>
    <cellStyle name="40% - Ênfase4 196" xfId="2510" xr:uid="{1DECEACB-93A9-4DD0-8054-86F13EF1C162}"/>
    <cellStyle name="40% - Ênfase4 197" xfId="2511" xr:uid="{5433B85B-1D90-4045-811B-99691CAB652A}"/>
    <cellStyle name="40% - Ênfase4 198" xfId="2512" xr:uid="{52C22959-3630-404B-AE07-D18B3E12A437}"/>
    <cellStyle name="40% - Ênfase4 199" xfId="2513" xr:uid="{1A04D1B8-89AF-4A8F-A44F-B7C2AB0ECE37}"/>
    <cellStyle name="40% - Ênfase4 2" xfId="2514" xr:uid="{08804EBF-F204-468D-BA95-F34824140ED3}"/>
    <cellStyle name="40% - Ênfase4 2 10" xfId="14876" xr:uid="{80124E5C-2733-4930-852C-CB7530E43E7E}"/>
    <cellStyle name="40% - Ênfase4 2 11" xfId="16363" xr:uid="{5E96B99D-88CE-4FE4-9AE2-C295BC00C257}"/>
    <cellStyle name="40% - Ênfase4 2 11 2" xfId="18582" xr:uid="{F3A114AF-C067-433B-A106-E5A38DE2E527}"/>
    <cellStyle name="40% - Ênfase4 2 12" xfId="31806" xr:uid="{0E2E185A-F322-47DB-905D-3101DBD2D98D}"/>
    <cellStyle name="40% - Ênfase4 2 2" xfId="10933" xr:uid="{4D6E6F30-0595-4BE9-981D-71E669B33043}"/>
    <cellStyle name="40% - Ênfase4 2 2 2" xfId="10934" xr:uid="{61B4E388-1814-4EC8-9DCA-035FE58414EC}"/>
    <cellStyle name="40% - Ênfase4 2 2 2 2" xfId="10935" xr:uid="{6846B7BE-10BE-4F1F-A355-8CD59638441B}"/>
    <cellStyle name="40% - Ênfase4 2 2 2 3" xfId="10936" xr:uid="{6445A63E-243E-4A5D-91EE-5BC38EC54945}"/>
    <cellStyle name="40% - Ênfase4 2 2 2 4" xfId="10937" xr:uid="{FD8CF018-83AF-4D14-9787-A5B1EAEBF38E}"/>
    <cellStyle name="40% - Ênfase4 2 2 2 5" xfId="16023" xr:uid="{991F1BD6-FB6D-4D6B-9057-1876E3C1839A}"/>
    <cellStyle name="40% - Ênfase4 2 2 2 5 2" xfId="16512" xr:uid="{408FD410-B473-4085-A634-E48EBDEC1023}"/>
    <cellStyle name="40% - Ênfase4 2 2 3" xfId="10938" xr:uid="{E6E2ABF1-265C-4882-B024-BB4EE20D29E2}"/>
    <cellStyle name="40% - Ênfase4 2 2 4" xfId="10939" xr:uid="{DA53BC29-C013-4C44-B07F-4ADFF2F5D54C}"/>
    <cellStyle name="40% - Ênfase4 2 2 4 2" xfId="24981" xr:uid="{A3B2C80C-30C0-4D24-B319-DAE6D66A1CED}"/>
    <cellStyle name="40% - Ênfase4 2 2 5" xfId="10940" xr:uid="{615518FE-95DA-4CF8-8A6E-59FADA54599F}"/>
    <cellStyle name="40% - Ênfase4 2 3" xfId="10941" xr:uid="{54F9B66D-36E9-404F-91DB-CBF8E6833AE2}"/>
    <cellStyle name="40% - Ênfase4 2 3 2" xfId="10942" xr:uid="{0A260904-4B58-4F79-ABAB-146C7B944382}"/>
    <cellStyle name="40% - Ênfase4 2 3 2 2" xfId="10943" xr:uid="{CA4751A8-11CC-4117-B8AB-624B1BB161C2}"/>
    <cellStyle name="40% - Ênfase4 2 3 2 3" xfId="10944" xr:uid="{48B3A4CC-01B8-4A4A-B3D5-4F1D253AB0AB}"/>
    <cellStyle name="40% - Ênfase4 2 3 2 4" xfId="10945" xr:uid="{3466327B-F616-4B0F-8BD3-74F882CE64A9}"/>
    <cellStyle name="40% - Ênfase4 2 3 2 5" xfId="16024" xr:uid="{882F275C-D670-4585-8327-C14CD8C307CA}"/>
    <cellStyle name="40% - Ênfase4 2 3 2 5 2" xfId="16513" xr:uid="{2EB3C57C-5AB2-47A7-A5BF-D517E65A34B8}"/>
    <cellStyle name="40% - Ênfase4 2 3 3" xfId="10946" xr:uid="{85876F50-D278-4EA8-9F7F-C2C0716EDAA1}"/>
    <cellStyle name="40% - Ênfase4 2 3 4" xfId="10947" xr:uid="{9347B1E6-26CF-414E-8A99-23DF4FEB1D30}"/>
    <cellStyle name="40% - Ênfase4 2 3 4 2" xfId="24980" xr:uid="{1B748F4D-D74C-4AC9-A1F4-66F5E9B26D8F}"/>
    <cellStyle name="40% - Ênfase4 2 3 5" xfId="10948" xr:uid="{C302CDD0-4322-437B-A34B-FF04AF65B2EF}"/>
    <cellStyle name="40% - Ênfase4 2 4" xfId="10949" xr:uid="{2D1560F6-9F56-4D3D-BABD-D49C9E992C45}"/>
    <cellStyle name="40% - Ênfase4 2 4 2" xfId="10950" xr:uid="{6E3D2E55-4A1F-45E9-9F70-96BDCF75BDA1}"/>
    <cellStyle name="40% - Ênfase4 2 4 3" xfId="10951" xr:uid="{2F3BE119-56FD-4056-919A-306CCD827E4F}"/>
    <cellStyle name="40% - Ênfase4 2 4 4" xfId="10952" xr:uid="{01C25FB4-0BB3-49A1-9DA6-BEEAC40AC008}"/>
    <cellStyle name="40% - Ênfase4 2 4 5" xfId="16025" xr:uid="{450621C9-6ABE-45E7-B148-0A20F0AF6759}"/>
    <cellStyle name="40% - Ênfase4 2 4 5 2" xfId="16514" xr:uid="{D674DC71-AA73-4AEE-BD6C-CC6E098496FE}"/>
    <cellStyle name="40% - Ênfase4 2 5" xfId="10953" xr:uid="{8626533F-191B-49D6-940E-998DF6A9C7D9}"/>
    <cellStyle name="40% - Ênfase4 2 5 2" xfId="10954" xr:uid="{AB851D86-FD92-457C-A503-8A9D81E5C599}"/>
    <cellStyle name="40% - Ênfase4 2 5 3" xfId="10955" xr:uid="{7E37EC95-4631-4B54-999E-131411BC3837}"/>
    <cellStyle name="40% - Ênfase4 2 5 3 2" xfId="24979" xr:uid="{B246E7E4-9376-4440-8088-E70F5E2787DA}"/>
    <cellStyle name="40% - Ênfase4 2 5 4" xfId="10956" xr:uid="{1203D57A-0C1A-448B-B4EB-E8E57DB3396B}"/>
    <cellStyle name="40% - Ênfase4 2 5 5" xfId="18583" xr:uid="{A78AD0C5-F222-4510-8341-3134F0EADBEB}"/>
    <cellStyle name="40% - Ênfase4 2 6" xfId="10957" xr:uid="{8F19FC14-C8E1-4AB2-B5EC-E8A67E8B4C45}"/>
    <cellStyle name="40% - Ênfase4 2 6 2" xfId="10958" xr:uid="{3275585A-3B30-46CC-BA39-233ACAC0CF75}"/>
    <cellStyle name="40% - Ênfase4 2 6 3" xfId="10959" xr:uid="{3D003507-C47B-4E5E-9D7F-5E95D9C63569}"/>
    <cellStyle name="40% - Ênfase4 2 6 4" xfId="10960" xr:uid="{F20CFE46-F379-4505-8FBF-C2B53BDABD8F}"/>
    <cellStyle name="40% - Ênfase4 2 6 5" xfId="16026" xr:uid="{C56B654D-07DD-483B-B6A1-AA008FD59EB3}"/>
    <cellStyle name="40% - Ênfase4 2 6 5 2" xfId="16515" xr:uid="{2A0E3D13-5ACC-4859-9C3A-58249A5AEF1C}"/>
    <cellStyle name="40% - Ênfase4 2 7" xfId="10961" xr:uid="{A770B26A-6776-4FE3-99A4-346CFBF6A6F7}"/>
    <cellStyle name="40% - Ênfase4 2 7 2" xfId="18585" xr:uid="{D424D258-5CB0-4F3F-A11C-3BEF0AA2D687}"/>
    <cellStyle name="40% - Ênfase4 2 7 3" xfId="18584" xr:uid="{2D7A4EF6-2989-4D75-8F0B-4E83728BC1EC}"/>
    <cellStyle name="40% - Ênfase4 2 8" xfId="10962" xr:uid="{1B46F8FB-F592-497F-B2E9-E0B46935891C}"/>
    <cellStyle name="40% - Ênfase4 2 8 2" xfId="10963" xr:uid="{FF512F14-BEEE-4CB4-B558-7592D7A7EDE2}"/>
    <cellStyle name="40% - Ênfase4 2 8 3" xfId="10964" xr:uid="{3FCE9DD8-C3E4-4AC2-AA54-128402A13EC0}"/>
    <cellStyle name="40% - Ênfase4 2 8 4" xfId="10965" xr:uid="{CAA01B2E-C231-4F10-A387-63365E9CE735}"/>
    <cellStyle name="40% - Ênfase4 2 8 5" xfId="18586" xr:uid="{96C77855-CD68-4135-8CCC-37DA5E28CCA0}"/>
    <cellStyle name="40% - Ênfase4 2 9" xfId="14877" xr:uid="{DD4E3B3F-78DD-4197-BCBA-4E4090B5D19A}"/>
    <cellStyle name="40% - Ênfase4 20" xfId="2515" xr:uid="{196A564C-0036-4C2A-8A32-1DB19C3C87F2}"/>
    <cellStyle name="40% - Ênfase4 200" xfId="2516" xr:uid="{FE1924A9-10D3-4CEB-BBF1-0D708B69B162}"/>
    <cellStyle name="40% - Ênfase4 201" xfId="2517" xr:uid="{CEFFCE56-1AC2-4A2C-9D19-8189D2EC071A}"/>
    <cellStyle name="40% - Ênfase4 202" xfId="2518" xr:uid="{8EAE62B3-9628-401E-BAAC-32A64A43D29A}"/>
    <cellStyle name="40% - Ênfase4 203" xfId="2519" xr:uid="{C1088903-BCF3-42C9-86F5-D23D8FFB2348}"/>
    <cellStyle name="40% - Ênfase4 204" xfId="2520" xr:uid="{D67F127C-3088-4A22-933A-8A79F6BA8902}"/>
    <cellStyle name="40% - Ênfase4 205" xfId="2521" xr:uid="{5D85F488-3AB0-4305-ADF9-A059539301D9}"/>
    <cellStyle name="40% - Ênfase4 206" xfId="2522" xr:uid="{0D1C0AEE-488D-4DB2-A158-128CFC84BB80}"/>
    <cellStyle name="40% - Ênfase4 207" xfId="2523" xr:uid="{83824FB2-4069-494A-82AF-D8851298DBBC}"/>
    <cellStyle name="40% - Ênfase4 208" xfId="2524" xr:uid="{490B330A-F2F3-4BEB-9814-21C22DAB8D88}"/>
    <cellStyle name="40% - Ênfase4 209" xfId="2525" xr:uid="{CB0B85EC-4998-4DB0-9498-A61535560858}"/>
    <cellStyle name="40% - Ênfase4 21" xfId="2526" xr:uid="{56E51D89-65ED-49CB-B62A-ABC5BDF9DE6C}"/>
    <cellStyle name="40% - Ênfase4 210" xfId="2527" xr:uid="{922F162C-929D-4044-9FDB-2566EB291AC7}"/>
    <cellStyle name="40% - Ênfase4 211" xfId="2528" xr:uid="{1B452E0D-E0C8-48BE-B705-E28A13707613}"/>
    <cellStyle name="40% - Ênfase4 212" xfId="2529" xr:uid="{17D09E48-D0F6-46E1-96D0-764FB8D1D5BA}"/>
    <cellStyle name="40% - Ênfase4 213" xfId="2530" xr:uid="{515968D4-6F62-4C5B-8810-C92BDEA6A4B1}"/>
    <cellStyle name="40% - Ênfase4 214" xfId="2531" xr:uid="{1FBE61A9-2A47-43F9-A391-F27D23306D11}"/>
    <cellStyle name="40% - Ênfase4 215" xfId="2532" xr:uid="{86DA54DB-DD02-4E16-B294-0E8CC72E6E27}"/>
    <cellStyle name="40% - Ênfase4 216" xfId="2533" xr:uid="{CFF3ECFC-F969-49D2-888F-B01862A21E3F}"/>
    <cellStyle name="40% - Ênfase4 217" xfId="2534" xr:uid="{5796906F-58D8-41D4-8F41-A43EDDC63F6A}"/>
    <cellStyle name="40% - Ênfase4 218" xfId="2535" xr:uid="{8DDD3D2E-471D-457F-AD02-DE1C4945A4A6}"/>
    <cellStyle name="40% - Ênfase4 219" xfId="2536" xr:uid="{095801E3-05C6-4EB9-8385-A04F62579810}"/>
    <cellStyle name="40% - Ênfase4 22" xfId="2537" xr:uid="{303268F1-46A9-4017-8626-4271EE970982}"/>
    <cellStyle name="40% - Ênfase4 220" xfId="2538" xr:uid="{468F2E40-B82E-4E7C-8FC2-3D369CBF3004}"/>
    <cellStyle name="40% - Ênfase4 221" xfId="2539" xr:uid="{A690F09F-38CA-4EE4-AADD-C580C73D3032}"/>
    <cellStyle name="40% - Ênfase4 222" xfId="2540" xr:uid="{5A06E41A-5FA8-4926-90E9-C321FFF809A4}"/>
    <cellStyle name="40% - Ênfase4 223" xfId="2541" xr:uid="{BFE821E3-57E0-4136-B04D-A5A0D8686A77}"/>
    <cellStyle name="40% - Ênfase4 224" xfId="2542" xr:uid="{3B10EDA9-31F8-406B-9D1C-681FAD9160B1}"/>
    <cellStyle name="40% - Ênfase4 225" xfId="2543" xr:uid="{AFF192C0-546E-4137-B8AA-9DB4FBA2B073}"/>
    <cellStyle name="40% - Ênfase4 226" xfId="2544" xr:uid="{2690F353-37AA-43A2-8F4A-E050FE4548BD}"/>
    <cellStyle name="40% - Ênfase4 227" xfId="2545" xr:uid="{CAF8EE25-C814-4FE1-ADD5-0680D8A3928C}"/>
    <cellStyle name="40% - Ênfase4 228" xfId="2546" xr:uid="{49DC3431-1909-4DEE-98E3-225E04AC174A}"/>
    <cellStyle name="40% - Ênfase4 229" xfId="2547" xr:uid="{6B98C213-392F-44FA-8EC5-858519557277}"/>
    <cellStyle name="40% - Ênfase4 23" xfId="2548" xr:uid="{FA8A045E-82B8-4D99-A6F1-3DF86AEDD6F3}"/>
    <cellStyle name="40% - Ênfase4 230" xfId="2549" xr:uid="{A614A8F2-DF6C-4CB9-B93D-64D5366BC1BB}"/>
    <cellStyle name="40% - Ênfase4 231" xfId="2550" xr:uid="{4697C316-55DF-4C61-BA5E-116003F72D7A}"/>
    <cellStyle name="40% - Ênfase4 232" xfId="2551" xr:uid="{5C36E134-DDB2-4591-99D7-B1B2F9B995C7}"/>
    <cellStyle name="40% - Ênfase4 233" xfId="2552" xr:uid="{0A83F0E1-5824-4201-A469-71E858C3222E}"/>
    <cellStyle name="40% - Ênfase4 234" xfId="2553" xr:uid="{B95006F8-0384-4AF8-9A90-C759468DEA8B}"/>
    <cellStyle name="40% - Ênfase4 235" xfId="2554" xr:uid="{C03667B8-1B3B-4781-8887-69274DB2358E}"/>
    <cellStyle name="40% - Ênfase4 236" xfId="2555" xr:uid="{D27461AF-4853-4BD3-82C2-6E7CE69F12B9}"/>
    <cellStyle name="40% - Ênfase4 237" xfId="2556" xr:uid="{52692AAD-BE99-4848-A585-7FC80475B65A}"/>
    <cellStyle name="40% - Ênfase4 238" xfId="2557" xr:uid="{798AA9AF-0D3C-496B-A85E-EB89E3E8967F}"/>
    <cellStyle name="40% - Ênfase4 239" xfId="2558" xr:uid="{E6BE4710-F38E-464F-B798-CAE98FEBD990}"/>
    <cellStyle name="40% - Ênfase4 24" xfId="2559" xr:uid="{07209FDD-100A-4A99-B7BC-60D413548FB3}"/>
    <cellStyle name="40% - Ênfase4 240" xfId="2560" xr:uid="{E2F0818E-EB83-4172-9CD9-68290C108FA1}"/>
    <cellStyle name="40% - Ênfase4 241" xfId="2561" xr:uid="{E2F56CFA-6235-4E5C-BF40-8AA057F199F8}"/>
    <cellStyle name="40% - Ênfase4 242" xfId="2562" xr:uid="{8F23B126-0DAC-4536-AD50-2713D0A85129}"/>
    <cellStyle name="40% - Ênfase4 243" xfId="2563" xr:uid="{E2EF5328-5DA7-43A4-937A-D8B5DB819059}"/>
    <cellStyle name="40% - Ênfase4 244" xfId="2564" xr:uid="{728F18BB-C7CB-4480-B327-AAC971F9695F}"/>
    <cellStyle name="40% - Ênfase4 245" xfId="2565" xr:uid="{3D7A41D4-F15E-4119-AA05-28549DA1E2B2}"/>
    <cellStyle name="40% - Ênfase4 246" xfId="2566" xr:uid="{B661EC6A-A625-40A1-BF77-18A962A2A513}"/>
    <cellStyle name="40% - Ênfase4 247" xfId="2567" xr:uid="{4A86E514-8E45-4B3F-97E9-60EA48535255}"/>
    <cellStyle name="40% - Ênfase4 248" xfId="2568" xr:uid="{A5FC421A-706C-4EF5-B1A8-32344E1FE7E9}"/>
    <cellStyle name="40% - Ênfase4 249" xfId="2569" xr:uid="{FF3CCB1A-ADAF-4E6A-A005-3A0C2A080A72}"/>
    <cellStyle name="40% - Ênfase4 25" xfId="2570" xr:uid="{A4BFB4AF-28AC-4377-8013-C53CC952C541}"/>
    <cellStyle name="40% - Ênfase4 250" xfId="2571" xr:uid="{6CFF68CD-CD4E-4E6E-9714-5BBE7E6B3223}"/>
    <cellStyle name="40% - Ênfase4 251" xfId="2572" xr:uid="{D9083FA5-706E-4EB2-8BC3-56DE227FCA73}"/>
    <cellStyle name="40% - Ênfase4 252" xfId="2573" xr:uid="{AE8BF397-FA96-4C1F-BF77-A06C9806F431}"/>
    <cellStyle name="40% - Ênfase4 253" xfId="2574" xr:uid="{0CBACE99-D699-4FAD-A060-4CE1654E2F25}"/>
    <cellStyle name="40% - Ênfase4 254" xfId="2575" xr:uid="{BDB1EB78-D98E-4E4B-B2AE-E75037A65066}"/>
    <cellStyle name="40% - Ênfase4 255" xfId="2576" xr:uid="{B0F5396E-8BF5-4B60-9C46-126AD1422300}"/>
    <cellStyle name="40% - Ênfase4 256" xfId="10966" xr:uid="{98C213BB-7EBE-4B3E-9435-C4358B92DC9E}"/>
    <cellStyle name="40% - Ênfase4 257" xfId="15932" xr:uid="{7D35A111-68E1-4262-8306-00BB69AF8146}"/>
    <cellStyle name="40% - Ênfase4 26" xfId="2577" xr:uid="{513EE779-EB8B-4446-BB12-B97ECF527772}"/>
    <cellStyle name="40% - Ênfase4 27" xfId="2578" xr:uid="{A5BBED75-1BC9-44DD-B22A-85A78707A02E}"/>
    <cellStyle name="40% - Ênfase4 28" xfId="2579" xr:uid="{FCD66020-D06E-4256-A036-2AA016D34997}"/>
    <cellStyle name="40% - Ênfase4 29" xfId="2580" xr:uid="{96487746-815D-4FE6-810B-EBBE66F06D10}"/>
    <cellStyle name="40% - Ênfase4 3" xfId="2581" xr:uid="{C85D9CD6-6C9E-429F-B400-9466B6B0BA25}"/>
    <cellStyle name="40% - Ênfase4 3 2" xfId="10967" xr:uid="{C61325D8-941A-4B71-A50F-FE3AC8A6E10D}"/>
    <cellStyle name="40% - Ênfase4 3 2 2" xfId="10968" xr:uid="{8A521DF6-A51B-4C43-A2F3-331CB467F2E0}"/>
    <cellStyle name="40% - Ênfase4 3 2 3" xfId="10969" xr:uid="{A4EFCA2A-514C-4714-9EBC-39D6E6C5094C}"/>
    <cellStyle name="40% - Ênfase4 3 2 4" xfId="10970" xr:uid="{AE334EDD-6B1C-4C3F-9565-CB9FBD75B143}"/>
    <cellStyle name="40% - Ênfase4 3 2 5" xfId="16027" xr:uid="{21BE7FB1-22D3-4E72-A8CA-6D26DA125302}"/>
    <cellStyle name="40% - Ênfase4 3 2 5 2" xfId="16516" xr:uid="{9FCEA339-83DF-4DB9-A423-A5091E564EA6}"/>
    <cellStyle name="40% - Ênfase4 3 3" xfId="10971" xr:uid="{696794C4-D2A9-4320-9D5A-DB8E78BB809B}"/>
    <cellStyle name="40% - Ênfase4 3 4" xfId="10972" xr:uid="{A621A145-9C0A-4E71-9F3A-FF57D3D00E38}"/>
    <cellStyle name="40% - Ênfase4 3 5" xfId="10973" xr:uid="{8DEF834E-DAB9-43C1-9C3B-64484D774E08}"/>
    <cellStyle name="40% - Ênfase4 3 6" xfId="16364" xr:uid="{84D25881-75D5-412F-ABAD-016E9808FBB3}"/>
    <cellStyle name="40% - Ênfase4 30" xfId="2582" xr:uid="{93A31DB8-4697-46A6-97EA-607B015D42C8}"/>
    <cellStyle name="40% - Ênfase4 31" xfId="2583" xr:uid="{BE2497BF-D37C-40EA-AE43-978F6D741FD1}"/>
    <cellStyle name="40% - Ênfase4 32" xfId="2584" xr:uid="{55D1C28F-9605-403C-ABD5-3888920AEB2E}"/>
    <cellStyle name="40% - Ênfase4 33" xfId="2585" xr:uid="{533D0226-BA2B-427D-B4BF-94C545E6665D}"/>
    <cellStyle name="40% - Ênfase4 34" xfId="2586" xr:uid="{F3F6D589-3DC3-4490-BA33-5ABFE90F568D}"/>
    <cellStyle name="40% - Ênfase4 35" xfId="2587" xr:uid="{0C139E48-A3F3-4AE3-BB40-8927C7E6A0D4}"/>
    <cellStyle name="40% - Ênfase4 36" xfId="2588" xr:uid="{28E16621-5E4C-467A-A742-DAB1E0E13F9D}"/>
    <cellStyle name="40% - Ênfase4 37" xfId="2589" xr:uid="{1897C0E0-9816-42E2-87E9-6754E5C268D9}"/>
    <cellStyle name="40% - Ênfase4 38" xfId="2590" xr:uid="{8D3C3CEE-FDCC-49AB-9B7A-696796E650C8}"/>
    <cellStyle name="40% - Ênfase4 39" xfId="2591" xr:uid="{C0A38244-2A23-42BC-8BFB-16A462D580AD}"/>
    <cellStyle name="40% - Ênfase4 4" xfId="2592" xr:uid="{149CBD34-DC09-48AB-A1E5-9CDA4F822BE5}"/>
    <cellStyle name="40% - Ênfase4 4 2" xfId="10974" xr:uid="{58C0CE8F-D5BA-41DB-A1F0-FAFA36B6A823}"/>
    <cellStyle name="40% - Ênfase4 4 2 2" xfId="10975" xr:uid="{186F3D9D-F800-4517-B692-776113C78A1E}"/>
    <cellStyle name="40% - Ênfase4 4 2 3" xfId="10976" xr:uid="{4507F746-23B4-492C-944E-3ACC58CA9549}"/>
    <cellStyle name="40% - Ênfase4 4 2 4" xfId="10977" xr:uid="{13355EB5-2740-42AD-8214-CC8829690C9C}"/>
    <cellStyle name="40% - Ênfase4 4 2 5" xfId="16028" xr:uid="{213EADBB-53C4-42F3-B863-F87220C261EB}"/>
    <cellStyle name="40% - Ênfase4 4 2 5 2" xfId="16517" xr:uid="{F9AB25A9-120C-4042-8B37-DE1212B42DDF}"/>
    <cellStyle name="40% - Ênfase4 4 3" xfId="10978" xr:uid="{B5D908ED-8C2D-40E7-A374-3C9C4CDB8DE8}"/>
    <cellStyle name="40% - Ênfase4 4 4" xfId="10979" xr:uid="{F85F58D9-1158-45B8-942A-9A59F0720A07}"/>
    <cellStyle name="40% - Ênfase4 4 4 2" xfId="24805" xr:uid="{225C262B-9E4A-42DF-9D2C-7FBDBDB2809E}"/>
    <cellStyle name="40% - Ênfase4 4 5" xfId="10980" xr:uid="{60ACE37B-B8C5-48B0-BF75-CB8A2E8F3905}"/>
    <cellStyle name="40% - Ênfase4 4 6" xfId="16365" xr:uid="{B4CC1E63-13BF-497F-B6E2-5A9098C0D55F}"/>
    <cellStyle name="40% - Ênfase4 40" xfId="2593" xr:uid="{42740236-61F4-4E4F-807F-7460FF8A44CB}"/>
    <cellStyle name="40% - Ênfase4 41" xfId="2594" xr:uid="{731F08E0-B6DC-47EE-A167-7BC3C3FCA1F0}"/>
    <cellStyle name="40% - Ênfase4 42" xfId="2595" xr:uid="{DF64B75B-C24C-4BDA-A0BA-5A667C2F377C}"/>
    <cellStyle name="40% - Ênfase4 43" xfId="2596" xr:uid="{65D813F9-C216-46B4-8334-994E1F785A31}"/>
    <cellStyle name="40% - Ênfase4 44" xfId="2597" xr:uid="{74FB1B6A-D414-49D8-9323-156FB491776C}"/>
    <cellStyle name="40% - Ênfase4 45" xfId="2598" xr:uid="{E6BBE8F8-49C8-4C4E-B26A-9A8EBDCB07E6}"/>
    <cellStyle name="40% - Ênfase4 46" xfId="2599" xr:uid="{49A6D167-9111-4AE2-8BB3-833AD54EA8F7}"/>
    <cellStyle name="40% - Ênfase4 47" xfId="2600" xr:uid="{3325BCB3-D72D-4FA5-A0AA-CA4497A352AC}"/>
    <cellStyle name="40% - Ênfase4 48" xfId="2601" xr:uid="{B6AF3783-E279-418B-9374-C9EAC20C422E}"/>
    <cellStyle name="40% - Ênfase4 49" xfId="2602" xr:uid="{36140345-6C54-4A66-89B5-93026065B973}"/>
    <cellStyle name="40% - Ênfase4 5" xfId="2603" xr:uid="{06E8CA5A-835C-4601-88C6-B196BB89C750}"/>
    <cellStyle name="40% - Ênfase4 5 2" xfId="10981" xr:uid="{BE648F28-C0AF-4B5F-A5F2-6ED044059375}"/>
    <cellStyle name="40% - Ênfase4 5 3" xfId="10982" xr:uid="{CB0B6C13-7DAF-463D-A0EE-79E50E205D66}"/>
    <cellStyle name="40% - Ênfase4 5 4" xfId="10983" xr:uid="{FA9ABA52-FBC6-45DC-A725-80488C594B52}"/>
    <cellStyle name="40% - Ênfase4 5 5" xfId="16029" xr:uid="{237C6A04-9B3E-4EC3-BDD8-4953883030DE}"/>
    <cellStyle name="40% - Ênfase4 5 5 2" xfId="16366" xr:uid="{B5BD5BB3-42EA-4694-9E1E-CC128263C606}"/>
    <cellStyle name="40% - Ênfase4 50" xfId="2604" xr:uid="{81E144A2-328A-47A5-994B-CF2CCBFFE822}"/>
    <cellStyle name="40% - Ênfase4 51" xfId="2605" xr:uid="{88D86185-FD5D-45A4-855D-0BBA3793B04A}"/>
    <cellStyle name="40% - Ênfase4 52" xfId="2606" xr:uid="{0FCF328F-33CD-4D44-A2BA-D0BDC02CD30B}"/>
    <cellStyle name="40% - Ênfase4 53" xfId="2607" xr:uid="{05A34754-DB8F-420D-8261-9482C92470ED}"/>
    <cellStyle name="40% - Ênfase4 54" xfId="2608" xr:uid="{59989758-C466-41D3-8BBC-5331B49487D6}"/>
    <cellStyle name="40% - Ênfase4 55" xfId="2609" xr:uid="{9060207C-D294-4F8F-8D63-194E52399849}"/>
    <cellStyle name="40% - Ênfase4 56" xfId="2610" xr:uid="{38C409CE-5B3B-46A7-A457-2FFAB814E6E9}"/>
    <cellStyle name="40% - Ênfase4 57" xfId="2611" xr:uid="{97312C16-8510-40DC-B01C-1AC4DA4B35CF}"/>
    <cellStyle name="40% - Ênfase4 58" xfId="2612" xr:uid="{D7FD014E-06A1-46A1-A24D-E61B4734CCCD}"/>
    <cellStyle name="40% - Ênfase4 59" xfId="2613" xr:uid="{2C067A92-BC0C-4A6D-BF8E-C8FE598686E2}"/>
    <cellStyle name="40% - Ênfase4 6" xfId="2614" xr:uid="{FB3541B6-B929-41D4-A67A-489FE4C6E1F2}"/>
    <cellStyle name="40% - Ênfase4 6 2" xfId="10984" xr:uid="{BACE95E2-68AF-40CF-90C0-2D9E93B6E581}"/>
    <cellStyle name="40% - Ênfase4 6 3" xfId="10985" xr:uid="{86C4E713-88BE-4F86-8471-C7FA20023451}"/>
    <cellStyle name="40% - Ênfase4 6 3 2" xfId="24978" xr:uid="{58ECE921-5B81-494C-9BE0-4C8DF4A87628}"/>
    <cellStyle name="40% - Ênfase4 6 4" xfId="10986" xr:uid="{9A61A5C4-FF99-459E-8712-5AF979D49BF4}"/>
    <cellStyle name="40% - Ênfase4 6 5" xfId="16367" xr:uid="{8DE99089-570D-4DC3-8357-56BFB326E936}"/>
    <cellStyle name="40% - Ênfase4 6 6" xfId="18589" xr:uid="{FBAECDBD-2A68-44DA-A0B9-2D4696871065}"/>
    <cellStyle name="40% - Ênfase4 60" xfId="2615" xr:uid="{0FC1680E-6174-4094-8DB7-69BF396F25AB}"/>
    <cellStyle name="40% - Ênfase4 61" xfId="2616" xr:uid="{287AEC25-6475-49AF-91E3-3294624FA1CA}"/>
    <cellStyle name="40% - Ênfase4 62" xfId="2617" xr:uid="{6A3AE845-4429-4724-81A9-14125AEFE1C4}"/>
    <cellStyle name="40% - Ênfase4 63" xfId="2618" xr:uid="{B1978C43-D320-4960-98C7-E837AF30B5A4}"/>
    <cellStyle name="40% - Ênfase4 64" xfId="2619" xr:uid="{219D0A6B-5C18-480D-8CEC-523822A7FEF1}"/>
    <cellStyle name="40% - Ênfase4 65" xfId="2620" xr:uid="{E1532318-2C39-4CC9-877E-E214224E7C0E}"/>
    <cellStyle name="40% - Ênfase4 66" xfId="2621" xr:uid="{3C835471-358F-423C-BDCE-015A03C11046}"/>
    <cellStyle name="40% - Ênfase4 67" xfId="2622" xr:uid="{CC6B3B0A-04E6-4AD1-9B84-FD6E884B3DF2}"/>
    <cellStyle name="40% - Ênfase4 68" xfId="2623" xr:uid="{1B3DB4AC-4327-4C09-91E9-FDEC30904DBB}"/>
    <cellStyle name="40% - Ênfase4 69" xfId="2624" xr:uid="{D36C2DAC-8DC5-4338-BFF5-CD355433E107}"/>
    <cellStyle name="40% - Ênfase4 7" xfId="2625" xr:uid="{6B2B8C50-8226-4338-8976-2619B8479E00}"/>
    <cellStyle name="40% - Ênfase4 7 2" xfId="18590" xr:uid="{22560125-1C89-49CD-B9AE-AFA7B3A6BE33}"/>
    <cellStyle name="40% - Ênfase4 7 2 2" xfId="31807" xr:uid="{9CDE6519-6C5B-4448-8247-B2D54F480097}"/>
    <cellStyle name="40% - Ênfase4 70" xfId="2626" xr:uid="{DE83998B-81A4-40BE-89E6-F736C121F2A3}"/>
    <cellStyle name="40% - Ênfase4 71" xfId="2627" xr:uid="{9DC15ED9-7387-4E41-83EE-0B641C037203}"/>
    <cellStyle name="40% - Ênfase4 72" xfId="2628" xr:uid="{AC06A165-87CF-4CA8-BA22-45BB166BB2BE}"/>
    <cellStyle name="40% - Ênfase4 73" xfId="2629" xr:uid="{A873925E-EAC4-47CD-92B0-2E16FAB8D03F}"/>
    <cellStyle name="40% - Ênfase4 74" xfId="2630" xr:uid="{676ACC9B-BDFF-46BF-B1F5-8907AE7D48C9}"/>
    <cellStyle name="40% - Ênfase4 75" xfId="2631" xr:uid="{0ED6AE21-EC54-4EEF-9AE5-33CC93CE6859}"/>
    <cellStyle name="40% - Ênfase4 76" xfId="2632" xr:uid="{ADFF336F-B0C9-49BD-BB5C-D5BE2610B102}"/>
    <cellStyle name="40% - Ênfase4 77" xfId="2633" xr:uid="{FA63DF0B-95A3-4150-BB04-2D5158C31D93}"/>
    <cellStyle name="40% - Ênfase4 78" xfId="2634" xr:uid="{75451341-3802-4FDB-91B8-C9DF1AD6035C}"/>
    <cellStyle name="40% - Ênfase4 79" xfId="2635" xr:uid="{005AB929-53A3-4CD2-9EFD-0BB1AEFC9DD7}"/>
    <cellStyle name="40% - Ênfase4 8" xfId="2636" xr:uid="{573DE819-8971-46F7-979F-ED458178B26E}"/>
    <cellStyle name="40% - Ênfase4 8 2" xfId="18591" xr:uid="{FEED679A-78D8-4AEF-86EB-EA476BBCF24F}"/>
    <cellStyle name="40% - Ênfase4 8 2 2" xfId="31808" xr:uid="{315BF57D-1BF3-43DF-B4D2-AAC3C43EB8B8}"/>
    <cellStyle name="40% - Ênfase4 80" xfId="2637" xr:uid="{31DB8295-195B-4B4F-98B1-07B75D1A6E91}"/>
    <cellStyle name="40% - Ênfase4 81" xfId="2638" xr:uid="{7F536250-E126-4ECE-A3DC-F69D3720BE4A}"/>
    <cellStyle name="40% - Ênfase4 82" xfId="2639" xr:uid="{2951693E-7BD7-41D0-B3C0-03ADB6679453}"/>
    <cellStyle name="40% - Ênfase4 83" xfId="2640" xr:uid="{6CEF3309-9F96-48D6-AE41-24796B3C744F}"/>
    <cellStyle name="40% - Ênfase4 84" xfId="2641" xr:uid="{447BE89B-5967-4C4C-8FF1-E87991750338}"/>
    <cellStyle name="40% - Ênfase4 85" xfId="2642" xr:uid="{60DD551C-3C18-4F95-8767-29E86B5022A5}"/>
    <cellStyle name="40% - Ênfase4 86" xfId="2643" xr:uid="{D7D8DCDA-D269-46DD-A549-34105054922D}"/>
    <cellStyle name="40% - Ênfase4 87" xfId="2644" xr:uid="{E34CB076-ECA1-417D-8A5F-352208EC9628}"/>
    <cellStyle name="40% - Ênfase4 88" xfId="2645" xr:uid="{A095F073-E061-4A04-8AA9-72FB60C8383C}"/>
    <cellStyle name="40% - Ênfase4 89" xfId="2646" xr:uid="{0B6E01D4-4C31-4CB1-8191-7D2B0E77A0EF}"/>
    <cellStyle name="40% - Ênfase4 9" xfId="2647" xr:uid="{95CB8C8E-0684-4ACF-94F3-13187913E872}"/>
    <cellStyle name="40% - Ênfase4 9 2" xfId="18592" xr:uid="{F55A83B0-02DA-49D4-A1E6-55B55992864D}"/>
    <cellStyle name="40% - Ênfase4 9 2 2" xfId="31809" xr:uid="{D49A52A3-96AB-4B6F-8D8E-ABFDAC6A2559}"/>
    <cellStyle name="40% - Ênfase4 90" xfId="2648" xr:uid="{1D5FAAAE-73CB-4F2C-9220-3E7D2301A721}"/>
    <cellStyle name="40% - Ênfase4 91" xfId="2649" xr:uid="{DAC2F80F-BDD7-4045-AAEF-955F703F28AF}"/>
    <cellStyle name="40% - Ênfase4 92" xfId="2650" xr:uid="{09EAC0A5-0F93-48A9-8241-741106AA9472}"/>
    <cellStyle name="40% - Ênfase4 93" xfId="2651" xr:uid="{765B38A9-8BA3-4D2F-88FB-63ABF2D34320}"/>
    <cellStyle name="40% - Ênfase4 94" xfId="2652" xr:uid="{634D5AAB-B7C7-4E75-B23D-CD7C79A7C1BE}"/>
    <cellStyle name="40% - Ênfase4 95" xfId="2653" xr:uid="{FECBDB68-5A49-4392-A909-DFFB1C2C6782}"/>
    <cellStyle name="40% - Ênfase4 96" xfId="2654" xr:uid="{5ABA76A6-8A95-4487-BB86-CFC50F15F747}"/>
    <cellStyle name="40% - Ênfase4 97" xfId="2655" xr:uid="{011C782B-F1E5-4C66-AD78-130CB41344B5}"/>
    <cellStyle name="40% - Ênfase4 98" xfId="2656" xr:uid="{2A8ADC67-EF8D-4A88-8096-83C707BFB491}"/>
    <cellStyle name="40% - Ênfase4 99" xfId="2657" xr:uid="{801283BF-629B-41FF-A2A4-6E636072C958}"/>
    <cellStyle name="40% - Ênfase5" xfId="11" xr:uid="{00000000-0005-0000-0000-00000A000000}"/>
    <cellStyle name="40% - Ênfase5 10" xfId="2658" xr:uid="{5BD30D28-60B6-4F76-8FAA-5F2A9C229F10}"/>
    <cellStyle name="40% - Ênfase5 10 2" xfId="18593" xr:uid="{C7018897-0679-4173-A4CA-4AB399F0F27C}"/>
    <cellStyle name="40% - Ênfase5 10 2 2" xfId="31810" xr:uid="{A0784E2A-53CE-4FFD-A5F1-05C0F0BF9ABA}"/>
    <cellStyle name="40% - Ênfase5 100" xfId="2659" xr:uid="{3B7FAC63-B30F-4805-BB7B-491DCE30C811}"/>
    <cellStyle name="40% - Ênfase5 101" xfId="2660" xr:uid="{A26F2B94-CD21-4FDE-8F80-B9F954D2798B}"/>
    <cellStyle name="40% - Ênfase5 102" xfId="2661" xr:uid="{B6A45B1A-F0C0-4915-B51F-0C3683A8413E}"/>
    <cellStyle name="40% - Ênfase5 103" xfId="2662" xr:uid="{88B5B7A8-419C-4527-B715-A2DC20844B9E}"/>
    <cellStyle name="40% - Ênfase5 104" xfId="2663" xr:uid="{CD56B3A0-DE7E-45D5-AA4D-8AF6997B10A5}"/>
    <cellStyle name="40% - Ênfase5 105" xfId="2664" xr:uid="{46746E18-71E5-4769-A32D-715E838C84C8}"/>
    <cellStyle name="40% - Ênfase5 106" xfId="2665" xr:uid="{60C9E650-7AF2-4585-86FB-9540536685FE}"/>
    <cellStyle name="40% - Ênfase5 107" xfId="2666" xr:uid="{0DBA77FF-F74D-4B58-B502-390FF9EB10DF}"/>
    <cellStyle name="40% - Ênfase5 108" xfId="2667" xr:uid="{BDCE666F-0F49-4811-AC13-18398388B668}"/>
    <cellStyle name="40% - Ênfase5 109" xfId="2668" xr:uid="{73A39109-3662-406B-AC65-C13B99CA7606}"/>
    <cellStyle name="40% - Ênfase5 11" xfId="2669" xr:uid="{220B63EE-8886-47B6-B219-FEB87D824B1C}"/>
    <cellStyle name="40% - Ênfase5 11 2" xfId="18594" xr:uid="{48C59DC1-ED8D-4840-9BBA-BB12A847573E}"/>
    <cellStyle name="40% - Ênfase5 11 2 2" xfId="31811" xr:uid="{C79952CB-AA46-4EB2-A940-0A6D09FB446F}"/>
    <cellStyle name="40% - Ênfase5 110" xfId="2670" xr:uid="{C5C0C3E7-EAEC-4C8E-90AC-F0AAA4D464C0}"/>
    <cellStyle name="40% - Ênfase5 111" xfId="2671" xr:uid="{4A56FD28-7578-4EA8-870E-2210D7043A2D}"/>
    <cellStyle name="40% - Ênfase5 112" xfId="2672" xr:uid="{6A299A64-1C93-4F50-B45D-CB8EB1C6EF4B}"/>
    <cellStyle name="40% - Ênfase5 113" xfId="2673" xr:uid="{CB2190BD-1B09-4D1E-AA26-ABDE1345B326}"/>
    <cellStyle name="40% - Ênfase5 114" xfId="2674" xr:uid="{A61F94E7-8970-4436-B41B-EB6B215FED2C}"/>
    <cellStyle name="40% - Ênfase5 115" xfId="2675" xr:uid="{2AAD4012-BA5D-493C-9470-D6D618393151}"/>
    <cellStyle name="40% - Ênfase5 116" xfId="2676" xr:uid="{DCACF615-F0D3-47A0-8BB7-1583C8130770}"/>
    <cellStyle name="40% - Ênfase5 117" xfId="2677" xr:uid="{F44BB166-B1E4-4304-B6AF-93D9234FDD22}"/>
    <cellStyle name="40% - Ênfase5 118" xfId="2678" xr:uid="{D09EF6FA-D8C0-4D93-A193-253469C15B93}"/>
    <cellStyle name="40% - Ênfase5 119" xfId="2679" xr:uid="{D48D3786-9895-41DD-B924-BC8B4B2445A0}"/>
    <cellStyle name="40% - Ênfase5 12" xfId="2680" xr:uid="{511AF107-8CF7-4E0D-AB31-5D461066227F}"/>
    <cellStyle name="40% - Ênfase5 12 2" xfId="18595" xr:uid="{71745F2A-6F81-462C-AD9B-2E943125F3CF}"/>
    <cellStyle name="40% - Ênfase5 12 2 2" xfId="31812" xr:uid="{B9A2CE38-7182-423D-A451-BDC8D092319B}"/>
    <cellStyle name="40% - Ênfase5 120" xfId="2681" xr:uid="{F6434FB6-714E-4D94-8EC4-62ACCCFDFC57}"/>
    <cellStyle name="40% - Ênfase5 121" xfId="2682" xr:uid="{CC197558-0271-444B-897A-9372058DA091}"/>
    <cellStyle name="40% - Ênfase5 122" xfId="2683" xr:uid="{608EF6A3-B6A3-4380-8E7D-EC5EF7127141}"/>
    <cellStyle name="40% - Ênfase5 123" xfId="2684" xr:uid="{DA8E3869-6DD3-4646-8F40-C9DE62BB3C38}"/>
    <cellStyle name="40% - Ênfase5 124" xfId="2685" xr:uid="{17407CA2-B7D9-4BCB-BFC1-E7CAACA04CA4}"/>
    <cellStyle name="40% - Ênfase5 125" xfId="2686" xr:uid="{4D633162-6C8F-4BAE-9604-8E628577644A}"/>
    <cellStyle name="40% - Ênfase5 126" xfId="2687" xr:uid="{0809AE23-D348-4160-B824-3774BCF25714}"/>
    <cellStyle name="40% - Ênfase5 127" xfId="2688" xr:uid="{CF3F160D-CE41-4A78-80F9-B389F577F414}"/>
    <cellStyle name="40% - Ênfase5 128" xfId="2689" xr:uid="{BFA48D68-96E1-4D6B-BE3D-9D05524CE01A}"/>
    <cellStyle name="40% - Ênfase5 129" xfId="2690" xr:uid="{F0A8A50D-DE3F-4C35-802D-A3965894BF31}"/>
    <cellStyle name="40% - Ênfase5 13" xfId="2691" xr:uid="{61CF2D8F-760B-4A78-9E10-5C3582E61669}"/>
    <cellStyle name="40% - Ênfase5 13 2" xfId="18596" xr:uid="{946C9301-5772-4F29-85BC-8212AECAFD06}"/>
    <cellStyle name="40% - Ênfase5 13 2 2" xfId="31813" xr:uid="{C85B8655-F29F-44F8-A2A7-76EA80A3A0B3}"/>
    <cellStyle name="40% - Ênfase5 130" xfId="2692" xr:uid="{E40BF54A-7DED-4B87-A73C-2A73843CA795}"/>
    <cellStyle name="40% - Ênfase5 131" xfId="2693" xr:uid="{31DEADDF-1793-49C1-B97F-8B02C0EE6F1D}"/>
    <cellStyle name="40% - Ênfase5 132" xfId="2694" xr:uid="{B23E4A48-EBBF-4379-8904-ECE9EAFA2D9D}"/>
    <cellStyle name="40% - Ênfase5 133" xfId="2695" xr:uid="{25533164-7BE8-414F-9D3F-8272C256F8D7}"/>
    <cellStyle name="40% - Ênfase5 134" xfId="2696" xr:uid="{F1A700BF-983A-4B93-955E-2D707E141778}"/>
    <cellStyle name="40% - Ênfase5 135" xfId="2697" xr:uid="{36C33F3A-54A8-4C8A-8A6F-4EF10AA32F64}"/>
    <cellStyle name="40% - Ênfase5 136" xfId="2698" xr:uid="{28F6729A-692A-4660-937D-7BCA7EE23BA8}"/>
    <cellStyle name="40% - Ênfase5 137" xfId="2699" xr:uid="{523E1183-8587-4275-B1E3-531F15F02324}"/>
    <cellStyle name="40% - Ênfase5 138" xfId="2700" xr:uid="{85B7B729-6D9B-4704-9710-0AFE8292D1EE}"/>
    <cellStyle name="40% - Ênfase5 139" xfId="2701" xr:uid="{452CC3D2-727E-432A-8CD2-2240766EDE4F}"/>
    <cellStyle name="40% - Ênfase5 14" xfId="2702" xr:uid="{A12D9055-2707-431F-977E-4AD1F38C2906}"/>
    <cellStyle name="40% - Ênfase5 14 2" xfId="18597" xr:uid="{07CF76FE-450C-405C-8F3A-9C87D7E9E231}"/>
    <cellStyle name="40% - Ênfase5 14 2 2" xfId="31814" xr:uid="{FC7F1A41-E9A1-43E0-8C8A-81474480C4C9}"/>
    <cellStyle name="40% - Ênfase5 140" xfId="2703" xr:uid="{4DAC3AF9-6FCE-4A01-8902-235C995D4F8B}"/>
    <cellStyle name="40% - Ênfase5 141" xfId="2704" xr:uid="{B03965A1-59DD-4441-931E-2A5D4214B9B1}"/>
    <cellStyle name="40% - Ênfase5 142" xfId="2705" xr:uid="{4662FE48-63F8-4334-9CD0-6FC3DF2D4745}"/>
    <cellStyle name="40% - Ênfase5 143" xfId="2706" xr:uid="{54243680-42EE-4C17-972B-B8EC0056CA31}"/>
    <cellStyle name="40% - Ênfase5 144" xfId="2707" xr:uid="{93A6E422-7F9D-4825-8C80-C81E1C54523A}"/>
    <cellStyle name="40% - Ênfase5 145" xfId="2708" xr:uid="{2EB2C801-8904-436F-9E0C-1FCCD31185D8}"/>
    <cellStyle name="40% - Ênfase5 146" xfId="2709" xr:uid="{10E6C10A-F0FB-4972-828C-7B6819F4719D}"/>
    <cellStyle name="40% - Ênfase5 147" xfId="2710" xr:uid="{CBC917B5-371A-4412-8CDF-B20CF84F828F}"/>
    <cellStyle name="40% - Ênfase5 148" xfId="2711" xr:uid="{FAAD0A54-1AB8-475F-9FC9-31AAA8A82BB1}"/>
    <cellStyle name="40% - Ênfase5 149" xfId="2712" xr:uid="{9D24C33B-FE18-4473-9396-8067013428D4}"/>
    <cellStyle name="40% - Ênfase5 15" xfId="2713" xr:uid="{30A30FAC-03AB-4B8D-BFD9-878287D9FE27}"/>
    <cellStyle name="40% - Ênfase5 15 2" xfId="18598" xr:uid="{79808004-73E5-46CA-A311-2EF379D893FE}"/>
    <cellStyle name="40% - Ênfase5 15 2 2" xfId="31815" xr:uid="{A1A6656F-888E-409D-9939-0D3696902057}"/>
    <cellStyle name="40% - Ênfase5 150" xfId="2714" xr:uid="{3483B8B5-8278-46FA-9248-53D12F4253CD}"/>
    <cellStyle name="40% - Ênfase5 151" xfId="2715" xr:uid="{F6C86A5F-4603-47BD-A252-B96E64353745}"/>
    <cellStyle name="40% - Ênfase5 152" xfId="2716" xr:uid="{DED535F9-3097-49C7-B64B-52F306452A4E}"/>
    <cellStyle name="40% - Ênfase5 153" xfId="2717" xr:uid="{89818B9A-43D7-4D41-A04A-3AAB311D77FB}"/>
    <cellStyle name="40% - Ênfase5 154" xfId="2718" xr:uid="{FD6CA087-1DC7-40EF-B955-94F25B640B98}"/>
    <cellStyle name="40% - Ênfase5 155" xfId="2719" xr:uid="{940C107E-4D19-42EF-9D8E-5EB0297BEAE3}"/>
    <cellStyle name="40% - Ênfase5 156" xfId="2720" xr:uid="{D3AF4B69-8E8F-4A2C-86CB-CDBC1C69228B}"/>
    <cellStyle name="40% - Ênfase5 157" xfId="2721" xr:uid="{4BA35AAC-53AF-4AA2-9336-26F5BA88997D}"/>
    <cellStyle name="40% - Ênfase5 158" xfId="2722" xr:uid="{11AE24A9-6ACF-40A2-8611-875A14F578EE}"/>
    <cellStyle name="40% - Ênfase5 159" xfId="2723" xr:uid="{ABFD8432-7B31-4116-B6AB-0E1C323E2DC5}"/>
    <cellStyle name="40% - Ênfase5 16" xfId="2724" xr:uid="{54ED9247-123A-4D8B-867F-55F81765B608}"/>
    <cellStyle name="40% - Ênfase5 16 2" xfId="18599" xr:uid="{7BFACA58-7E7C-46D1-86CA-BD5EE35FEE38}"/>
    <cellStyle name="40% - Ênfase5 16 2 2" xfId="31816" xr:uid="{DB26FECA-AA6E-49D9-BDC5-01927FAFB5A1}"/>
    <cellStyle name="40% - Ênfase5 160" xfId="2725" xr:uid="{FE459321-357C-41C3-9CA0-6365BF430E60}"/>
    <cellStyle name="40% - Ênfase5 161" xfId="2726" xr:uid="{E2C41BED-9EFB-45F4-B868-21D96012887F}"/>
    <cellStyle name="40% - Ênfase5 162" xfId="2727" xr:uid="{CB6E075C-3CCA-4B87-846B-AE7B94087A6C}"/>
    <cellStyle name="40% - Ênfase5 163" xfId="2728" xr:uid="{E6F1DF7D-3625-4CFF-92B0-009E2E56830D}"/>
    <cellStyle name="40% - Ênfase5 164" xfId="2729" xr:uid="{9325309E-D3F0-4869-A5D2-D7F7CB461224}"/>
    <cellStyle name="40% - Ênfase5 165" xfId="2730" xr:uid="{E52271DE-D021-4DF9-95F0-37F0EDDDDDDD}"/>
    <cellStyle name="40% - Ênfase5 166" xfId="2731" xr:uid="{D9A5ECAA-A530-4991-98DA-CE0D8D0A30F8}"/>
    <cellStyle name="40% - Ênfase5 167" xfId="2732" xr:uid="{4D521FAD-2820-4118-9870-55F667B2AE90}"/>
    <cellStyle name="40% - Ênfase5 168" xfId="2733" xr:uid="{C460CD60-DDBF-4DE4-BD77-6F29A7808AB3}"/>
    <cellStyle name="40% - Ênfase5 169" xfId="2734" xr:uid="{B680B645-BD94-4EC5-AADB-6B73393F904D}"/>
    <cellStyle name="40% - Ênfase5 17" xfId="2735" xr:uid="{9AFC769F-704C-422F-8C32-B228BED2390E}"/>
    <cellStyle name="40% - Ênfase5 17 2" xfId="18600" xr:uid="{5092E764-3DEF-461C-8509-310B6D514EAF}"/>
    <cellStyle name="40% - Ênfase5 17 2 2" xfId="31817" xr:uid="{FE698EF4-5A32-40E3-8B93-F5D70CF3CB69}"/>
    <cellStyle name="40% - Ênfase5 170" xfId="2736" xr:uid="{8FC9DDA9-2FE3-4724-B827-EE57B1887D89}"/>
    <cellStyle name="40% - Ênfase5 171" xfId="2737" xr:uid="{364DB529-9A6F-4A1F-AC37-65BDE01E8955}"/>
    <cellStyle name="40% - Ênfase5 172" xfId="2738" xr:uid="{C4ACBC14-31D5-490B-8075-02666ADDCB67}"/>
    <cellStyle name="40% - Ênfase5 173" xfId="2739" xr:uid="{CFF601B5-166F-4BCD-B0B5-2A88A0F54E96}"/>
    <cellStyle name="40% - Ênfase5 174" xfId="2740" xr:uid="{97E4311E-9E4D-442D-AAEF-EA3E860518FE}"/>
    <cellStyle name="40% - Ênfase5 175" xfId="2741" xr:uid="{8E7FBA0F-93A0-4CB2-AC71-D042C73152C9}"/>
    <cellStyle name="40% - Ênfase5 176" xfId="2742" xr:uid="{0BB7D513-19B3-4570-AF9C-1C98CEDE3821}"/>
    <cellStyle name="40% - Ênfase5 177" xfId="2743" xr:uid="{DA50BE41-B6D6-4170-8D9E-4D89303D568D}"/>
    <cellStyle name="40% - Ênfase5 178" xfId="2744" xr:uid="{F2F8392B-FA97-4818-9286-C38EFB239706}"/>
    <cellStyle name="40% - Ênfase5 179" xfId="2745" xr:uid="{5F5ED4AD-C653-4655-BAC2-77F37BB545E0}"/>
    <cellStyle name="40% - Ênfase5 18" xfId="2746" xr:uid="{195538F1-14B1-4682-9AA1-4C3BD0AE1956}"/>
    <cellStyle name="40% - Ênfase5 18 2" xfId="18601" xr:uid="{43C1FE4C-8B55-41A0-92C2-3957EBBDDDC5}"/>
    <cellStyle name="40% - Ênfase5 18 2 2" xfId="31818" xr:uid="{D831DB0C-C15C-490C-A1A2-C93021566B3A}"/>
    <cellStyle name="40% - Ênfase5 180" xfId="2747" xr:uid="{C1EE9DFE-1805-409A-B5AC-8B7CA5830979}"/>
    <cellStyle name="40% - Ênfase5 181" xfId="2748" xr:uid="{A5D75356-73AA-4956-BD86-EB034F578512}"/>
    <cellStyle name="40% - Ênfase5 182" xfId="2749" xr:uid="{66D6BEC1-954D-412C-9F54-2EAD548EBF31}"/>
    <cellStyle name="40% - Ênfase5 183" xfId="2750" xr:uid="{82131963-4F23-4B5A-8D6B-775A37CD93E3}"/>
    <cellStyle name="40% - Ênfase5 184" xfId="2751" xr:uid="{A661F94E-F1C0-4998-813C-1994B31F4690}"/>
    <cellStyle name="40% - Ênfase5 185" xfId="2752" xr:uid="{8DA534DF-D53B-416A-937E-B409C42A1E13}"/>
    <cellStyle name="40% - Ênfase5 186" xfId="2753" xr:uid="{7FED6A6A-54CB-440F-A1E8-51B6166BA779}"/>
    <cellStyle name="40% - Ênfase5 187" xfId="2754" xr:uid="{99897C30-FF7F-4E48-9E19-A856885E787A}"/>
    <cellStyle name="40% - Ênfase5 188" xfId="2755" xr:uid="{02A38F19-D9D6-4C42-B124-3A5C0AD3FEDF}"/>
    <cellStyle name="40% - Ênfase5 189" xfId="2756" xr:uid="{0E50A91F-F09F-4799-A582-9873BA99A284}"/>
    <cellStyle name="40% - Ênfase5 19" xfId="2757" xr:uid="{5827858B-4B0F-4032-9A51-5FD8DBB7B864}"/>
    <cellStyle name="40% - Ênfase5 190" xfId="2758" xr:uid="{7B9F3CBD-5416-42AD-B246-D560AEFF5145}"/>
    <cellStyle name="40% - Ênfase5 191" xfId="2759" xr:uid="{72355AA5-F345-4A1E-A235-81A4DDE041CB}"/>
    <cellStyle name="40% - Ênfase5 192" xfId="2760" xr:uid="{5ECF7A2E-4DC6-4253-9E06-B3BBEAE02079}"/>
    <cellStyle name="40% - Ênfase5 193" xfId="2761" xr:uid="{F12675C7-8D62-4298-ABE5-56A10A24E45F}"/>
    <cellStyle name="40% - Ênfase5 194" xfId="2762" xr:uid="{DEBFDB74-6B7E-4F0A-B549-C59042C0B34C}"/>
    <cellStyle name="40% - Ênfase5 195" xfId="2763" xr:uid="{23848F0A-8AF9-4304-9704-248E91CCC343}"/>
    <cellStyle name="40% - Ênfase5 196" xfId="2764" xr:uid="{F9682E11-D061-4260-8247-6B83BD80A592}"/>
    <cellStyle name="40% - Ênfase5 197" xfId="2765" xr:uid="{B4503A4B-92AC-45E5-A9E9-65BB623E8E22}"/>
    <cellStyle name="40% - Ênfase5 198" xfId="2766" xr:uid="{E899DF62-6AEB-4AE2-B1C8-3F5CF0F56A7B}"/>
    <cellStyle name="40% - Ênfase5 199" xfId="2767" xr:uid="{5133001B-1E83-4559-ADE3-BBD1EA095798}"/>
    <cellStyle name="40% - Ênfase5 2" xfId="2768" xr:uid="{57634F34-CF41-4B8B-A55F-FD2C1BFF1B56}"/>
    <cellStyle name="40% - Ênfase5 2 10" xfId="14878" xr:uid="{ABE53DFA-717D-4EF3-B4C0-027F2E595276}"/>
    <cellStyle name="40% - Ênfase5 2 11" xfId="16368" xr:uid="{939B66A5-B36D-4551-9F3D-EAB8C45B3B15}"/>
    <cellStyle name="40% - Ênfase5 2 11 2" xfId="18602" xr:uid="{2CCACEF5-2719-4C2C-B783-38C7EBD756D2}"/>
    <cellStyle name="40% - Ênfase5 2 12" xfId="31819" xr:uid="{211F2056-1EEF-4045-9F31-BCB2A1427195}"/>
    <cellStyle name="40% - Ênfase5 2 2" xfId="10987" xr:uid="{D1CB8A12-0953-412E-B6DA-F50E3DDE53F8}"/>
    <cellStyle name="40% - Ênfase5 2 2 2" xfId="10988" xr:uid="{D1130E91-30E2-4944-8E0A-56357EB9FC59}"/>
    <cellStyle name="40% - Ênfase5 2 2 2 2" xfId="16030" xr:uid="{43E35801-5810-457B-A0C4-454BB544FA7F}"/>
    <cellStyle name="40% - Ênfase5 2 2 2 2 2" xfId="16518" xr:uid="{04D68A95-1B66-49CD-8D6B-8D739B58A4C9}"/>
    <cellStyle name="40% - Ênfase5 2 2 3" xfId="10989" xr:uid="{EBD1A750-AFC5-4EF0-9CA4-74B06B57A770}"/>
    <cellStyle name="40% - Ênfase5 2 2 4" xfId="10990" xr:uid="{3BA2711C-DF32-401A-B9DD-65718354619A}"/>
    <cellStyle name="40% - Ênfase5 2 3" xfId="10991" xr:uid="{A74634A8-5F8C-4A88-A5C8-EC4168D21C28}"/>
    <cellStyle name="40% - Ênfase5 2 3 2" xfId="10992" xr:uid="{E74EB5FB-CB2A-45E6-93DF-D13CF162EB51}"/>
    <cellStyle name="40% - Ênfase5 2 3 2 2" xfId="16031" xr:uid="{AEBFFFBC-84FC-4D8C-B22E-3DF38FFEB04A}"/>
    <cellStyle name="40% - Ênfase5 2 3 2 2 2" xfId="16519" xr:uid="{0EF7D6E2-9457-431C-ACD3-6153DEB05765}"/>
    <cellStyle name="40% - Ênfase5 2 3 3" xfId="10993" xr:uid="{6ABFABCF-5B69-49D1-AB8A-5A15381D66C1}"/>
    <cellStyle name="40% - Ênfase5 2 3 4" xfId="10994" xr:uid="{7BD4C798-5C6D-4CF7-8CD6-0FDC65499F33}"/>
    <cellStyle name="40% - Ênfase5 2 4" xfId="10995" xr:uid="{81959BD2-F76E-4676-A1CC-CBBD523DBF96}"/>
    <cellStyle name="40% - Ênfase5 2 4 2" xfId="16032" xr:uid="{B702F0AE-E5E7-4A1B-BD87-5DA90C048748}"/>
    <cellStyle name="40% - Ênfase5 2 4 2 2" xfId="16520" xr:uid="{5F330E30-70BF-46C8-B13F-7393254C87A4}"/>
    <cellStyle name="40% - Ênfase5 2 4 3" xfId="18603" xr:uid="{5B43E496-2277-40DE-BA2C-AFDF27FD6DD1}"/>
    <cellStyle name="40% - Ênfase5 2 5" xfId="10996" xr:uid="{5A66C87B-6FE2-4983-A3AD-5CB88B815DCB}"/>
    <cellStyle name="40% - Ênfase5 2 5 2" xfId="10997" xr:uid="{6E755354-A816-4610-B36D-566B4F97DCC0}"/>
    <cellStyle name="40% - Ênfase5 2 5 3" xfId="10998" xr:uid="{EAD882A0-3744-4D16-8C2F-224B1B192E03}"/>
    <cellStyle name="40% - Ênfase5 2 5 4" xfId="10999" xr:uid="{EB8570FC-DE5C-4CA6-9B28-2FAE08F0D962}"/>
    <cellStyle name="40% - Ênfase5 2 6" xfId="14879" xr:uid="{86E4544E-2EC1-464D-A3E4-C88C42424527}"/>
    <cellStyle name="40% - Ênfase5 2 7" xfId="14880" xr:uid="{72CA55A9-3723-412C-82AD-5E40BAC4E682}"/>
    <cellStyle name="40% - Ênfase5 2 8" xfId="14881" xr:uid="{B776FC66-D6B3-4A2F-99C8-CFBEA4C6AA37}"/>
    <cellStyle name="40% - Ênfase5 2 9" xfId="14882" xr:uid="{9106EC81-64AC-440D-AA9C-81AE40262AC1}"/>
    <cellStyle name="40% - Ênfase5 20" xfId="2769" xr:uid="{35E2C8B7-014E-4399-AEFB-49156E969DC9}"/>
    <cellStyle name="40% - Ênfase5 200" xfId="2770" xr:uid="{AE67D09D-1A6A-48E0-94F9-52A456E28B98}"/>
    <cellStyle name="40% - Ênfase5 201" xfId="2771" xr:uid="{A5682169-6CA5-47AD-A79A-1922C7531185}"/>
    <cellStyle name="40% - Ênfase5 202" xfId="2772" xr:uid="{B7FAA52B-1F85-4D9C-8AEE-935B4A7F089C}"/>
    <cellStyle name="40% - Ênfase5 203" xfId="2773" xr:uid="{88B2D923-0583-4476-867D-DFEC654786DC}"/>
    <cellStyle name="40% - Ênfase5 204" xfId="2774" xr:uid="{729F2D93-B338-4222-AE18-72FA2DA8BEF0}"/>
    <cellStyle name="40% - Ênfase5 205" xfId="2775" xr:uid="{2D3D4342-DD6C-4C8A-8A7A-81518EDEDF9F}"/>
    <cellStyle name="40% - Ênfase5 206" xfId="2776" xr:uid="{D89D7883-BE08-468A-8591-E30B8C72E379}"/>
    <cellStyle name="40% - Ênfase5 207" xfId="2777" xr:uid="{1F4EA9E4-9865-472E-8160-D1AB0042FDDF}"/>
    <cellStyle name="40% - Ênfase5 208" xfId="2778" xr:uid="{58F24F7A-6F2F-46FF-BE7D-10E7B989A6FF}"/>
    <cellStyle name="40% - Ênfase5 209" xfId="2779" xr:uid="{9809C78A-9301-4C0B-8ECC-F8798B671A14}"/>
    <cellStyle name="40% - Ênfase5 21" xfId="2780" xr:uid="{1C6F98C3-0D92-481A-B6A1-A2E68F73367A}"/>
    <cellStyle name="40% - Ênfase5 210" xfId="2781" xr:uid="{ABE0E29F-B342-42EA-8A29-9CD715A173A9}"/>
    <cellStyle name="40% - Ênfase5 211" xfId="2782" xr:uid="{F37E84FD-A2F1-4DC7-A702-1239BB7AA2D5}"/>
    <cellStyle name="40% - Ênfase5 212" xfId="2783" xr:uid="{7CA41078-2143-4666-8B59-ECBE8A946190}"/>
    <cellStyle name="40% - Ênfase5 213" xfId="2784" xr:uid="{71FE3573-C567-4F43-8125-52A6EFA5292C}"/>
    <cellStyle name="40% - Ênfase5 214" xfId="2785" xr:uid="{80718782-E8A0-4E51-B58B-D2FE76958A1A}"/>
    <cellStyle name="40% - Ênfase5 215" xfId="2786" xr:uid="{93D5E786-2273-4E78-85EA-CA944C0F9900}"/>
    <cellStyle name="40% - Ênfase5 216" xfId="2787" xr:uid="{31C8032F-83AD-4591-93B4-A9107D5E4CFE}"/>
    <cellStyle name="40% - Ênfase5 217" xfId="2788" xr:uid="{26460A60-CE1E-439D-BE0E-F10F7E7CC943}"/>
    <cellStyle name="40% - Ênfase5 218" xfId="2789" xr:uid="{546169D2-82C3-42A3-AA25-8DE0A15DD0B3}"/>
    <cellStyle name="40% - Ênfase5 219" xfId="2790" xr:uid="{C1FEB03A-8402-4C47-8351-BB8BDDF689AC}"/>
    <cellStyle name="40% - Ênfase5 22" xfId="2791" xr:uid="{A2307911-86F7-4F8A-8BE3-FD7EB97A4073}"/>
    <cellStyle name="40% - Ênfase5 220" xfId="2792" xr:uid="{64E565D2-7258-461B-87DA-66B0585F6BBF}"/>
    <cellStyle name="40% - Ênfase5 221" xfId="2793" xr:uid="{A4C1D4C0-598D-46AA-9C60-C1C4E03A7C4D}"/>
    <cellStyle name="40% - Ênfase5 222" xfId="2794" xr:uid="{0427ABA8-B8D3-4570-8DFE-D5280EE89278}"/>
    <cellStyle name="40% - Ênfase5 223" xfId="2795" xr:uid="{AD996463-1309-4A06-86D2-1B91E625B3E0}"/>
    <cellStyle name="40% - Ênfase5 224" xfId="2796" xr:uid="{B88A18A9-B259-4C05-B7F7-058814B0FB44}"/>
    <cellStyle name="40% - Ênfase5 225" xfId="2797" xr:uid="{C546472E-28D8-4548-A1EE-78BD1D485BF9}"/>
    <cellStyle name="40% - Ênfase5 226" xfId="2798" xr:uid="{37AF1068-4037-4496-A098-8C5EB0A5DDE7}"/>
    <cellStyle name="40% - Ênfase5 227" xfId="2799" xr:uid="{E196125C-8BF8-4357-8435-39425F8002C9}"/>
    <cellStyle name="40% - Ênfase5 228" xfId="2800" xr:uid="{ABC1EEF3-72B1-49B2-8218-0E0A32CB2E1D}"/>
    <cellStyle name="40% - Ênfase5 229" xfId="2801" xr:uid="{369DA5FB-B60F-4A07-91AC-19EFD39185A8}"/>
    <cellStyle name="40% - Ênfase5 23" xfId="2802" xr:uid="{B98DCC33-9BFF-4417-8722-479E60215893}"/>
    <cellStyle name="40% - Ênfase5 230" xfId="2803" xr:uid="{4E18FD61-3798-4B17-8465-2650F829B8F7}"/>
    <cellStyle name="40% - Ênfase5 231" xfId="2804" xr:uid="{0447B565-2040-4950-990F-FA9AF1AAFEDA}"/>
    <cellStyle name="40% - Ênfase5 232" xfId="2805" xr:uid="{3EA9D997-3073-44C6-9968-2672A0023F51}"/>
    <cellStyle name="40% - Ênfase5 233" xfId="2806" xr:uid="{6496EA3F-2A21-4011-81FF-AA9292EE45D1}"/>
    <cellStyle name="40% - Ênfase5 234" xfId="2807" xr:uid="{EDB1D9A5-FBC0-485A-AE78-F331115BEF32}"/>
    <cellStyle name="40% - Ênfase5 235" xfId="2808" xr:uid="{45EB5568-259E-44D0-A6AE-70861D4934B2}"/>
    <cellStyle name="40% - Ênfase5 236" xfId="2809" xr:uid="{581F24D6-6129-480B-A03A-8B50E84C5CA2}"/>
    <cellStyle name="40% - Ênfase5 237" xfId="2810" xr:uid="{461BFF08-0E16-4034-8A8F-C836EE186A23}"/>
    <cellStyle name="40% - Ênfase5 238" xfId="2811" xr:uid="{90F895B6-3AA7-43FA-AE7B-C555DCDDAA12}"/>
    <cellStyle name="40% - Ênfase5 239" xfId="2812" xr:uid="{44DCA454-0CEF-45A2-8CDA-AFEE6DE4C769}"/>
    <cellStyle name="40% - Ênfase5 24" xfId="2813" xr:uid="{4601C066-E00A-4D9E-9508-B8F32F3BFE38}"/>
    <cellStyle name="40% - Ênfase5 240" xfId="2814" xr:uid="{BBCFC639-9CDA-4A7E-8AA5-288C240CA5EC}"/>
    <cellStyle name="40% - Ênfase5 241" xfId="2815" xr:uid="{0E655EAC-D688-4C9F-B6E8-86F4ECA3E444}"/>
    <cellStyle name="40% - Ênfase5 242" xfId="2816" xr:uid="{4053F3BF-6CFE-4E36-9641-99F1B8EB921C}"/>
    <cellStyle name="40% - Ênfase5 243" xfId="2817" xr:uid="{8BA410E3-6721-46A6-8202-576FB5F37882}"/>
    <cellStyle name="40% - Ênfase5 244" xfId="2818" xr:uid="{E80F937C-06C1-42BD-8EC7-14276782BFAB}"/>
    <cellStyle name="40% - Ênfase5 245" xfId="2819" xr:uid="{6AF3F54E-BDAD-4C50-8532-F452B6564F11}"/>
    <cellStyle name="40% - Ênfase5 246" xfId="2820" xr:uid="{AD5B7949-8561-4088-8E9E-D368208CB7FC}"/>
    <cellStyle name="40% - Ênfase5 247" xfId="2821" xr:uid="{37AABA5C-BC43-46C6-BC7D-F9D97B386971}"/>
    <cellStyle name="40% - Ênfase5 248" xfId="2822" xr:uid="{8C31B889-CAAF-4EB7-BA09-263A7A28EBC8}"/>
    <cellStyle name="40% - Ênfase5 249" xfId="2823" xr:uid="{43B409B8-4308-4099-B288-63C716C807D3}"/>
    <cellStyle name="40% - Ênfase5 25" xfId="2824" xr:uid="{C6B8A27D-510A-470F-9E8E-F2A6C1FBAEDE}"/>
    <cellStyle name="40% - Ênfase5 250" xfId="2825" xr:uid="{83ED68F7-2B93-4E44-8809-E1F2EDE3D28F}"/>
    <cellStyle name="40% - Ênfase5 251" xfId="2826" xr:uid="{AD5E3538-0735-4F84-A912-479D40F45262}"/>
    <cellStyle name="40% - Ênfase5 252" xfId="2827" xr:uid="{3FF8CC06-8B49-4EC3-8C49-2E0C327F193D}"/>
    <cellStyle name="40% - Ênfase5 253" xfId="2828" xr:uid="{36CEB763-570E-4EC2-BED0-B8DDD4DD4E1D}"/>
    <cellStyle name="40% - Ênfase5 254" xfId="2829" xr:uid="{8C20E160-60AE-49D7-A184-84FB97007697}"/>
    <cellStyle name="40% - Ênfase5 255" xfId="2830" xr:uid="{D8A3AD8B-377D-4A51-B4CA-8D3CB59B9D5C}"/>
    <cellStyle name="40% - Ênfase5 256" xfId="11000" xr:uid="{BAF16C5F-D80C-40D8-8BEF-37320A88CC98}"/>
    <cellStyle name="40% - Ênfase5 257" xfId="15936" xr:uid="{89CD470C-9DA0-471A-96D8-E0892F1784FB}"/>
    <cellStyle name="40% - Ênfase5 26" xfId="2831" xr:uid="{F9A778E9-E149-4972-A733-7558363CF2DE}"/>
    <cellStyle name="40% - Ênfase5 27" xfId="2832" xr:uid="{5ADB2C46-C33A-4301-B613-037BA37626B9}"/>
    <cellStyle name="40% - Ênfase5 28" xfId="2833" xr:uid="{72BBFCAF-DDAA-4F32-A1DF-6912ADD8924A}"/>
    <cellStyle name="40% - Ênfase5 29" xfId="2834" xr:uid="{FFC70D24-F363-4B28-8E98-C7C247452341}"/>
    <cellStyle name="40% - Ênfase5 3" xfId="2835" xr:uid="{F647FED5-20DB-4B8F-B0DB-C6F69F78F3D1}"/>
    <cellStyle name="40% - Ênfase5 3 2" xfId="11001" xr:uid="{ADADBE67-DDC1-4690-A603-873715D2E7D0}"/>
    <cellStyle name="40% - Ênfase5 3 2 2" xfId="16033" xr:uid="{58B5AE5D-670E-4163-8EC7-488E673ADCEE}"/>
    <cellStyle name="40% - Ênfase5 3 2 2 2" xfId="16521" xr:uid="{E1108202-FEC2-4053-8858-AD64BDEB4BE7}"/>
    <cellStyle name="40% - Ênfase5 3 3" xfId="11002" xr:uid="{2B962D9C-9029-4EA7-945B-F286288BEC06}"/>
    <cellStyle name="40% - Ênfase5 3 4" xfId="11003" xr:uid="{CF2BFF3C-BC6F-43A9-800F-85A3E8305AB7}"/>
    <cellStyle name="40% - Ênfase5 3 5" xfId="16369" xr:uid="{0DD15E6A-BA92-44E2-81A6-A314C1ABFF03}"/>
    <cellStyle name="40% - Ênfase5 30" xfId="2836" xr:uid="{65D95922-3B5C-4E33-A81E-9B7533E46A82}"/>
    <cellStyle name="40% - Ênfase5 31" xfId="2837" xr:uid="{B7D2A4DA-3792-4104-BEF3-AFE33FE3FEB2}"/>
    <cellStyle name="40% - Ênfase5 32" xfId="2838" xr:uid="{1F89A908-BBDB-4D4D-8DBC-5AE2D236D1CA}"/>
    <cellStyle name="40% - Ênfase5 33" xfId="2839" xr:uid="{37F26560-3199-4571-BBDC-2FB7DF8ED52B}"/>
    <cellStyle name="40% - Ênfase5 34" xfId="2840" xr:uid="{451DA77F-42AF-478B-A747-07A0DDF65BD0}"/>
    <cellStyle name="40% - Ênfase5 35" xfId="2841" xr:uid="{BF49E38B-301F-4C34-BA70-61C7FE81CDC0}"/>
    <cellStyle name="40% - Ênfase5 36" xfId="2842" xr:uid="{A33D0070-0C27-4212-AD95-146B881017AE}"/>
    <cellStyle name="40% - Ênfase5 37" xfId="2843" xr:uid="{3503082B-1356-47D4-A978-25C20DA94E04}"/>
    <cellStyle name="40% - Ênfase5 38" xfId="2844" xr:uid="{A1B8BFC3-79A6-42CF-9B09-868439404186}"/>
    <cellStyle name="40% - Ênfase5 39" xfId="2845" xr:uid="{D34A30AA-3EEE-4DE5-9431-382F1D9018FA}"/>
    <cellStyle name="40% - Ênfase5 4" xfId="2846" xr:uid="{F045C9E1-AC16-41EA-98EF-E82E9CE7756C}"/>
    <cellStyle name="40% - Ênfase5 4 2" xfId="11004" xr:uid="{85DDE9F8-0584-4CE5-9E88-81CE657EB1BD}"/>
    <cellStyle name="40% - Ênfase5 4 2 2" xfId="16034" xr:uid="{FF92BA0F-D8BF-4B09-A0A4-8EF387866DBC}"/>
    <cellStyle name="40% - Ênfase5 4 2 2 2" xfId="16522" xr:uid="{55177D81-E21C-40F4-A893-EB42A6607043}"/>
    <cellStyle name="40% - Ênfase5 4 3" xfId="11005" xr:uid="{BC4FED5C-353C-490C-A348-710A6A405236}"/>
    <cellStyle name="40% - Ênfase5 4 4" xfId="11006" xr:uid="{D71FA4C2-E23D-474E-8DDD-6CEA7FC55EB7}"/>
    <cellStyle name="40% - Ênfase5 4 5" xfId="16370" xr:uid="{01C2A268-4004-4765-9446-6A5D3BF42994}"/>
    <cellStyle name="40% - Ênfase5 40" xfId="2847" xr:uid="{3FC1D485-CB11-4E58-AFBB-A0EFF876976B}"/>
    <cellStyle name="40% - Ênfase5 41" xfId="2848" xr:uid="{39C2E3A2-0C17-46BD-94B5-B5C637AD937B}"/>
    <cellStyle name="40% - Ênfase5 42" xfId="2849" xr:uid="{5D9A5EA1-EE1E-4136-9CC2-288E9202EF42}"/>
    <cellStyle name="40% - Ênfase5 43" xfId="2850" xr:uid="{F0349F91-B025-4B49-BD69-12E76C826007}"/>
    <cellStyle name="40% - Ênfase5 44" xfId="2851" xr:uid="{C623624B-59B9-4E01-BA02-E12F4B5471B4}"/>
    <cellStyle name="40% - Ênfase5 45" xfId="2852" xr:uid="{50F0DA76-2A9D-4A0B-A726-57EC73953A76}"/>
    <cellStyle name="40% - Ênfase5 46" xfId="2853" xr:uid="{800A78AD-3542-4A5F-8710-11B38260C7BE}"/>
    <cellStyle name="40% - Ênfase5 47" xfId="2854" xr:uid="{4FD609C6-2312-4F62-9574-61C1246ECB3E}"/>
    <cellStyle name="40% - Ênfase5 48" xfId="2855" xr:uid="{F0982547-61F7-4178-AB75-861966D90AAF}"/>
    <cellStyle name="40% - Ênfase5 49" xfId="2856" xr:uid="{76A56581-5A0A-4C26-89B6-8A091B1DB23F}"/>
    <cellStyle name="40% - Ênfase5 5" xfId="2857" xr:uid="{D5A8855E-3650-46A0-921F-F9064BB309D2}"/>
    <cellStyle name="40% - Ênfase5 5 2" xfId="16035" xr:uid="{F8CD1A6B-3847-495A-99FA-B81B59872187}"/>
    <cellStyle name="40% - Ênfase5 5 2 2" xfId="16371" xr:uid="{E71F2A8C-3EF6-40AF-A68B-64258E6E6D3F}"/>
    <cellStyle name="40% - Ênfase5 50" xfId="2858" xr:uid="{469B88ED-5028-432B-B22A-B420BF6CAF61}"/>
    <cellStyle name="40% - Ênfase5 51" xfId="2859" xr:uid="{A19D2CA8-F5E7-4D2C-9BAB-42827293523F}"/>
    <cellStyle name="40% - Ênfase5 52" xfId="2860" xr:uid="{F26A42CC-139E-4BCA-8DE5-CC3866721315}"/>
    <cellStyle name="40% - Ênfase5 53" xfId="2861" xr:uid="{A23348E4-F964-47D0-9D02-0CAF6A129DEA}"/>
    <cellStyle name="40% - Ênfase5 54" xfId="2862" xr:uid="{3381E849-9A9B-4008-9AA6-5052223176B6}"/>
    <cellStyle name="40% - Ênfase5 55" xfId="2863" xr:uid="{456919FE-9620-4D4E-8ECF-A946E599704F}"/>
    <cellStyle name="40% - Ênfase5 56" xfId="2864" xr:uid="{0CEA3CC4-75EC-4EC9-A24E-78E774EAC41C}"/>
    <cellStyle name="40% - Ênfase5 57" xfId="2865" xr:uid="{C6A98AE9-9D30-4FBB-9E43-47F12EDC3507}"/>
    <cellStyle name="40% - Ênfase5 58" xfId="2866" xr:uid="{4D9BDF87-2E67-42F2-883F-B9336598F31B}"/>
    <cellStyle name="40% - Ênfase5 59" xfId="2867" xr:uid="{AE70C76B-C199-4963-B431-0ADF0D92D5A2}"/>
    <cellStyle name="40% - Ênfase5 6" xfId="2868" xr:uid="{D07FD858-5808-43AB-B915-29CBC2E4EC5D}"/>
    <cellStyle name="40% - Ênfase5 6 2" xfId="18604" xr:uid="{0368C0C2-6657-4D0D-BE2A-02409E45FAF3}"/>
    <cellStyle name="40% - Ênfase5 6 2 2" xfId="31820" xr:uid="{A1486EBA-8173-41EF-88C0-BB8768CA720E}"/>
    <cellStyle name="40% - Ênfase5 60" xfId="2869" xr:uid="{41D9E2CB-6E94-4DAD-A5C1-A9F0A46392BD}"/>
    <cellStyle name="40% - Ênfase5 61" xfId="2870" xr:uid="{971ED523-18EA-4483-82AE-A01DD2B013DD}"/>
    <cellStyle name="40% - Ênfase5 62" xfId="2871" xr:uid="{4D6B2750-9C37-44F8-AB6D-AC4335647F19}"/>
    <cellStyle name="40% - Ênfase5 63" xfId="2872" xr:uid="{F9B8EE46-C86F-4B98-A1E5-E46BCB1C85AF}"/>
    <cellStyle name="40% - Ênfase5 64" xfId="2873" xr:uid="{CD328C08-12EE-4AA7-BD0B-03767864BF9D}"/>
    <cellStyle name="40% - Ênfase5 65" xfId="2874" xr:uid="{B8A24D2B-8F16-4C6B-A996-04C611B9A6F0}"/>
    <cellStyle name="40% - Ênfase5 66" xfId="2875" xr:uid="{94E330BA-1FA0-48BB-BDBC-7B4D70B0B312}"/>
    <cellStyle name="40% - Ênfase5 67" xfId="2876" xr:uid="{D3B07E7A-F9B2-4E87-8A89-E9687367A3A8}"/>
    <cellStyle name="40% - Ênfase5 68" xfId="2877" xr:uid="{C4681BE2-8756-43DD-ADA9-6B2096EB2758}"/>
    <cellStyle name="40% - Ênfase5 69" xfId="2878" xr:uid="{0790FE56-2E1E-48BB-9415-BD6259E19123}"/>
    <cellStyle name="40% - Ênfase5 7" xfId="2879" xr:uid="{F58B494C-7EDC-4989-803E-5ADFCFC10080}"/>
    <cellStyle name="40% - Ênfase5 7 2" xfId="18605" xr:uid="{7DC37E4B-1204-4FB0-B0B2-0A575A585DBF}"/>
    <cellStyle name="40% - Ênfase5 7 2 2" xfId="31821" xr:uid="{BCC969B2-443C-4706-B1D9-7CD6CFEA4B94}"/>
    <cellStyle name="40% - Ênfase5 70" xfId="2880" xr:uid="{644D958B-DAE7-491E-B87C-F5DDC9981B46}"/>
    <cellStyle name="40% - Ênfase5 71" xfId="2881" xr:uid="{C95A69D5-FEA8-49D2-A34D-C33F6EC21FBD}"/>
    <cellStyle name="40% - Ênfase5 72" xfId="2882" xr:uid="{37C90143-A305-46F7-A9E0-43EA72D4E82B}"/>
    <cellStyle name="40% - Ênfase5 73" xfId="2883" xr:uid="{F54B0B28-5945-41CE-9C38-81EEAB00E498}"/>
    <cellStyle name="40% - Ênfase5 74" xfId="2884" xr:uid="{8F94DF17-F982-421D-92B6-3A99DBAF6F7F}"/>
    <cellStyle name="40% - Ênfase5 75" xfId="2885" xr:uid="{E426B83B-7443-4FE4-9BF5-C5494C274A51}"/>
    <cellStyle name="40% - Ênfase5 76" xfId="2886" xr:uid="{E9C1AB59-744C-4F39-AABF-B8D14DC07E70}"/>
    <cellStyle name="40% - Ênfase5 77" xfId="2887" xr:uid="{03EEE80A-85F0-4588-A061-F87762F96CA3}"/>
    <cellStyle name="40% - Ênfase5 78" xfId="2888" xr:uid="{DCC33C4A-B2FF-4DD6-A0E7-6ADA29F0B91A}"/>
    <cellStyle name="40% - Ênfase5 79" xfId="2889" xr:uid="{3E4E63D9-168D-4F7E-B7F0-0EF16D2C695B}"/>
    <cellStyle name="40% - Ênfase5 8" xfId="2890" xr:uid="{6F58E0C7-8C2B-461A-B768-958F69733C45}"/>
    <cellStyle name="40% - Ênfase5 8 2" xfId="18606" xr:uid="{210233C2-B257-4310-9CFF-0BDE4AEE1609}"/>
    <cellStyle name="40% - Ênfase5 8 2 2" xfId="31822" xr:uid="{280B5E8E-75A2-4A4E-977F-0ED8D3D1FA1A}"/>
    <cellStyle name="40% - Ênfase5 80" xfId="2891" xr:uid="{34015382-33B1-40D2-8A0E-7D5FE712B193}"/>
    <cellStyle name="40% - Ênfase5 81" xfId="2892" xr:uid="{96055B9D-3C92-498B-90FB-59ACFDBC62ED}"/>
    <cellStyle name="40% - Ênfase5 82" xfId="2893" xr:uid="{FFD4AF37-89DA-4DE2-B450-5EBF710551E3}"/>
    <cellStyle name="40% - Ênfase5 83" xfId="2894" xr:uid="{8A4C3440-7880-4792-A573-A62E2AEFB761}"/>
    <cellStyle name="40% - Ênfase5 84" xfId="2895" xr:uid="{D91C3B09-EA57-4610-82A4-08BC8552D170}"/>
    <cellStyle name="40% - Ênfase5 85" xfId="2896" xr:uid="{CF738437-CD6E-416B-9BFD-39D0B3910F03}"/>
    <cellStyle name="40% - Ênfase5 86" xfId="2897" xr:uid="{DEC85E77-21D0-446D-A484-91139548DFD5}"/>
    <cellStyle name="40% - Ênfase5 87" xfId="2898" xr:uid="{A540609B-A87D-46EA-8409-4EE703736FD6}"/>
    <cellStyle name="40% - Ênfase5 88" xfId="2899" xr:uid="{65BC0E60-A5E0-4A23-9982-84DA71D8284A}"/>
    <cellStyle name="40% - Ênfase5 89" xfId="2900" xr:uid="{D813A730-181A-4938-8394-678F2FE5145B}"/>
    <cellStyle name="40% - Ênfase5 9" xfId="2901" xr:uid="{4BAF2CDD-5764-4385-B8AA-0F92AB896D1A}"/>
    <cellStyle name="40% - Ênfase5 9 2" xfId="18607" xr:uid="{108593A0-B947-4481-8126-DF6446E5BDBA}"/>
    <cellStyle name="40% - Ênfase5 9 2 2" xfId="31823" xr:uid="{04011C12-6E9F-4C9B-AEF2-7D2D845C9D27}"/>
    <cellStyle name="40% - Ênfase5 90" xfId="2902" xr:uid="{56738B73-8A17-4813-AF8D-E5757CD65F2F}"/>
    <cellStyle name="40% - Ênfase5 91" xfId="2903" xr:uid="{EEB3A941-9E6B-4106-8390-4FE9EA07C5BD}"/>
    <cellStyle name="40% - Ênfase5 92" xfId="2904" xr:uid="{A3D7798A-C267-4DD1-A140-4210407D137D}"/>
    <cellStyle name="40% - Ênfase5 93" xfId="2905" xr:uid="{C0032E7F-5614-44D1-AE55-A070D21437D0}"/>
    <cellStyle name="40% - Ênfase5 94" xfId="2906" xr:uid="{FC031442-E5C3-44F4-A6F0-6804E5599389}"/>
    <cellStyle name="40% - Ênfase5 95" xfId="2907" xr:uid="{E2841801-64FC-4F42-A538-1890CF46300B}"/>
    <cellStyle name="40% - Ênfase5 96" xfId="2908" xr:uid="{1CED19FF-128A-4160-9721-EEC1A31528CE}"/>
    <cellStyle name="40% - Ênfase5 97" xfId="2909" xr:uid="{0880F5C3-9581-415A-9126-617386F96CAD}"/>
    <cellStyle name="40% - Ênfase5 98" xfId="2910" xr:uid="{CF73C8FD-69FF-4107-9836-4F3D339C618E}"/>
    <cellStyle name="40% - Ênfase5 99" xfId="2911" xr:uid="{663C3CEC-F92F-46C8-99D8-31903C3B4B92}"/>
    <cellStyle name="40% - Ênfase6" xfId="12" xr:uid="{00000000-0005-0000-0000-00000B000000}"/>
    <cellStyle name="40% - Ênfase6 10" xfId="2912" xr:uid="{0F5D6B62-D4EF-4E86-BFDB-F120ADE3DCF1}"/>
    <cellStyle name="40% - Ênfase6 10 2" xfId="18608" xr:uid="{138D75DD-BC19-4289-B1DD-0671F6EF87D0}"/>
    <cellStyle name="40% - Ênfase6 10 2 2" xfId="31824" xr:uid="{266710D4-2FD3-43D3-9411-4A4D38E1B4A0}"/>
    <cellStyle name="40% - Ênfase6 100" xfId="2913" xr:uid="{8FE142FC-5D8E-41EB-A819-DB6BF9024E80}"/>
    <cellStyle name="40% - Ênfase6 101" xfId="2914" xr:uid="{A9DACA17-D4A2-4505-BE62-DD6BD8997420}"/>
    <cellStyle name="40% - Ênfase6 102" xfId="2915" xr:uid="{FB17C27F-5FED-4C97-8186-1DCA5ACB8135}"/>
    <cellStyle name="40% - Ênfase6 103" xfId="2916" xr:uid="{5CF0212E-5C25-48F8-9FE9-FB613E00034C}"/>
    <cellStyle name="40% - Ênfase6 104" xfId="2917" xr:uid="{429F6220-1FA3-4C35-BEC6-20202D914352}"/>
    <cellStyle name="40% - Ênfase6 105" xfId="2918" xr:uid="{EB6B054D-A870-43BE-B69A-116CDBA20B5B}"/>
    <cellStyle name="40% - Ênfase6 106" xfId="2919" xr:uid="{823D0714-8D39-4EFE-A0A2-4A537EC63B95}"/>
    <cellStyle name="40% - Ênfase6 107" xfId="2920" xr:uid="{46AE90DC-3BEA-4668-864E-BAD2ECB34705}"/>
    <cellStyle name="40% - Ênfase6 108" xfId="2921" xr:uid="{BD2DA47A-625D-4A4D-9F34-9C4F737A86AA}"/>
    <cellStyle name="40% - Ênfase6 109" xfId="2922" xr:uid="{31BA22A7-728A-4EED-A921-5E8DCDAF58F1}"/>
    <cellStyle name="40% - Ênfase6 11" xfId="2923" xr:uid="{620C0ED9-099B-4A2A-86B5-6020F05CFD62}"/>
    <cellStyle name="40% - Ênfase6 11 2" xfId="18609" xr:uid="{D3D266C1-ECB7-4555-9DBE-356BE6FF4699}"/>
    <cellStyle name="40% - Ênfase6 11 2 2" xfId="31825" xr:uid="{E97CAE88-1440-4013-B68C-00DDE86CEBAC}"/>
    <cellStyle name="40% - Ênfase6 110" xfId="2924" xr:uid="{012272EA-A222-4CED-AEF7-39179182E361}"/>
    <cellStyle name="40% - Ênfase6 111" xfId="2925" xr:uid="{3372E17A-0F63-4ECE-A305-4380A1C347B7}"/>
    <cellStyle name="40% - Ênfase6 112" xfId="2926" xr:uid="{234705AF-0BE7-4583-820B-739198E56E14}"/>
    <cellStyle name="40% - Ênfase6 113" xfId="2927" xr:uid="{8CCD6FAE-6D33-4497-B70B-50FA97C13654}"/>
    <cellStyle name="40% - Ênfase6 114" xfId="2928" xr:uid="{EC86CDB8-8B7E-443E-8916-86317A87C268}"/>
    <cellStyle name="40% - Ênfase6 115" xfId="2929" xr:uid="{4E01FF6C-0F50-401B-9A70-11F57816FF9D}"/>
    <cellStyle name="40% - Ênfase6 116" xfId="2930" xr:uid="{0BA3C831-E6EB-4339-9769-143AD723A265}"/>
    <cellStyle name="40% - Ênfase6 117" xfId="2931" xr:uid="{F67F03C2-33DB-4D02-9DDC-159FABDF9A68}"/>
    <cellStyle name="40% - Ênfase6 118" xfId="2932" xr:uid="{828E9902-B9D7-4584-941F-5E96C53057BE}"/>
    <cellStyle name="40% - Ênfase6 119" xfId="2933" xr:uid="{8A7CC0A7-3821-4FFF-B0EA-AB93B9DE8B64}"/>
    <cellStyle name="40% - Ênfase6 12" xfId="2934" xr:uid="{55967FE6-105A-4AE2-8D1C-6C2508B5E261}"/>
    <cellStyle name="40% - Ênfase6 12 2" xfId="18610" xr:uid="{66F52C7D-B55C-481E-BC31-EF52AB1F86ED}"/>
    <cellStyle name="40% - Ênfase6 12 2 2" xfId="31826" xr:uid="{32DE5D32-60C0-4EE2-8738-FFECD62A5A2F}"/>
    <cellStyle name="40% - Ênfase6 120" xfId="2935" xr:uid="{7673B106-26EF-49B0-BAFD-38E44A77D1AD}"/>
    <cellStyle name="40% - Ênfase6 121" xfId="2936" xr:uid="{D33982B4-6841-4C46-9A78-8AA5B9D34E19}"/>
    <cellStyle name="40% - Ênfase6 122" xfId="2937" xr:uid="{87EEBBCD-25B2-4D64-8E50-B71FCAC72335}"/>
    <cellStyle name="40% - Ênfase6 123" xfId="2938" xr:uid="{0C0CD4EB-9651-4FAC-B5D0-57248E5E8B20}"/>
    <cellStyle name="40% - Ênfase6 124" xfId="2939" xr:uid="{E6259715-41F8-4579-A19F-92FB047E75E6}"/>
    <cellStyle name="40% - Ênfase6 125" xfId="2940" xr:uid="{B57F6B63-F795-42F2-A35B-381116950FCE}"/>
    <cellStyle name="40% - Ênfase6 126" xfId="2941" xr:uid="{5999EF48-56D3-440F-A12E-3EC75A49035F}"/>
    <cellStyle name="40% - Ênfase6 127" xfId="2942" xr:uid="{E3FA921A-CE74-440F-AABE-EBEE80AE2BC9}"/>
    <cellStyle name="40% - Ênfase6 128" xfId="2943" xr:uid="{CCA93FC0-BB7F-4CF8-B51E-01E3A3C38FAA}"/>
    <cellStyle name="40% - Ênfase6 129" xfId="2944" xr:uid="{660630D9-14CA-412F-B261-FD039668B71E}"/>
    <cellStyle name="40% - Ênfase6 13" xfId="2945" xr:uid="{24AF0B72-7221-4EB7-A128-88D9B9FB6E30}"/>
    <cellStyle name="40% - Ênfase6 13 2" xfId="18611" xr:uid="{25914622-8B03-4E26-ADE2-68041BBD6A75}"/>
    <cellStyle name="40% - Ênfase6 13 2 2" xfId="31827" xr:uid="{237F7E1A-2B3F-4090-A7F6-374248491058}"/>
    <cellStyle name="40% - Ênfase6 130" xfId="2946" xr:uid="{7CE0C699-F242-429E-8578-FBFC7779D9DA}"/>
    <cellStyle name="40% - Ênfase6 131" xfId="2947" xr:uid="{2B888D37-C130-4FF4-B035-100A7A837381}"/>
    <cellStyle name="40% - Ênfase6 132" xfId="2948" xr:uid="{31B71802-C8F4-4839-ABEA-200646F58F57}"/>
    <cellStyle name="40% - Ênfase6 133" xfId="2949" xr:uid="{840C4B0C-EC28-4BBB-B69D-62ED46C88610}"/>
    <cellStyle name="40% - Ênfase6 134" xfId="2950" xr:uid="{A6960F12-F49E-4C9D-8F98-08F4311BD534}"/>
    <cellStyle name="40% - Ênfase6 135" xfId="2951" xr:uid="{3C2FA73D-5ABD-49E6-B6AF-C2FBF4C32C3D}"/>
    <cellStyle name="40% - Ênfase6 136" xfId="2952" xr:uid="{445524AF-0F78-4F51-A271-36B7BDE35139}"/>
    <cellStyle name="40% - Ênfase6 137" xfId="2953" xr:uid="{FA5D0EDA-C89B-458E-ADE1-0DCF45C3EB79}"/>
    <cellStyle name="40% - Ênfase6 138" xfId="2954" xr:uid="{23742055-A8A9-4BEA-B027-EA104CD58478}"/>
    <cellStyle name="40% - Ênfase6 139" xfId="2955" xr:uid="{93783949-1D44-456E-B357-322661DA9F16}"/>
    <cellStyle name="40% - Ênfase6 14" xfId="2956" xr:uid="{1C7A58DF-4903-453F-894F-71A9383B8873}"/>
    <cellStyle name="40% - Ênfase6 14 2" xfId="18612" xr:uid="{DF73BD93-6A7F-474F-A259-97D8A8F730D0}"/>
    <cellStyle name="40% - Ênfase6 14 2 2" xfId="31828" xr:uid="{A619F196-4E1C-47C6-88EC-95CB01821E7C}"/>
    <cellStyle name="40% - Ênfase6 140" xfId="2957" xr:uid="{9D1DC27C-E163-4A54-860C-A7F8ACC81C28}"/>
    <cellStyle name="40% - Ênfase6 141" xfId="2958" xr:uid="{4BA5F30D-FB15-43E6-94FA-4E56C310FBB4}"/>
    <cellStyle name="40% - Ênfase6 142" xfId="2959" xr:uid="{AB9E84F4-5FA3-4BF4-85B9-15B778CC0ABE}"/>
    <cellStyle name="40% - Ênfase6 143" xfId="2960" xr:uid="{79690F48-457B-4847-983C-9AA1932D1854}"/>
    <cellStyle name="40% - Ênfase6 144" xfId="2961" xr:uid="{B95AF0DA-27BA-418A-99C7-19EBEB0FE49C}"/>
    <cellStyle name="40% - Ênfase6 145" xfId="2962" xr:uid="{EB347723-6C03-4844-8BA9-FAA536219256}"/>
    <cellStyle name="40% - Ênfase6 146" xfId="2963" xr:uid="{136C1B2C-45DD-48E2-97C6-D81D83CB735D}"/>
    <cellStyle name="40% - Ênfase6 147" xfId="2964" xr:uid="{93D2CBEB-F762-4EC3-BBF3-3A21B0C749C2}"/>
    <cellStyle name="40% - Ênfase6 148" xfId="2965" xr:uid="{7D365A6D-92DE-4AA5-916C-E3CA7339A692}"/>
    <cellStyle name="40% - Ênfase6 149" xfId="2966" xr:uid="{AE12319C-FA6C-42F1-972B-0F11E0DC4698}"/>
    <cellStyle name="40% - Ênfase6 15" xfId="2967" xr:uid="{01740D9A-6FB5-4449-9282-CE357486883E}"/>
    <cellStyle name="40% - Ênfase6 15 2" xfId="18613" xr:uid="{27574F58-9ABF-44A5-A3E7-80D71573B1B5}"/>
    <cellStyle name="40% - Ênfase6 15 2 2" xfId="31829" xr:uid="{EAC44B0C-3A14-484A-A51B-0170F09A89A0}"/>
    <cellStyle name="40% - Ênfase6 150" xfId="2968" xr:uid="{A395D9BD-D033-4E37-981C-5C88720F1302}"/>
    <cellStyle name="40% - Ênfase6 151" xfId="2969" xr:uid="{33EE46A1-294D-4396-8D3D-040EFD5B4E7D}"/>
    <cellStyle name="40% - Ênfase6 152" xfId="2970" xr:uid="{8AF72F0A-0A07-4C67-9A16-F2C7B8FCA4AC}"/>
    <cellStyle name="40% - Ênfase6 153" xfId="2971" xr:uid="{054FC534-1ABC-47F1-AA21-D60A5F28BD17}"/>
    <cellStyle name="40% - Ênfase6 154" xfId="2972" xr:uid="{B6A58766-F740-453F-B19A-64699FB9FDBC}"/>
    <cellStyle name="40% - Ênfase6 155" xfId="2973" xr:uid="{75C10EE7-893F-4E74-8B13-5C3A692A0DAA}"/>
    <cellStyle name="40% - Ênfase6 156" xfId="2974" xr:uid="{8E571AE0-1772-4E22-A67A-7BA0022291D5}"/>
    <cellStyle name="40% - Ênfase6 157" xfId="2975" xr:uid="{7B3281F1-924F-4ACC-A954-071A4E918472}"/>
    <cellStyle name="40% - Ênfase6 158" xfId="2976" xr:uid="{05DD1EA9-5984-4C50-9D04-BC1D2F69A757}"/>
    <cellStyle name="40% - Ênfase6 159" xfId="2977" xr:uid="{A72F7B91-E8E5-4671-8097-4A352452FA65}"/>
    <cellStyle name="40% - Ênfase6 16" xfId="2978" xr:uid="{4B68DD3C-A3F7-4146-BFF1-1D3E3E3A1E6C}"/>
    <cellStyle name="40% - Ênfase6 16 2" xfId="18614" xr:uid="{12D952E7-A398-43FA-BB68-6F812BAF4F3C}"/>
    <cellStyle name="40% - Ênfase6 16 2 2" xfId="31830" xr:uid="{097B1348-1B23-41B3-BD39-FF023B11BE9E}"/>
    <cellStyle name="40% - Ênfase6 160" xfId="2979" xr:uid="{F2B21013-FECD-4819-8847-E2E8763ED858}"/>
    <cellStyle name="40% - Ênfase6 161" xfId="2980" xr:uid="{6B0E5795-BA85-4A9F-A997-EADF735E0FBE}"/>
    <cellStyle name="40% - Ênfase6 162" xfId="2981" xr:uid="{73AF2C0F-DA9D-4185-80CF-A40F53302CBE}"/>
    <cellStyle name="40% - Ênfase6 163" xfId="2982" xr:uid="{D3F514EE-941E-48A8-A74C-6419F3AEA2DD}"/>
    <cellStyle name="40% - Ênfase6 164" xfId="2983" xr:uid="{DE9BCB00-8A7D-4D24-89CC-BA2D9BFD1A65}"/>
    <cellStyle name="40% - Ênfase6 165" xfId="2984" xr:uid="{1AFC98FB-3121-444E-877B-12750888F681}"/>
    <cellStyle name="40% - Ênfase6 166" xfId="2985" xr:uid="{C1348A29-2EBB-4252-A1E6-5ABC7056B9A8}"/>
    <cellStyle name="40% - Ênfase6 167" xfId="2986" xr:uid="{C5E165D6-2DB3-4AB5-89C5-B4C0484292BD}"/>
    <cellStyle name="40% - Ênfase6 168" xfId="2987" xr:uid="{F85DB2C4-F24A-42B1-A87B-28AD1B7B82F4}"/>
    <cellStyle name="40% - Ênfase6 169" xfId="2988" xr:uid="{5FDB5165-52C2-409A-AD58-F856662EADCA}"/>
    <cellStyle name="40% - Ênfase6 17" xfId="2989" xr:uid="{D55CD079-2E36-41A1-95DB-C0BEDB471AA1}"/>
    <cellStyle name="40% - Ênfase6 17 2" xfId="18615" xr:uid="{C771AFD0-72F4-484C-A74D-E651F67BCCFE}"/>
    <cellStyle name="40% - Ênfase6 17 2 2" xfId="31831" xr:uid="{E8865203-C0B5-409F-AA59-7B77E0A7F592}"/>
    <cellStyle name="40% - Ênfase6 170" xfId="2990" xr:uid="{48D060C9-ADA9-46ED-9610-CBE1191C58D4}"/>
    <cellStyle name="40% - Ênfase6 171" xfId="2991" xr:uid="{E10A2C81-2F43-4CA2-94CE-6D717DEF41AE}"/>
    <cellStyle name="40% - Ênfase6 172" xfId="2992" xr:uid="{6EF7BDCA-DB94-49F6-B9D9-8510606C0391}"/>
    <cellStyle name="40% - Ênfase6 173" xfId="2993" xr:uid="{9B1C8074-FFD4-4C8F-831E-A4F8275513CF}"/>
    <cellStyle name="40% - Ênfase6 174" xfId="2994" xr:uid="{15F52A35-32AC-4438-B1E7-945DBFF3484F}"/>
    <cellStyle name="40% - Ênfase6 175" xfId="2995" xr:uid="{F9ED54D2-572A-41F0-9857-9C0F19379570}"/>
    <cellStyle name="40% - Ênfase6 176" xfId="2996" xr:uid="{DFFD331F-7A61-4CFA-A69A-A6D4EF3CCCE9}"/>
    <cellStyle name="40% - Ênfase6 177" xfId="2997" xr:uid="{0BF4B300-70AB-4B6F-A947-62E45FD69526}"/>
    <cellStyle name="40% - Ênfase6 178" xfId="2998" xr:uid="{C2C194F9-CDDE-4FAC-98C7-84A10CA546D9}"/>
    <cellStyle name="40% - Ênfase6 179" xfId="2999" xr:uid="{AE00628C-9CC9-4F0D-BD13-8B3009A089EF}"/>
    <cellStyle name="40% - Ênfase6 18" xfId="3000" xr:uid="{96C4AD23-B74E-44B3-9752-A01EB085A7A8}"/>
    <cellStyle name="40% - Ênfase6 18 2" xfId="18616" xr:uid="{D39222F1-5E03-479B-904D-CA04C118BE24}"/>
    <cellStyle name="40% - Ênfase6 18 2 2" xfId="31832" xr:uid="{BA8F5091-82BA-4FF3-A97F-796FAC110B23}"/>
    <cellStyle name="40% - Ênfase6 180" xfId="3001" xr:uid="{6E8F8BE7-D4F8-467C-B27D-8E35F27D9E31}"/>
    <cellStyle name="40% - Ênfase6 181" xfId="3002" xr:uid="{6D506009-158E-45BE-9C4D-D62D840939FC}"/>
    <cellStyle name="40% - Ênfase6 182" xfId="3003" xr:uid="{E5D919A1-561F-4FFD-B850-84A6FC94AA81}"/>
    <cellStyle name="40% - Ênfase6 183" xfId="3004" xr:uid="{03903889-3EA8-4F1D-82D2-5CCE3D3BD58F}"/>
    <cellStyle name="40% - Ênfase6 184" xfId="3005" xr:uid="{09265CBD-9315-4741-965C-C31ED0EAEEF3}"/>
    <cellStyle name="40% - Ênfase6 185" xfId="3006" xr:uid="{7EDE1D8A-0B6B-4682-92D2-E502979D9AEA}"/>
    <cellStyle name="40% - Ênfase6 186" xfId="3007" xr:uid="{91B6BB0F-784B-406B-B9CC-86C55FFC5989}"/>
    <cellStyle name="40% - Ênfase6 187" xfId="3008" xr:uid="{F7917DBB-C9E8-4699-8518-3A838DC9387D}"/>
    <cellStyle name="40% - Ênfase6 188" xfId="3009" xr:uid="{A9591025-6023-49BA-9B20-2612DC976D9D}"/>
    <cellStyle name="40% - Ênfase6 189" xfId="3010" xr:uid="{04FBEE95-3F8E-4551-9E10-2502E2722441}"/>
    <cellStyle name="40% - Ênfase6 19" xfId="3011" xr:uid="{25538CCF-4A66-4AE9-898C-93F9CF2256EB}"/>
    <cellStyle name="40% - Ênfase6 190" xfId="3012" xr:uid="{6925346E-8F3B-47C2-BDBA-59657C9B4BC3}"/>
    <cellStyle name="40% - Ênfase6 191" xfId="3013" xr:uid="{BF1C8832-215D-41D0-811E-CE246977D022}"/>
    <cellStyle name="40% - Ênfase6 192" xfId="3014" xr:uid="{705663A9-A578-43A2-805F-2FA31CE11BCD}"/>
    <cellStyle name="40% - Ênfase6 193" xfId="3015" xr:uid="{4EA6BEEC-C6B1-4F71-B2E3-B9D5AB5BD06F}"/>
    <cellStyle name="40% - Ênfase6 194" xfId="3016" xr:uid="{CF73B914-5BB6-4FA3-AA42-3AAB37399B9D}"/>
    <cellStyle name="40% - Ênfase6 195" xfId="3017" xr:uid="{F18EA416-A61E-458A-BE13-6A51BF4E7C8A}"/>
    <cellStyle name="40% - Ênfase6 196" xfId="3018" xr:uid="{D08BAF42-78C9-4BD5-AD98-5C7D11225E5B}"/>
    <cellStyle name="40% - Ênfase6 197" xfId="3019" xr:uid="{C3D09765-FE93-4421-9024-1B2B439088AE}"/>
    <cellStyle name="40% - Ênfase6 198" xfId="3020" xr:uid="{CEBBD9BE-CF85-4161-8805-052DE0D6154D}"/>
    <cellStyle name="40% - Ênfase6 199" xfId="3021" xr:uid="{1D84D849-DE3B-48E5-8A14-F9156F8347A8}"/>
    <cellStyle name="40% - Ênfase6 2" xfId="3022" xr:uid="{C9841358-441E-46AC-9782-6C23A270B534}"/>
    <cellStyle name="40% - Ênfase6 2 10" xfId="14883" xr:uid="{1EF5E8E5-BE80-40E2-9ADF-861F9C4046A0}"/>
    <cellStyle name="40% - Ênfase6 2 11" xfId="16372" xr:uid="{3E62DE9F-51BE-483B-9730-55FBF760133C}"/>
    <cellStyle name="40% - Ênfase6 2 11 2" xfId="18617" xr:uid="{0D5519D4-3016-49DB-9D1B-72C458B41836}"/>
    <cellStyle name="40% - Ênfase6 2 12" xfId="31833" xr:uid="{B4353788-18CE-4B80-8ACA-5EBC182886EE}"/>
    <cellStyle name="40% - Ênfase6 2 2" xfId="11007" xr:uid="{8889CAFC-93F0-42F6-A001-DD689896655A}"/>
    <cellStyle name="40% - Ênfase6 2 2 2" xfId="11008" xr:uid="{82939480-5C75-4F41-8209-1F62CB6F2B0B}"/>
    <cellStyle name="40% - Ênfase6 2 2 2 2" xfId="11009" xr:uid="{40EB58EB-9B4E-44FD-8BD8-F2B965B22324}"/>
    <cellStyle name="40% - Ênfase6 2 2 2 3" xfId="11010" xr:uid="{C38B5640-761F-41DE-AF86-4737FEB9D309}"/>
    <cellStyle name="40% - Ênfase6 2 2 2 4" xfId="11011" xr:uid="{BB333B7E-FD8C-4CBA-9346-DF8153FA0079}"/>
    <cellStyle name="40% - Ênfase6 2 2 2 5" xfId="16036" xr:uid="{444FC2AA-D427-4921-9D6A-42AF1FE3F432}"/>
    <cellStyle name="40% - Ênfase6 2 2 2 5 2" xfId="16523" xr:uid="{D9582DD4-1FCE-4F24-B081-90EF58381EDC}"/>
    <cellStyle name="40% - Ênfase6 2 2 3" xfId="11012" xr:uid="{48DD77DE-1C8D-4B21-B3D5-B5D56E2B6247}"/>
    <cellStyle name="40% - Ênfase6 2 2 4" xfId="11013" xr:uid="{BE02E4A3-1609-4BEC-86DE-C7BDDEC10DC5}"/>
    <cellStyle name="40% - Ênfase6 2 2 4 2" xfId="24977" xr:uid="{14D273FC-EBFE-4667-B2A2-9B987EC84E7C}"/>
    <cellStyle name="40% - Ênfase6 2 2 5" xfId="11014" xr:uid="{7AF1C58A-B0C0-410B-B7A6-BC2E96DFA286}"/>
    <cellStyle name="40% - Ênfase6 2 3" xfId="11015" xr:uid="{01B2D4D3-F2AA-4016-8F1D-A3B0D47F7A96}"/>
    <cellStyle name="40% - Ênfase6 2 3 2" xfId="11016" xr:uid="{40F263B3-ACE9-42F1-BF75-C9A8C0F727FB}"/>
    <cellStyle name="40% - Ênfase6 2 3 2 2" xfId="11017" xr:uid="{C074100B-316F-48B4-80EC-C354275B7CC0}"/>
    <cellStyle name="40% - Ênfase6 2 3 2 3" xfId="11018" xr:uid="{B5777BFC-9987-495E-9CDD-BD715E6C13ED}"/>
    <cellStyle name="40% - Ênfase6 2 3 2 4" xfId="11019" xr:uid="{EFF0BAF2-4FC6-4955-BA95-AA52C732BF7F}"/>
    <cellStyle name="40% - Ênfase6 2 3 2 5" xfId="16037" xr:uid="{4E421608-09D3-446F-A04F-1742022DDFE5}"/>
    <cellStyle name="40% - Ênfase6 2 3 2 5 2" xfId="16524" xr:uid="{65348762-0FEC-4A43-B1AC-9C66998323D4}"/>
    <cellStyle name="40% - Ênfase6 2 3 3" xfId="11020" xr:uid="{4739422A-F6E5-4B45-B9CC-05D9AC56362E}"/>
    <cellStyle name="40% - Ênfase6 2 3 4" xfId="11021" xr:uid="{057BC03A-0F00-4EDE-A064-51165057B103}"/>
    <cellStyle name="40% - Ênfase6 2 3 4 2" xfId="19344" xr:uid="{1E25F0CB-D0C7-4F59-B17E-AA169E017458}"/>
    <cellStyle name="40% - Ênfase6 2 3 5" xfId="11022" xr:uid="{5816A754-1498-471F-BD47-A5518AC600D5}"/>
    <cellStyle name="40% - Ênfase6 2 4" xfId="11023" xr:uid="{10A018C3-8C25-4CF6-A4CD-8CA581A776FF}"/>
    <cellStyle name="40% - Ênfase6 2 4 2" xfId="11024" xr:uid="{53628E95-C52A-4503-9468-0F91DF661EE8}"/>
    <cellStyle name="40% - Ênfase6 2 4 3" xfId="11025" xr:uid="{709B47B0-574B-483B-BECA-308FF6B8D3F0}"/>
    <cellStyle name="40% - Ênfase6 2 4 4" xfId="11026" xr:uid="{B959FD5D-DEC1-428C-BDF6-9CDC5BD2E11C}"/>
    <cellStyle name="40% - Ênfase6 2 4 5" xfId="16038" xr:uid="{C54D5567-D6F0-4BBE-9C27-BC4C951B0063}"/>
    <cellStyle name="40% - Ênfase6 2 4 5 2" xfId="16525" xr:uid="{703F4896-8CE0-436E-B3C4-1DF9F01CCBC2}"/>
    <cellStyle name="40% - Ênfase6 2 5" xfId="11027" xr:uid="{1EC0BC78-E116-42D1-B8DA-F0D2DCADCDD1}"/>
    <cellStyle name="40% - Ênfase6 2 5 2" xfId="11028" xr:uid="{F6762764-CB3C-4EA5-988B-6296D343D40D}"/>
    <cellStyle name="40% - Ênfase6 2 5 3" xfId="11029" xr:uid="{7600E1C6-C335-4294-9A59-FC4FE1C08222}"/>
    <cellStyle name="40% - Ênfase6 2 5 3 2" xfId="24976" xr:uid="{9E438184-9E51-4953-A539-5FF9087B55AD}"/>
    <cellStyle name="40% - Ênfase6 2 5 4" xfId="11030" xr:uid="{B1C8A35D-1EFC-4C51-9C95-20016BE23F2A}"/>
    <cellStyle name="40% - Ênfase6 2 5 5" xfId="18618" xr:uid="{CC85677E-7427-40DF-9CBB-0BEA76791E91}"/>
    <cellStyle name="40% - Ênfase6 2 6" xfId="11031" xr:uid="{C94DE257-A349-4798-AE23-24799EDE09C3}"/>
    <cellStyle name="40% - Ênfase6 2 6 2" xfId="11032" xr:uid="{BFE756E1-A817-499C-A0F7-7FE57A2C6827}"/>
    <cellStyle name="40% - Ênfase6 2 6 3" xfId="11033" xr:uid="{AC291343-2B19-4132-864D-B375B7320BC4}"/>
    <cellStyle name="40% - Ênfase6 2 6 4" xfId="11034" xr:uid="{054C1D7A-B724-4D32-8882-77D9182158B7}"/>
    <cellStyle name="40% - Ênfase6 2 6 5" xfId="16039" xr:uid="{F9017670-778D-42FE-B700-2F5CCC59C1A8}"/>
    <cellStyle name="40% - Ênfase6 2 6 5 2" xfId="16526" xr:uid="{C6C73CBD-0513-4FBB-AF1E-7D427F48ED43}"/>
    <cellStyle name="40% - Ênfase6 2 7" xfId="11035" xr:uid="{1594B5B7-5549-4217-9007-E7837429E26B}"/>
    <cellStyle name="40% - Ênfase6 2 7 2" xfId="18620" xr:uid="{98791D78-B6EA-46DC-AA2E-FE2B0AC6DE2E}"/>
    <cellStyle name="40% - Ênfase6 2 7 3" xfId="18619" xr:uid="{7EFB732E-31A4-417D-BD6B-23BA06978157}"/>
    <cellStyle name="40% - Ênfase6 2 8" xfId="11036" xr:uid="{008367D9-84DD-4A96-9EA6-53846CDDFB3A}"/>
    <cellStyle name="40% - Ênfase6 2 8 2" xfId="11037" xr:uid="{CA130E47-A7E5-4D43-88D0-BDCC35B066F8}"/>
    <cellStyle name="40% - Ênfase6 2 8 3" xfId="11038" xr:uid="{07588065-A8D8-44A1-A67E-0D06C3F93AE7}"/>
    <cellStyle name="40% - Ênfase6 2 8 4" xfId="11039" xr:uid="{1485E505-0002-4DAB-AE3C-2E73C33E34D5}"/>
    <cellStyle name="40% - Ênfase6 2 8 5" xfId="18621" xr:uid="{5EE879B8-7622-454A-A1D4-5B6903EECB45}"/>
    <cellStyle name="40% - Ênfase6 2 9" xfId="14884" xr:uid="{9EC5F50F-9C1F-41A8-AE54-0DD61AD7868D}"/>
    <cellStyle name="40% - Ênfase6 20" xfId="3023" xr:uid="{39ECE686-7006-4BD5-B270-F0303C8162C4}"/>
    <cellStyle name="40% - Ênfase6 200" xfId="3024" xr:uid="{1DBD5DB7-1469-4C00-AB32-76BAE42C8BA3}"/>
    <cellStyle name="40% - Ênfase6 201" xfId="3025" xr:uid="{7B68DD26-6F17-407F-A734-2F692D0265FB}"/>
    <cellStyle name="40% - Ênfase6 202" xfId="3026" xr:uid="{E9773F6F-734A-4961-AA51-8F9B385941F1}"/>
    <cellStyle name="40% - Ênfase6 203" xfId="3027" xr:uid="{0A284903-0D13-4E56-ABFC-EB5CF290F2D8}"/>
    <cellStyle name="40% - Ênfase6 204" xfId="3028" xr:uid="{7589DB99-CFFC-4BF0-9D14-BAAE920A481B}"/>
    <cellStyle name="40% - Ênfase6 205" xfId="3029" xr:uid="{CD261569-B808-4CED-8697-5379EEEEBE74}"/>
    <cellStyle name="40% - Ênfase6 206" xfId="3030" xr:uid="{A049EF36-CD21-4C09-8B2A-4AF8A32AF33C}"/>
    <cellStyle name="40% - Ênfase6 207" xfId="3031" xr:uid="{DFF580F0-8F2D-46F2-A158-4DAA5FB113ED}"/>
    <cellStyle name="40% - Ênfase6 208" xfId="3032" xr:uid="{1197765A-2FB5-41B2-9044-E0F6FE6B546E}"/>
    <cellStyle name="40% - Ênfase6 209" xfId="3033" xr:uid="{0B9F5585-B656-472B-8633-277AAC94A214}"/>
    <cellStyle name="40% - Ênfase6 21" xfId="3034" xr:uid="{6079331F-D0B3-4464-A4F5-2105C368081D}"/>
    <cellStyle name="40% - Ênfase6 210" xfId="3035" xr:uid="{258CDCE7-44C0-43EC-BE3E-0D6C9C34C05F}"/>
    <cellStyle name="40% - Ênfase6 211" xfId="3036" xr:uid="{1C78CC6B-F3F6-4FB8-88B6-EB05470A91E0}"/>
    <cellStyle name="40% - Ênfase6 212" xfId="3037" xr:uid="{F74324FF-001D-428C-9C9C-D10246AD32C2}"/>
    <cellStyle name="40% - Ênfase6 213" xfId="3038" xr:uid="{589B50E1-C8EA-414C-83E3-BE1620D7E2DF}"/>
    <cellStyle name="40% - Ênfase6 214" xfId="3039" xr:uid="{80FF8D59-62B7-4767-955D-26229680958A}"/>
    <cellStyle name="40% - Ênfase6 215" xfId="3040" xr:uid="{780B075F-DD84-4C9E-AC7D-B5EC3D41D7D1}"/>
    <cellStyle name="40% - Ênfase6 216" xfId="3041" xr:uid="{1D0CC7F4-3027-492C-A7D2-944B1008E963}"/>
    <cellStyle name="40% - Ênfase6 217" xfId="3042" xr:uid="{90004DA6-9432-4D0B-8102-41048481DB27}"/>
    <cellStyle name="40% - Ênfase6 218" xfId="3043" xr:uid="{F4D7D5A3-389E-468D-9286-EBE8BD9D7273}"/>
    <cellStyle name="40% - Ênfase6 219" xfId="3044" xr:uid="{AF3A5BD7-2412-44C6-BEC7-FE6201446D8E}"/>
    <cellStyle name="40% - Ênfase6 22" xfId="3045" xr:uid="{C792FB7C-60F4-4A79-A1C7-F8E99E624777}"/>
    <cellStyle name="40% - Ênfase6 220" xfId="3046" xr:uid="{54A351F1-6657-44C6-8A7B-C7F1DEF12FA5}"/>
    <cellStyle name="40% - Ênfase6 221" xfId="3047" xr:uid="{2B5EBF50-ACAB-4369-8721-79987403455B}"/>
    <cellStyle name="40% - Ênfase6 222" xfId="3048" xr:uid="{C64076A2-8154-44B7-A402-DB3F61AF8A20}"/>
    <cellStyle name="40% - Ênfase6 223" xfId="3049" xr:uid="{79C50AEB-B589-453A-8177-4BD280ABFF75}"/>
    <cellStyle name="40% - Ênfase6 224" xfId="3050" xr:uid="{EEC00FF1-BB18-4134-9C87-062097ACD5F1}"/>
    <cellStyle name="40% - Ênfase6 225" xfId="3051" xr:uid="{713DDE23-0A19-4836-B184-D98BCFBB29B6}"/>
    <cellStyle name="40% - Ênfase6 226" xfId="3052" xr:uid="{04576F27-6AE5-4094-BEA8-DEC1BEB0C37A}"/>
    <cellStyle name="40% - Ênfase6 227" xfId="3053" xr:uid="{A65524ED-1702-4FAE-95F5-E16275183224}"/>
    <cellStyle name="40% - Ênfase6 228" xfId="3054" xr:uid="{A3B4874D-C992-42AA-B597-F656AEBB954A}"/>
    <cellStyle name="40% - Ênfase6 229" xfId="3055" xr:uid="{FF626496-F8D3-4FC5-BF6F-9E308937EE79}"/>
    <cellStyle name="40% - Ênfase6 23" xfId="3056" xr:uid="{48493F8E-62A5-4D05-A863-EAF683FCC282}"/>
    <cellStyle name="40% - Ênfase6 230" xfId="3057" xr:uid="{9B0BD674-96A0-4428-9F40-BB581E9AC202}"/>
    <cellStyle name="40% - Ênfase6 231" xfId="3058" xr:uid="{9BABE4F0-20E0-4EF0-BEE2-05B0A392E81B}"/>
    <cellStyle name="40% - Ênfase6 232" xfId="3059" xr:uid="{C66A332D-EED9-4A20-A942-F973F801450C}"/>
    <cellStyle name="40% - Ênfase6 233" xfId="3060" xr:uid="{F39545B2-A155-4E2D-BE33-3347885B307E}"/>
    <cellStyle name="40% - Ênfase6 234" xfId="3061" xr:uid="{3AF55E57-31E4-405F-B271-16315484A10F}"/>
    <cellStyle name="40% - Ênfase6 235" xfId="3062" xr:uid="{BEDF8268-24A9-426B-B13C-4DC93B98C944}"/>
    <cellStyle name="40% - Ênfase6 236" xfId="3063" xr:uid="{0407665A-51DA-4602-BE59-9B6C63410BB9}"/>
    <cellStyle name="40% - Ênfase6 237" xfId="3064" xr:uid="{E2AC2FF5-F8C5-4D58-A963-B45945C46E58}"/>
    <cellStyle name="40% - Ênfase6 238" xfId="3065" xr:uid="{AFD7DAA2-E0E1-43F5-99FC-A68EDED9D46B}"/>
    <cellStyle name="40% - Ênfase6 239" xfId="3066" xr:uid="{13AB9856-80F7-4A16-9CA9-DFAD145F6C6B}"/>
    <cellStyle name="40% - Ênfase6 24" xfId="3067" xr:uid="{FEF08C90-57E4-4F11-A07E-1C3AD3F38644}"/>
    <cellStyle name="40% - Ênfase6 240" xfId="3068" xr:uid="{DEAE2674-16F9-4A12-8B88-43A54656C7D5}"/>
    <cellStyle name="40% - Ênfase6 241" xfId="3069" xr:uid="{FD75ED95-FB24-42FC-B0D6-F0ED9D8F5E50}"/>
    <cellStyle name="40% - Ênfase6 242" xfId="3070" xr:uid="{04641CC7-98E2-427A-A495-68DAC686F2E6}"/>
    <cellStyle name="40% - Ênfase6 243" xfId="3071" xr:uid="{43BBE24F-DBEF-4F54-BE3C-14A2290EDEC3}"/>
    <cellStyle name="40% - Ênfase6 244" xfId="3072" xr:uid="{62FB239A-83DD-4C15-9CC1-5E49A2504EEE}"/>
    <cellStyle name="40% - Ênfase6 245" xfId="3073" xr:uid="{6E6DB014-435F-41D0-8083-6888BB3F6FEF}"/>
    <cellStyle name="40% - Ênfase6 246" xfId="3074" xr:uid="{18EF4482-9196-4FF3-9D43-16152BA923D6}"/>
    <cellStyle name="40% - Ênfase6 247" xfId="3075" xr:uid="{D6E88E84-3FE2-4744-A959-53C2583B7C28}"/>
    <cellStyle name="40% - Ênfase6 248" xfId="3076" xr:uid="{4CF7EF6C-7572-4CC8-B005-5C76B50722D2}"/>
    <cellStyle name="40% - Ênfase6 249" xfId="3077" xr:uid="{CE1D2CD9-1CE5-41BC-AF9E-98C9097E83F8}"/>
    <cellStyle name="40% - Ênfase6 25" xfId="3078" xr:uid="{883014E4-81E1-42F4-84EE-24F83BF7CE4B}"/>
    <cellStyle name="40% - Ênfase6 250" xfId="3079" xr:uid="{D5DC0755-0E9E-45AA-B4BB-2EB044D8DA43}"/>
    <cellStyle name="40% - Ênfase6 251" xfId="3080" xr:uid="{00FADF58-C146-4ED9-ADBF-A0A4B62D4209}"/>
    <cellStyle name="40% - Ênfase6 252" xfId="3081" xr:uid="{63E9BDB6-9CE5-47D2-B465-E8BC32AE2ACE}"/>
    <cellStyle name="40% - Ênfase6 253" xfId="3082" xr:uid="{36D71EF8-BA20-490F-85B3-7A7BC1A13340}"/>
    <cellStyle name="40% - Ênfase6 254" xfId="3083" xr:uid="{FAB3DAA7-4D0B-46EE-AC65-EA91ECD88FD4}"/>
    <cellStyle name="40% - Ênfase6 255" xfId="3084" xr:uid="{17058B36-64FB-4AA7-BC16-305F0875B9DA}"/>
    <cellStyle name="40% - Ênfase6 256" xfId="11040" xr:uid="{6DAD8C18-28E1-4B65-8A22-37004830D06C}"/>
    <cellStyle name="40% - Ênfase6 257" xfId="15940" xr:uid="{CB1EC42E-6C7B-44DE-8154-A7EDFE1DF9C2}"/>
    <cellStyle name="40% - Ênfase6 26" xfId="3085" xr:uid="{2B7A31AE-7331-43A8-A4D1-A521541F621B}"/>
    <cellStyle name="40% - Ênfase6 27" xfId="3086" xr:uid="{0218AAB3-4622-4C17-A89A-5AAB006B7B48}"/>
    <cellStyle name="40% - Ênfase6 28" xfId="3087" xr:uid="{183A86AA-75BA-47A9-8C71-B8319F29612C}"/>
    <cellStyle name="40% - Ênfase6 29" xfId="3088" xr:uid="{A33173F4-E4AE-4203-830E-91F079C59ADB}"/>
    <cellStyle name="40% - Ênfase6 3" xfId="3089" xr:uid="{EE9A5A6B-1495-46A3-B945-22476EBA63AB}"/>
    <cellStyle name="40% - Ênfase6 3 2" xfId="11041" xr:uid="{DDB1DA98-E2E2-4207-9774-79E42341F095}"/>
    <cellStyle name="40% - Ênfase6 3 2 2" xfId="11042" xr:uid="{1B3A3D06-E9EA-4452-BA5C-CA2A57EAA0A6}"/>
    <cellStyle name="40% - Ênfase6 3 2 3" xfId="11043" xr:uid="{7BDF7DA4-0CEC-4208-B594-5525A321C9E5}"/>
    <cellStyle name="40% - Ênfase6 3 2 4" xfId="11044" xr:uid="{B5B3E281-3455-411B-B838-9F96E9F4CFF8}"/>
    <cellStyle name="40% - Ênfase6 3 2 5" xfId="16040" xr:uid="{920D896A-5891-490C-BF36-2D6CF4ED2A7E}"/>
    <cellStyle name="40% - Ênfase6 3 2 5 2" xfId="16527" xr:uid="{3DE878DB-47DD-486B-91B1-FF20FE4EA375}"/>
    <cellStyle name="40% - Ênfase6 3 3" xfId="11045" xr:uid="{82F826A1-97D1-4E22-B3B3-BB95E783C9B4}"/>
    <cellStyle name="40% - Ênfase6 3 4" xfId="11046" xr:uid="{3019D6DF-1B7F-4624-993B-F348B959B0AD}"/>
    <cellStyle name="40% - Ênfase6 3 5" xfId="11047" xr:uid="{EE1DC72B-341C-48F3-ACAA-D1BBBF77A371}"/>
    <cellStyle name="40% - Ênfase6 3 6" xfId="16373" xr:uid="{E3AFCCD7-CB7E-4B38-A60D-B1E20F4ADEA5}"/>
    <cellStyle name="40% - Ênfase6 30" xfId="3090" xr:uid="{52524729-1135-48D1-85C4-F089CB410C8F}"/>
    <cellStyle name="40% - Ênfase6 31" xfId="3091" xr:uid="{3D35434D-C343-4B7E-A67A-6462AFE9BCBD}"/>
    <cellStyle name="40% - Ênfase6 32" xfId="3092" xr:uid="{858046AD-E61F-4A53-8B1F-878767E95D6B}"/>
    <cellStyle name="40% - Ênfase6 33" xfId="3093" xr:uid="{6E9A4CF2-5B6D-41CF-BBF7-8A79E4A2FCFB}"/>
    <cellStyle name="40% - Ênfase6 34" xfId="3094" xr:uid="{080B8B23-2070-49FB-8CEB-66F28FDB0521}"/>
    <cellStyle name="40% - Ênfase6 35" xfId="3095" xr:uid="{10BB8EF2-8F5F-4678-9D56-9A667AAFE0A8}"/>
    <cellStyle name="40% - Ênfase6 36" xfId="3096" xr:uid="{E1736AB3-10DB-4966-B590-DA1454F4DC7A}"/>
    <cellStyle name="40% - Ênfase6 37" xfId="3097" xr:uid="{713C3019-DC0B-4DD0-831B-86B2C8C61463}"/>
    <cellStyle name="40% - Ênfase6 38" xfId="3098" xr:uid="{2D94DE21-1848-4631-848F-75D8A6BAE4B8}"/>
    <cellStyle name="40% - Ênfase6 39" xfId="3099" xr:uid="{BDF57EF8-6AC3-45AA-B68D-9620B02E95F1}"/>
    <cellStyle name="40% - Ênfase6 4" xfId="3100" xr:uid="{7C6A8D05-FF2E-4D27-9ED8-387E328193AD}"/>
    <cellStyle name="40% - Ênfase6 4 2" xfId="11048" xr:uid="{C998C706-8083-4406-B436-1D5E4D4BCF2E}"/>
    <cellStyle name="40% - Ênfase6 4 2 2" xfId="11049" xr:uid="{A62FD048-B6BD-4A47-8E14-F414CF1CA25A}"/>
    <cellStyle name="40% - Ênfase6 4 2 3" xfId="11050" xr:uid="{F6A18420-F3CB-495E-9FFA-410322F9191F}"/>
    <cellStyle name="40% - Ênfase6 4 2 4" xfId="11051" xr:uid="{8B2CC273-EA99-4B6E-8A43-2455C12ADDF1}"/>
    <cellStyle name="40% - Ênfase6 4 2 5" xfId="16041" xr:uid="{2BE27F5B-EB92-4542-ADFE-C8EA4384F377}"/>
    <cellStyle name="40% - Ênfase6 4 2 5 2" xfId="16528" xr:uid="{75B78E46-770C-4AA2-8823-86BD00EF0310}"/>
    <cellStyle name="40% - Ênfase6 4 3" xfId="11052" xr:uid="{E44F8D80-CD21-44D6-B81B-404E22311E7C}"/>
    <cellStyle name="40% - Ênfase6 4 4" xfId="11053" xr:uid="{62E5BD69-B008-4F14-8863-85715A8C871A}"/>
    <cellStyle name="40% - Ênfase6 4 4 2" xfId="24804" xr:uid="{602E4614-5A17-4299-B520-E2048125CA2C}"/>
    <cellStyle name="40% - Ênfase6 4 5" xfId="11054" xr:uid="{3201CB45-FE7A-49BC-9237-575350169D26}"/>
    <cellStyle name="40% - Ênfase6 4 6" xfId="16374" xr:uid="{6362C985-11DB-42DD-B56F-96C225E2CEEF}"/>
    <cellStyle name="40% - Ênfase6 40" xfId="3101" xr:uid="{0D55FE72-22E2-440A-A792-393EA36D01EB}"/>
    <cellStyle name="40% - Ênfase6 41" xfId="3102" xr:uid="{3A16EAE0-64EC-4BAF-B372-0F5FE20173A8}"/>
    <cellStyle name="40% - Ênfase6 42" xfId="3103" xr:uid="{1E242373-41CE-4E9D-B380-A47017CA0C9D}"/>
    <cellStyle name="40% - Ênfase6 43" xfId="3104" xr:uid="{60A72E50-0031-4F43-91E4-021479E430A1}"/>
    <cellStyle name="40% - Ênfase6 44" xfId="3105" xr:uid="{7074ABA0-A5BF-4892-AB69-AF56D876A954}"/>
    <cellStyle name="40% - Ênfase6 45" xfId="3106" xr:uid="{B71E0AF1-3736-49D0-A417-91D051444817}"/>
    <cellStyle name="40% - Ênfase6 46" xfId="3107" xr:uid="{F31B7E48-6D93-4704-9CE5-B5AB8927ACA4}"/>
    <cellStyle name="40% - Ênfase6 47" xfId="3108" xr:uid="{93302748-C73C-4202-A304-64F987ECBA2C}"/>
    <cellStyle name="40% - Ênfase6 48" xfId="3109" xr:uid="{489FDAD6-0AC7-470F-B9D6-C5F058AB702B}"/>
    <cellStyle name="40% - Ênfase6 49" xfId="3110" xr:uid="{7DB6FDD3-6604-49CB-8053-12D25672ADD6}"/>
    <cellStyle name="40% - Ênfase6 5" xfId="3111" xr:uid="{9BBA5DA9-838D-4C88-A099-9E721163F6E0}"/>
    <cellStyle name="40% - Ênfase6 5 2" xfId="11055" xr:uid="{AD1D6CE1-A980-4A41-8023-A58C4AC20438}"/>
    <cellStyle name="40% - Ênfase6 5 3" xfId="11056" xr:uid="{4467DDA9-DC7B-4B33-9A1B-034F35F5C29E}"/>
    <cellStyle name="40% - Ênfase6 5 4" xfId="11057" xr:uid="{74D89A60-833A-4A9C-A08B-1DEFA7F65B7B}"/>
    <cellStyle name="40% - Ênfase6 5 5" xfId="16042" xr:uid="{7360A830-E8C3-4A03-A8A4-9B4291BAA75F}"/>
    <cellStyle name="40% - Ênfase6 5 5 2" xfId="16375" xr:uid="{8B1B9769-8767-422C-9AC8-8F96FF5750A5}"/>
    <cellStyle name="40% - Ênfase6 50" xfId="3112" xr:uid="{42C55257-2DD3-4F89-9080-A3479A4D3648}"/>
    <cellStyle name="40% - Ênfase6 51" xfId="3113" xr:uid="{216E81A1-CF8C-49F5-91AC-76E1011C457D}"/>
    <cellStyle name="40% - Ênfase6 52" xfId="3114" xr:uid="{B7C94563-05A0-436B-8C7E-DF4B5B3236DD}"/>
    <cellStyle name="40% - Ênfase6 53" xfId="3115" xr:uid="{AA856574-2662-47FB-A4E4-EC03F1455F08}"/>
    <cellStyle name="40% - Ênfase6 54" xfId="3116" xr:uid="{08124277-6B8A-4EF0-BF64-DACE8E9A411C}"/>
    <cellStyle name="40% - Ênfase6 55" xfId="3117" xr:uid="{D5DDAE4C-302C-4F65-A785-21AD19F04427}"/>
    <cellStyle name="40% - Ênfase6 56" xfId="3118" xr:uid="{6CC3CF09-7785-4802-99FC-5C32F894B82A}"/>
    <cellStyle name="40% - Ênfase6 57" xfId="3119" xr:uid="{8AB1C4C8-E9A2-4793-BF90-89D5E8B92480}"/>
    <cellStyle name="40% - Ênfase6 58" xfId="3120" xr:uid="{35576874-B9A4-44BC-9992-8AF03C6644A5}"/>
    <cellStyle name="40% - Ênfase6 59" xfId="3121" xr:uid="{C3E39B23-1AF4-4286-89F7-63AB9EF4D275}"/>
    <cellStyle name="40% - Ênfase6 6" xfId="3122" xr:uid="{9ADB9146-CB36-4F01-85CB-629AF3A23DFB}"/>
    <cellStyle name="40% - Ênfase6 6 2" xfId="11058" xr:uid="{0407A879-0F7D-4259-9FF3-39F1BE340026}"/>
    <cellStyle name="40% - Ênfase6 6 3" xfId="11059" xr:uid="{136D1804-C661-4AC9-BBC3-33E2BF55947C}"/>
    <cellStyle name="40% - Ênfase6 6 3 2" xfId="25093" xr:uid="{63CF824C-4D74-46C1-9D8F-1E8E9F7F144F}"/>
    <cellStyle name="40% - Ênfase6 6 4" xfId="11060" xr:uid="{E178536A-5741-426D-9D70-589180A496E8}"/>
    <cellStyle name="40% - Ênfase6 6 5" xfId="16376" xr:uid="{4070378B-A72A-4636-9CEC-4CB7D6F189DB}"/>
    <cellStyle name="40% - Ênfase6 6 6" xfId="18622" xr:uid="{E642089E-3A1A-45A0-847C-72B1276ED0B0}"/>
    <cellStyle name="40% - Ênfase6 60" xfId="3123" xr:uid="{225ADC9A-01AF-40E4-8436-FFD373AA378B}"/>
    <cellStyle name="40% - Ênfase6 61" xfId="3124" xr:uid="{F271D1A6-4086-4F66-A444-4BE427DA52C6}"/>
    <cellStyle name="40% - Ênfase6 62" xfId="3125" xr:uid="{19ED1EBA-39E8-45CD-9563-BFB9CEC4DC1E}"/>
    <cellStyle name="40% - Ênfase6 63" xfId="3126" xr:uid="{A1FAEBDA-AAA6-4B8E-847F-062EB405F065}"/>
    <cellStyle name="40% - Ênfase6 64" xfId="3127" xr:uid="{DDFD8A2B-F72D-4B61-9428-83DAFE2C04CB}"/>
    <cellStyle name="40% - Ênfase6 65" xfId="3128" xr:uid="{4E28EC0A-F8E5-4AF2-A7EF-D100664C5F48}"/>
    <cellStyle name="40% - Ênfase6 66" xfId="3129" xr:uid="{7A1EAA10-6A5C-422A-841F-8D469144FF59}"/>
    <cellStyle name="40% - Ênfase6 67" xfId="3130" xr:uid="{0F6548C8-D9E3-4209-9983-244E4956766D}"/>
    <cellStyle name="40% - Ênfase6 68" xfId="3131" xr:uid="{46ECDB0E-5747-4878-91D7-383459B8778E}"/>
    <cellStyle name="40% - Ênfase6 69" xfId="3132" xr:uid="{8F643B09-AC7E-4F8F-8234-89F25A4C7156}"/>
    <cellStyle name="40% - Ênfase6 7" xfId="3133" xr:uid="{3F04D363-8240-4D3D-8D62-E8E7AA6D0C0A}"/>
    <cellStyle name="40% - Ênfase6 7 2" xfId="18623" xr:uid="{4BF7E433-1FEB-4FD7-9F4E-468CE13A1C43}"/>
    <cellStyle name="40% - Ênfase6 7 2 2" xfId="31834" xr:uid="{E8671CD5-2FAD-4CA7-A9C9-3DD2CA5C0762}"/>
    <cellStyle name="40% - Ênfase6 70" xfId="3134" xr:uid="{0501FC2F-A642-48F3-8E5D-644651871E28}"/>
    <cellStyle name="40% - Ênfase6 71" xfId="3135" xr:uid="{CCEF557C-8328-4019-954A-2A46089C8111}"/>
    <cellStyle name="40% - Ênfase6 72" xfId="3136" xr:uid="{E333592F-9C3E-4741-83B5-049D5FC606DF}"/>
    <cellStyle name="40% - Ênfase6 73" xfId="3137" xr:uid="{9151C2A9-987E-4B2E-AE5C-6106C557AAC6}"/>
    <cellStyle name="40% - Ênfase6 74" xfId="3138" xr:uid="{E792C010-903F-4B1F-B8B2-960FA03FAA7B}"/>
    <cellStyle name="40% - Ênfase6 75" xfId="3139" xr:uid="{57D83CE1-B474-4E84-8727-AE4106BE3935}"/>
    <cellStyle name="40% - Ênfase6 76" xfId="3140" xr:uid="{819DE0C8-37F8-4106-ADE5-B19D53B2FF93}"/>
    <cellStyle name="40% - Ênfase6 77" xfId="3141" xr:uid="{90608062-FD7F-427C-BBEB-75687820E909}"/>
    <cellStyle name="40% - Ênfase6 78" xfId="3142" xr:uid="{F81CC6F5-BD4A-4536-9E49-8BF4450216A0}"/>
    <cellStyle name="40% - Ênfase6 79" xfId="3143" xr:uid="{FF50B494-D5BD-4104-A20F-0B0572D9FAD7}"/>
    <cellStyle name="40% - Ênfase6 8" xfId="3144" xr:uid="{F8A907E6-6664-4A73-90C6-C57F625CE1D1}"/>
    <cellStyle name="40% - Ênfase6 8 2" xfId="18624" xr:uid="{ADBDE7A2-9E49-4246-9DD1-283918C215CD}"/>
    <cellStyle name="40% - Ênfase6 8 2 2" xfId="31835" xr:uid="{7F71CB25-F612-4C48-9FAB-D7D271378EAA}"/>
    <cellStyle name="40% - Ênfase6 80" xfId="3145" xr:uid="{3923A010-E889-4A09-9CD4-D4C1391BACA2}"/>
    <cellStyle name="40% - Ênfase6 81" xfId="3146" xr:uid="{00A9EF0D-E8EC-4798-B12D-96636E1C3174}"/>
    <cellStyle name="40% - Ênfase6 82" xfId="3147" xr:uid="{3371B181-A8C8-4675-A5C1-82DEC16B722A}"/>
    <cellStyle name="40% - Ênfase6 83" xfId="3148" xr:uid="{EBFC93EB-E889-4DC4-A5F5-470D6F36E3EA}"/>
    <cellStyle name="40% - Ênfase6 84" xfId="3149" xr:uid="{55376EC2-3E46-4B27-A5FD-E3BD2ECCBCBA}"/>
    <cellStyle name="40% - Ênfase6 85" xfId="3150" xr:uid="{AE78A5C6-C63D-4C4F-B09B-D91C9D224A64}"/>
    <cellStyle name="40% - Ênfase6 86" xfId="3151" xr:uid="{4747748D-300D-42BA-A9A3-6FB98954F77C}"/>
    <cellStyle name="40% - Ênfase6 87" xfId="3152" xr:uid="{9E135613-2BBD-4846-BF17-0A712334AD8D}"/>
    <cellStyle name="40% - Ênfase6 88" xfId="3153" xr:uid="{7AC92DF8-341A-45FA-B4EB-A826F7007046}"/>
    <cellStyle name="40% - Ênfase6 89" xfId="3154" xr:uid="{91307AEE-BB2E-40DF-B91F-584839DB9F36}"/>
    <cellStyle name="40% - Ênfase6 9" xfId="3155" xr:uid="{641FF3AB-74BF-4E0D-88F5-2D0B4B64F85E}"/>
    <cellStyle name="40% - Ênfase6 9 2" xfId="18625" xr:uid="{B5FE6A26-5C10-4FC9-9FD7-DF98E2E35549}"/>
    <cellStyle name="40% - Ênfase6 9 2 2" xfId="31836" xr:uid="{FB66FE92-039E-4AF5-A4B4-4F4CFDA3BE19}"/>
    <cellStyle name="40% - Ênfase6 90" xfId="3156" xr:uid="{BD564EDA-CAC1-46D7-A756-BE84D352FBB1}"/>
    <cellStyle name="40% - Ênfase6 91" xfId="3157" xr:uid="{C8D4A1BF-5785-4955-B882-CE9EB03DB545}"/>
    <cellStyle name="40% - Ênfase6 92" xfId="3158" xr:uid="{2D6C384C-F147-4AA1-932A-EBB6F8EA5EBC}"/>
    <cellStyle name="40% - Ênfase6 93" xfId="3159" xr:uid="{1E7E25BE-0974-4F53-8CC1-401042C074ED}"/>
    <cellStyle name="40% - Ênfase6 94" xfId="3160" xr:uid="{1363D049-7872-4401-85B8-07C26B1D7384}"/>
    <cellStyle name="40% - Ênfase6 95" xfId="3161" xr:uid="{022870BB-B3AF-4E93-AD3F-43AF1FA17420}"/>
    <cellStyle name="40% - Ênfase6 96" xfId="3162" xr:uid="{6D0F1DCD-C169-400D-A899-3F19038EA8DA}"/>
    <cellStyle name="40% - Ênfase6 97" xfId="3163" xr:uid="{42A44AA5-D5C3-42B8-8C83-5D125B956F7F}"/>
    <cellStyle name="40% - Ênfase6 98" xfId="3164" xr:uid="{5290FBC5-AD53-4E1B-8604-070282682288}"/>
    <cellStyle name="40% - Ênfase6 99" xfId="3165" xr:uid="{71DF8A81-F378-4779-AF01-98D6B31A5C3B}"/>
    <cellStyle name="60% - Accent1" xfId="11061" xr:uid="{8657EB60-5DC0-4AD8-B08D-B82D3EC1B1C2}"/>
    <cellStyle name="60% - Accent1 2" xfId="11062" xr:uid="{3ACC4DA7-3C5B-4888-9750-5D886E51C661}"/>
    <cellStyle name="60% - Accent1 2 2" xfId="16043" xr:uid="{8320187F-69D4-436E-9079-4D4EF919B640}"/>
    <cellStyle name="60% - Accent1 2 2 2" xfId="16530" xr:uid="{A8AB40A7-BC4B-4CFD-8BC3-4977FFCCC969}"/>
    <cellStyle name="60% - Accent1 3" xfId="11063" xr:uid="{EC3ACFF6-81E0-445B-9E56-E1288461A754}"/>
    <cellStyle name="60% - Accent1 4" xfId="16529" xr:uid="{C5388D15-829A-42A7-906A-5B48B071B909}"/>
    <cellStyle name="60% - Accent2" xfId="11064" xr:uid="{442A8892-9F75-46FC-B7D7-B54D2F8B31B3}"/>
    <cellStyle name="60% - Accent2 2" xfId="11065" xr:uid="{1E3EF518-3016-4E1E-A09A-F16C48432B00}"/>
    <cellStyle name="60% - Accent2 2 2" xfId="16044" xr:uid="{E758AAEA-B533-4171-9BB2-24A41343BFA2}"/>
    <cellStyle name="60% - Accent2 2 2 2" xfId="16531" xr:uid="{0B1B8CB2-A9D1-4C6E-A417-6EE7B8FDC36F}"/>
    <cellStyle name="60% - Accent2 3" xfId="11066" xr:uid="{6BB17CED-58B4-436C-87DC-91FBFAD8E331}"/>
    <cellStyle name="60% - Accent3" xfId="11067" xr:uid="{83FBAE1C-9BA1-4ED8-BFC2-970BD3ACFDF1}"/>
    <cellStyle name="60% - Accent3 2" xfId="11068" xr:uid="{6A38D528-573F-4D5E-B487-B09B5F5FA673}"/>
    <cellStyle name="60% - Accent3 2 2" xfId="16045" xr:uid="{3532BAEB-A090-48B3-895C-AEF73F7B3958}"/>
    <cellStyle name="60% - Accent3 2 2 2" xfId="16533" xr:uid="{51B16080-4CF6-4DDD-A695-6457D5225993}"/>
    <cellStyle name="60% - Accent3 3" xfId="11069" xr:uid="{73F49CCC-F29B-46D9-8192-5C1914539A74}"/>
    <cellStyle name="60% - Accent3 4" xfId="16532" xr:uid="{808F024D-1A4A-44DC-BA89-80B41EE34ED2}"/>
    <cellStyle name="60% - Accent4" xfId="11070" xr:uid="{56816EB0-F3C0-4A8B-8493-BC39E84AB1C8}"/>
    <cellStyle name="60% - Accent4 2" xfId="11071" xr:uid="{44B72969-7EA2-4BFD-90FE-1C71CE8C344D}"/>
    <cellStyle name="60% - Accent4 2 2" xfId="16046" xr:uid="{72002E24-9552-4DCE-B461-0E6674E8DDB8}"/>
    <cellStyle name="60% - Accent4 2 2 2" xfId="16535" xr:uid="{FC25D0B4-DC15-4AE5-B38B-FB05CAFD90A0}"/>
    <cellStyle name="60% - Accent4 3" xfId="11072" xr:uid="{CB13B2DB-AC2A-4A1F-99D4-AFC0E93837B1}"/>
    <cellStyle name="60% - Accent4 4" xfId="16534" xr:uid="{85E555CA-1AA0-4169-BEE9-26AF76627BC1}"/>
    <cellStyle name="60% - Accent5" xfId="11073" xr:uid="{E9CC08EB-3454-430E-9ADA-EAA1A909AC31}"/>
    <cellStyle name="60% - Accent5 2" xfId="11074" xr:uid="{46BE8CB4-EE03-4752-A9FC-6C7296FAECA4}"/>
    <cellStyle name="60% - Accent5 2 2" xfId="16047" xr:uid="{E9007771-0558-4232-AB02-236A3D611B51}"/>
    <cellStyle name="60% - Accent5 2 2 2" xfId="16536" xr:uid="{CE3042DE-5303-4B03-AE0C-C5806AE4DA15}"/>
    <cellStyle name="60% - Accent5 3" xfId="11075" xr:uid="{D84EF67A-FC4D-4E74-9715-646FEFA0B556}"/>
    <cellStyle name="60% - Accent6" xfId="11076" xr:uid="{92A3047F-CE7B-473D-95D4-268379E9CBA4}"/>
    <cellStyle name="60% - Accent6 2" xfId="11077" xr:uid="{125219C9-3A34-42C8-8E31-7619921B4089}"/>
    <cellStyle name="60% - Accent6 2 2" xfId="16048" xr:uid="{5C0A978D-FC1D-45E7-B115-00473BD5B103}"/>
    <cellStyle name="60% - Accent6 2 2 2" xfId="16538" xr:uid="{0A96833E-5D45-43DA-8C71-E75D3F404514}"/>
    <cellStyle name="60% - Accent6 3" xfId="11078" xr:uid="{458A5751-A151-49C8-B99E-F573A7EEEFD1}"/>
    <cellStyle name="60% - Accent6 4" xfId="16537" xr:uid="{E2607314-4F5D-4070-B6D6-4A88FA283AC7}"/>
    <cellStyle name="60% - Ênfase1" xfId="13" xr:uid="{00000000-0005-0000-0000-00000C000000}"/>
    <cellStyle name="60% - Ênfase1 10" xfId="3166" xr:uid="{EF3D07AF-9457-4F23-B6BD-80536D880CE4}"/>
    <cellStyle name="60% - Ênfase1 100" xfId="3167" xr:uid="{DF90AE0D-46FF-4F8E-86CB-3376302472EF}"/>
    <cellStyle name="60% - Ênfase1 101" xfId="3168" xr:uid="{A9ABE042-CCFE-4645-B4BE-46CB7C4A0788}"/>
    <cellStyle name="60% - Ênfase1 102" xfId="3169" xr:uid="{C7EEEFC8-5CFB-4974-9C28-A36683B46AA3}"/>
    <cellStyle name="60% - Ênfase1 103" xfId="3170" xr:uid="{780DE45A-8AC4-4B31-8B7E-2EB886D668C8}"/>
    <cellStyle name="60% - Ênfase1 104" xfId="3171" xr:uid="{AC40A8BD-6B9D-4B8D-9170-26EA92DF4E93}"/>
    <cellStyle name="60% - Ênfase1 105" xfId="3172" xr:uid="{4543246A-7EA9-4A97-A45F-860CFD51117D}"/>
    <cellStyle name="60% - Ênfase1 106" xfId="3173" xr:uid="{C9388F36-963F-49FF-90CC-3D051047DFC6}"/>
    <cellStyle name="60% - Ênfase1 107" xfId="3174" xr:uid="{A44D9F4B-5762-4818-AD60-2DE96F553107}"/>
    <cellStyle name="60% - Ênfase1 108" xfId="3175" xr:uid="{649848CE-1ECF-44F0-B8C3-8327299C19E4}"/>
    <cellStyle name="60% - Ênfase1 109" xfId="3176" xr:uid="{2FD8EA8F-F910-4123-9D25-AFDB0D4C54D3}"/>
    <cellStyle name="60% - Ênfase1 11" xfId="3177" xr:uid="{E966FCAE-DB77-46CA-8119-0F5A9750D22A}"/>
    <cellStyle name="60% - Ênfase1 110" xfId="3178" xr:uid="{5CE86E5D-5BCC-4728-AC83-70FA9EB6FDBD}"/>
    <cellStyle name="60% - Ênfase1 111" xfId="3179" xr:uid="{244950EC-F00B-4272-92D1-7D92E7108E6A}"/>
    <cellStyle name="60% - Ênfase1 112" xfId="3180" xr:uid="{133FC7A9-6D8B-4062-9CCA-4014C3FE0EF9}"/>
    <cellStyle name="60% - Ênfase1 113" xfId="3181" xr:uid="{77969AE7-E184-4C8A-AA0F-D6B6DD77D66D}"/>
    <cellStyle name="60% - Ênfase1 114" xfId="3182" xr:uid="{08FF5B3C-FC58-4086-88BD-ED71291957A6}"/>
    <cellStyle name="60% - Ênfase1 115" xfId="3183" xr:uid="{821A8610-8EA9-4F11-A391-EE3096F4030D}"/>
    <cellStyle name="60% - Ênfase1 116" xfId="3184" xr:uid="{19652899-BED4-45D2-809E-AC203968ABF8}"/>
    <cellStyle name="60% - Ênfase1 117" xfId="3185" xr:uid="{6EA6FF4D-AC22-4DAD-84E0-E2A026C38840}"/>
    <cellStyle name="60% - Ênfase1 118" xfId="3186" xr:uid="{B751063E-F133-4899-A9B4-DD5B46E7C291}"/>
    <cellStyle name="60% - Ênfase1 119" xfId="3187" xr:uid="{BB3299C8-47DB-4441-A33C-7CFF0FDE5DBD}"/>
    <cellStyle name="60% - Ênfase1 12" xfId="3188" xr:uid="{3560D4D0-C989-45F6-8E8F-37A00CA60040}"/>
    <cellStyle name="60% - Ênfase1 120" xfId="3189" xr:uid="{2722ED54-91F9-4A05-AD5E-37FFB97930EA}"/>
    <cellStyle name="60% - Ênfase1 121" xfId="3190" xr:uid="{46FD8C98-F0C4-43DC-8AA2-B26EC4BF3B77}"/>
    <cellStyle name="60% - Ênfase1 122" xfId="3191" xr:uid="{88B6D468-814B-4EE3-A869-C48ED4BC67F2}"/>
    <cellStyle name="60% - Ênfase1 123" xfId="3192" xr:uid="{37214BC7-CD6F-417A-84CD-9DDC6E35A4CA}"/>
    <cellStyle name="60% - Ênfase1 124" xfId="3193" xr:uid="{FA66200A-36FA-45C6-885F-F303600B6A3C}"/>
    <cellStyle name="60% - Ênfase1 125" xfId="3194" xr:uid="{6538D3DE-7508-4CA9-9E4E-230D5596FA86}"/>
    <cellStyle name="60% - Ênfase1 126" xfId="3195" xr:uid="{A4908956-D1CB-49D8-A8D1-ACF7082FC435}"/>
    <cellStyle name="60% - Ênfase1 127" xfId="3196" xr:uid="{FCD38F4F-374C-436F-8A9B-88760D937343}"/>
    <cellStyle name="60% - Ênfase1 128" xfId="3197" xr:uid="{001FEFF6-5125-4FFA-8F32-8DF13B74A2EE}"/>
    <cellStyle name="60% - Ênfase1 129" xfId="3198" xr:uid="{A2E51EF2-976B-4919-940E-24C051BF4C0F}"/>
    <cellStyle name="60% - Ênfase1 13" xfId="3199" xr:uid="{3145B155-F8E7-4A9A-BE2A-201FBBB97D0F}"/>
    <cellStyle name="60% - Ênfase1 130" xfId="3200" xr:uid="{C8AF8720-793C-42A4-BA64-7D3EE59C7F81}"/>
    <cellStyle name="60% - Ênfase1 131" xfId="3201" xr:uid="{FB066E7A-BEC7-4009-80C2-6413F740AE4D}"/>
    <cellStyle name="60% - Ênfase1 132" xfId="3202" xr:uid="{77F39502-994D-4595-9EBC-89F2E23849ED}"/>
    <cellStyle name="60% - Ênfase1 133" xfId="3203" xr:uid="{9B32C619-79FE-40EC-B8ED-6190BF8CCAA6}"/>
    <cellStyle name="60% - Ênfase1 134" xfId="3204" xr:uid="{9A1C6D76-7C9D-4AF8-9504-D846C8B5D456}"/>
    <cellStyle name="60% - Ênfase1 135" xfId="3205" xr:uid="{4020A157-CE8E-4C44-A1D3-3BA2ED57C39C}"/>
    <cellStyle name="60% - Ênfase1 136" xfId="3206" xr:uid="{7A82CF0B-F198-4A22-99D6-4887E0FBF238}"/>
    <cellStyle name="60% - Ênfase1 137" xfId="3207" xr:uid="{4DF95AE2-8ECA-4413-956A-5F5E4AE89956}"/>
    <cellStyle name="60% - Ênfase1 138" xfId="3208" xr:uid="{6718445D-496C-4D7D-AB83-D1C414671FBD}"/>
    <cellStyle name="60% - Ênfase1 139" xfId="3209" xr:uid="{08E205BD-94BF-4878-AE25-E9DE1A35879D}"/>
    <cellStyle name="60% - Ênfase1 14" xfId="3210" xr:uid="{70E70159-A67D-4A64-9514-E4EB36E4A66F}"/>
    <cellStyle name="60% - Ênfase1 140" xfId="3211" xr:uid="{CF21A01A-8111-4B30-AC3B-A1DAE5847EF2}"/>
    <cellStyle name="60% - Ênfase1 141" xfId="3212" xr:uid="{9B5A6868-3A6C-4E0D-B2D9-0545CC6BBDD7}"/>
    <cellStyle name="60% - Ênfase1 142" xfId="3213" xr:uid="{1999886F-CAFD-497C-8281-F550CD0C6AB6}"/>
    <cellStyle name="60% - Ênfase1 143" xfId="3214" xr:uid="{CBEA303B-7915-426F-9696-DA45B6CE2FEA}"/>
    <cellStyle name="60% - Ênfase1 144" xfId="3215" xr:uid="{7628300E-B0E6-45FA-9DC2-1E10E8EF2938}"/>
    <cellStyle name="60% - Ênfase1 145" xfId="3216" xr:uid="{BA7830CD-68FF-46A6-8D68-B612F014BB7C}"/>
    <cellStyle name="60% - Ênfase1 146" xfId="3217" xr:uid="{1CB439D9-13B5-442E-925A-F9A673442698}"/>
    <cellStyle name="60% - Ênfase1 147" xfId="3218" xr:uid="{5F49FFDA-291C-45A1-BEE0-D4020A8EC97E}"/>
    <cellStyle name="60% - Ênfase1 148" xfId="3219" xr:uid="{13DF4478-838C-42CA-8C31-E01B75306F6D}"/>
    <cellStyle name="60% - Ênfase1 149" xfId="3220" xr:uid="{1FC367C6-76F4-41A9-8895-E5291F70E660}"/>
    <cellStyle name="60% - Ênfase1 15" xfId="3221" xr:uid="{1F95E519-3E32-4BA4-8816-4DA9DB491571}"/>
    <cellStyle name="60% - Ênfase1 150" xfId="3222" xr:uid="{E0477E44-6BCE-4D11-BE4B-D4227722216D}"/>
    <cellStyle name="60% - Ênfase1 151" xfId="3223" xr:uid="{EEE26E37-0B4A-47A6-BC1A-29EC8941B447}"/>
    <cellStyle name="60% - Ênfase1 152" xfId="3224" xr:uid="{4989017A-9192-4CA5-ACFD-B00547B403FC}"/>
    <cellStyle name="60% - Ênfase1 153" xfId="3225" xr:uid="{35D25D15-868A-48F4-B951-45145F6E9932}"/>
    <cellStyle name="60% - Ênfase1 154" xfId="3226" xr:uid="{D1DFD5FA-ED60-4D8D-9F04-5BD16142C830}"/>
    <cellStyle name="60% - Ênfase1 155" xfId="3227" xr:uid="{1150EEBF-8D6D-4103-AFE7-72FF1EE373E3}"/>
    <cellStyle name="60% - Ênfase1 156" xfId="3228" xr:uid="{922B42FF-9E93-4A4D-8841-7A8517A50C83}"/>
    <cellStyle name="60% - Ênfase1 157" xfId="3229" xr:uid="{428E4F92-A326-4207-AEE4-E036EB28618C}"/>
    <cellStyle name="60% - Ênfase1 158" xfId="3230" xr:uid="{FBB3ED71-3A92-4829-8CC1-D8CC0E6560BD}"/>
    <cellStyle name="60% - Ênfase1 159" xfId="3231" xr:uid="{B3715293-2C25-4C6A-A85C-292E02D6A3D0}"/>
    <cellStyle name="60% - Ênfase1 16" xfId="3232" xr:uid="{4F70356A-E42A-495E-9161-8F59DF7C009C}"/>
    <cellStyle name="60% - Ênfase1 160" xfId="3233" xr:uid="{A38601DC-5500-431D-813B-69408E2FEE3D}"/>
    <cellStyle name="60% - Ênfase1 161" xfId="3234" xr:uid="{5E794DE0-2B11-4F87-AB28-9D2397BA474C}"/>
    <cellStyle name="60% - Ênfase1 162" xfId="3235" xr:uid="{A1E0400D-2BAC-41B2-9302-D7361A7A0FAD}"/>
    <cellStyle name="60% - Ênfase1 163" xfId="3236" xr:uid="{7B25584B-C29F-467E-82E6-49B864CA163A}"/>
    <cellStyle name="60% - Ênfase1 164" xfId="3237" xr:uid="{0EBBF356-71B2-4066-AA61-BAA1ECA2847C}"/>
    <cellStyle name="60% - Ênfase1 165" xfId="3238" xr:uid="{C1ED9F78-D9D3-4771-95CA-25A522E3CFFF}"/>
    <cellStyle name="60% - Ênfase1 166" xfId="3239" xr:uid="{58FEA842-03C2-4F11-8CEB-22042218793B}"/>
    <cellStyle name="60% - Ênfase1 167" xfId="3240" xr:uid="{7C2304CB-9AC5-4EBA-BEBA-54720BDFA05A}"/>
    <cellStyle name="60% - Ênfase1 168" xfId="3241" xr:uid="{0C0F14D8-C4D8-4D1C-916F-4B164B77A83D}"/>
    <cellStyle name="60% - Ênfase1 169" xfId="3242" xr:uid="{56EAC1AD-A38B-4477-AB15-523831B8CCBC}"/>
    <cellStyle name="60% - Ênfase1 17" xfId="3243" xr:uid="{D7FF0411-C08B-4FBF-B683-5D55567ADEFB}"/>
    <cellStyle name="60% - Ênfase1 170" xfId="3244" xr:uid="{FAC09237-FF97-4BF1-8E1B-9F71FC38D2A4}"/>
    <cellStyle name="60% - Ênfase1 171" xfId="3245" xr:uid="{A89EDAE9-315F-452F-BBCD-4426F26AE730}"/>
    <cellStyle name="60% - Ênfase1 172" xfId="3246" xr:uid="{15251C40-B7C2-4F5F-9BED-E9E59C70E224}"/>
    <cellStyle name="60% - Ênfase1 173" xfId="3247" xr:uid="{A8990471-BAC3-44ED-B003-7127896E3134}"/>
    <cellStyle name="60% - Ênfase1 174" xfId="3248" xr:uid="{FD688598-9A2A-4564-81A9-CA9384655BF7}"/>
    <cellStyle name="60% - Ênfase1 175" xfId="3249" xr:uid="{12B1BEF1-4A03-41D6-BCFF-F2F736A65EDE}"/>
    <cellStyle name="60% - Ênfase1 176" xfId="3250" xr:uid="{A50D66EA-6349-41E1-A51A-04DCD1F103E2}"/>
    <cellStyle name="60% - Ênfase1 177" xfId="3251" xr:uid="{159F7E0E-FBC5-4CDF-8271-8F043A8A1E26}"/>
    <cellStyle name="60% - Ênfase1 178" xfId="3252" xr:uid="{06F8C91D-4AED-4F4B-94B7-1D0C3B6545B4}"/>
    <cellStyle name="60% - Ênfase1 179" xfId="3253" xr:uid="{D3E66057-4DB4-4383-B024-135D970BA7D7}"/>
    <cellStyle name="60% - Ênfase1 18" xfId="3254" xr:uid="{E5850302-E5B4-468A-8D40-67B3D9E297FA}"/>
    <cellStyle name="60% - Ênfase1 180" xfId="3255" xr:uid="{78CCC5AF-1C00-4BF5-B8B8-B296EA914944}"/>
    <cellStyle name="60% - Ênfase1 181" xfId="3256" xr:uid="{17F98A0A-8D27-44D3-BBF2-E48DC21AD28B}"/>
    <cellStyle name="60% - Ênfase1 182" xfId="3257" xr:uid="{EAA7C998-E524-47AE-A9FA-1252A3F30CD8}"/>
    <cellStyle name="60% - Ênfase1 183" xfId="3258" xr:uid="{87E64EB3-4D05-421F-8862-93186994B606}"/>
    <cellStyle name="60% - Ênfase1 184" xfId="3259" xr:uid="{83810246-C08B-4CC9-803E-036427A8366F}"/>
    <cellStyle name="60% - Ênfase1 185" xfId="3260" xr:uid="{65839B66-9F13-4244-AC11-7D43469E2AB2}"/>
    <cellStyle name="60% - Ênfase1 186" xfId="3261" xr:uid="{B0D03BF2-CB1D-4EF8-87F1-789AC1CBE0B4}"/>
    <cellStyle name="60% - Ênfase1 187" xfId="3262" xr:uid="{8CDBA6DA-0B19-41FD-A9B3-84319ACE2151}"/>
    <cellStyle name="60% - Ênfase1 188" xfId="3263" xr:uid="{6BCABDF2-72F5-4FC1-BA76-D5A7F37F2CB4}"/>
    <cellStyle name="60% - Ênfase1 189" xfId="3264" xr:uid="{69AC2524-6597-4C0E-A4DA-9D7BE9ABE25A}"/>
    <cellStyle name="60% - Ênfase1 19" xfId="3265" xr:uid="{A7F8F925-40C3-403C-A2D9-AE565062488D}"/>
    <cellStyle name="60% - Ênfase1 190" xfId="3266" xr:uid="{8969B021-5A75-4096-9F73-557CDDFD6810}"/>
    <cellStyle name="60% - Ênfase1 191" xfId="3267" xr:uid="{E3C1B80D-FB82-462C-8C8C-B2EE6CF72BF1}"/>
    <cellStyle name="60% - Ênfase1 192" xfId="3268" xr:uid="{64FBB5F0-20C2-428D-A0B2-1DB5FE7A34B8}"/>
    <cellStyle name="60% - Ênfase1 193" xfId="3269" xr:uid="{87FF57D0-1ADD-4DAD-94C8-33EF0BB1ADF6}"/>
    <cellStyle name="60% - Ênfase1 194" xfId="3270" xr:uid="{26BEB4C2-018D-4D3F-8B05-4A7F7A59D752}"/>
    <cellStyle name="60% - Ênfase1 195" xfId="3271" xr:uid="{6B3E3F74-DD4F-47E7-A951-16F55A9ACB65}"/>
    <cellStyle name="60% - Ênfase1 196" xfId="3272" xr:uid="{5188449B-91A0-40F7-8B34-42BC71A07E07}"/>
    <cellStyle name="60% - Ênfase1 197" xfId="3273" xr:uid="{6CDD9C4C-39E4-4C60-82CF-0E755804961C}"/>
    <cellStyle name="60% - Ênfase1 198" xfId="3274" xr:uid="{1C5F38D7-5871-4F7D-8800-6DE4302B2CA2}"/>
    <cellStyle name="60% - Ênfase1 199" xfId="3275" xr:uid="{2F1E348D-EB4D-4ADF-80DC-2CECCC4DEFC0}"/>
    <cellStyle name="60% - Ênfase1 2" xfId="3276" xr:uid="{0F32AB44-5561-4B61-81E1-5496A9262FF2}"/>
    <cellStyle name="60% - Ênfase1 2 2" xfId="11079" xr:uid="{2A82D12D-204F-40DF-8614-585A8C0BA131}"/>
    <cellStyle name="60% - Ênfase1 2 3" xfId="11080" xr:uid="{6C62CDED-01A3-42F4-9936-3044E6AB4F2E}"/>
    <cellStyle name="60% - Ênfase1 2 4" xfId="16049" xr:uid="{1BB54773-2CC1-4AC4-A095-778F38D79ED3}"/>
    <cellStyle name="60% - Ênfase1 2 4 2" xfId="24967" xr:uid="{CFBBD5DA-F051-4ECC-985C-BBEAF5F101DC}"/>
    <cellStyle name="60% - Ênfase1 2 4 3" xfId="16377" xr:uid="{2AD0C506-D74F-43B3-A804-1CE9EB0A9ECE}"/>
    <cellStyle name="60% - Ênfase1 20" xfId="3277" xr:uid="{BC9D7ECE-6550-45D7-B672-DBAA823D7B7D}"/>
    <cellStyle name="60% - Ênfase1 200" xfId="3278" xr:uid="{90BF54A2-7546-4FE9-B5F0-39DD3D4EBA0C}"/>
    <cellStyle name="60% - Ênfase1 201" xfId="3279" xr:uid="{3E3A2B04-AAF2-41B6-9720-FF590382D780}"/>
    <cellStyle name="60% - Ênfase1 202" xfId="3280" xr:uid="{40026C28-00E5-48D2-9197-4B242EBB10F0}"/>
    <cellStyle name="60% - Ênfase1 203" xfId="3281" xr:uid="{4C773D32-ACC0-4AEA-9C82-2C7BE6B67C5A}"/>
    <cellStyle name="60% - Ênfase1 204" xfId="3282" xr:uid="{926E0399-CD8E-4B39-96B8-8A92804C2002}"/>
    <cellStyle name="60% - Ênfase1 205" xfId="3283" xr:uid="{28160103-AF8D-4570-BC1B-0A75C4152A99}"/>
    <cellStyle name="60% - Ênfase1 206" xfId="3284" xr:uid="{BBD88E53-A1FF-419A-86AF-A843E1F6BCF9}"/>
    <cellStyle name="60% - Ênfase1 207" xfId="3285" xr:uid="{4C768C31-28F2-4EC3-9D85-B5F230736083}"/>
    <cellStyle name="60% - Ênfase1 208" xfId="3286" xr:uid="{E50B8D18-2A20-490C-AF26-E1A57EA271E8}"/>
    <cellStyle name="60% - Ênfase1 209" xfId="3287" xr:uid="{F4321F83-3CCB-4195-AFD5-54D43ECC8FAE}"/>
    <cellStyle name="60% - Ênfase1 21" xfId="3288" xr:uid="{84B3F86C-2F02-4193-AEB4-222196ADA17D}"/>
    <cellStyle name="60% - Ênfase1 210" xfId="3289" xr:uid="{EFFF9F73-C1B9-4CDE-81CB-116F34DD6D77}"/>
    <cellStyle name="60% - Ênfase1 211" xfId="3290" xr:uid="{2549063E-53A2-40AD-BFE9-2604272DBAE9}"/>
    <cellStyle name="60% - Ênfase1 212" xfId="3291" xr:uid="{4415E37E-1641-42B6-B3AD-D17D4B4CA67D}"/>
    <cellStyle name="60% - Ênfase1 213" xfId="3292" xr:uid="{4D22CC7B-974F-49CF-B211-C79E31B589EB}"/>
    <cellStyle name="60% - Ênfase1 214" xfId="3293" xr:uid="{6581F0B6-9F7A-4402-9396-3DFB96F82C38}"/>
    <cellStyle name="60% - Ênfase1 215" xfId="3294" xr:uid="{035901A1-5665-4314-9B92-DACD51FE8B24}"/>
    <cellStyle name="60% - Ênfase1 216" xfId="3295" xr:uid="{014DFB5B-25F2-4300-9CDF-93726218C09F}"/>
    <cellStyle name="60% - Ênfase1 217" xfId="3296" xr:uid="{27498245-72B7-4DD4-A282-7C0C4F62B563}"/>
    <cellStyle name="60% - Ênfase1 218" xfId="3297" xr:uid="{B6A1FD32-95FC-4176-B87E-35C0D7C5F57C}"/>
    <cellStyle name="60% - Ênfase1 219" xfId="3298" xr:uid="{594E277F-9C0D-42B8-9F7D-CFE59600947E}"/>
    <cellStyle name="60% - Ênfase1 22" xfId="3299" xr:uid="{3A6287A4-51DB-4F11-8C9A-82C4EC46DC9D}"/>
    <cellStyle name="60% - Ênfase1 220" xfId="3300" xr:uid="{355F0811-EF8C-4633-928F-D75478D77567}"/>
    <cellStyle name="60% - Ênfase1 221" xfId="3301" xr:uid="{856A3C3E-55F8-4962-B7C1-0B3EA1B9C75E}"/>
    <cellStyle name="60% - Ênfase1 222" xfId="3302" xr:uid="{A7DD28BC-9D5D-40B7-8F4A-E6A0BB4BAC7A}"/>
    <cellStyle name="60% - Ênfase1 223" xfId="3303" xr:uid="{45521912-7C4F-473C-9F77-D57B3A55A15F}"/>
    <cellStyle name="60% - Ênfase1 224" xfId="3304" xr:uid="{301BD296-6E5C-4600-9B46-5F31D9140021}"/>
    <cellStyle name="60% - Ênfase1 225" xfId="3305" xr:uid="{5516FED4-419D-43F6-8451-9CAED90BA9E7}"/>
    <cellStyle name="60% - Ênfase1 226" xfId="3306" xr:uid="{812EE64C-6472-42C4-B5D9-5C9D94B2F623}"/>
    <cellStyle name="60% - Ênfase1 227" xfId="3307" xr:uid="{422EFE12-6D24-43AC-A844-C16E684B5AFE}"/>
    <cellStyle name="60% - Ênfase1 228" xfId="3308" xr:uid="{641E5794-1447-4F53-A19E-53CDF5436F15}"/>
    <cellStyle name="60% - Ênfase1 229" xfId="3309" xr:uid="{82E24E43-E00A-4020-8F93-26001E0D28B0}"/>
    <cellStyle name="60% - Ênfase1 23" xfId="3310" xr:uid="{F4B0F859-735F-4700-B548-BF1E0414DC69}"/>
    <cellStyle name="60% - Ênfase1 230" xfId="3311" xr:uid="{7F6346BA-3C41-45F7-A9B2-E3027C8EE35E}"/>
    <cellStyle name="60% - Ênfase1 231" xfId="3312" xr:uid="{3600B760-B352-4C03-A6C8-75919051B190}"/>
    <cellStyle name="60% - Ênfase1 232" xfId="3313" xr:uid="{29F904BE-48C8-4984-B3C3-8C2B11F86BA7}"/>
    <cellStyle name="60% - Ênfase1 233" xfId="3314" xr:uid="{9E14169E-E704-42D1-A414-7A3C423D3768}"/>
    <cellStyle name="60% - Ênfase1 234" xfId="3315" xr:uid="{8F446B35-2EF2-4D84-A156-F36BDDD478BB}"/>
    <cellStyle name="60% - Ênfase1 235" xfId="3316" xr:uid="{714AB536-0EE0-4A47-BACA-9E43E54C5F11}"/>
    <cellStyle name="60% - Ênfase1 236" xfId="3317" xr:uid="{81989BF7-3D8C-4BA1-8A42-320A5A514829}"/>
    <cellStyle name="60% - Ênfase1 237" xfId="3318" xr:uid="{183964A9-9576-4CEB-8727-F858A5C601B0}"/>
    <cellStyle name="60% - Ênfase1 238" xfId="3319" xr:uid="{99BF6D78-441E-486F-BDAB-CF10DADD6D98}"/>
    <cellStyle name="60% - Ênfase1 239" xfId="3320" xr:uid="{2364397B-0AE4-4015-8146-7177BBA82CB0}"/>
    <cellStyle name="60% - Ênfase1 24" xfId="3321" xr:uid="{C28B70C4-A26B-45D7-AAB0-CCA0121836CE}"/>
    <cellStyle name="60% - Ênfase1 240" xfId="3322" xr:uid="{8A52ACD9-E701-4C17-B631-37C381E3C393}"/>
    <cellStyle name="60% - Ênfase1 241" xfId="3323" xr:uid="{7D9CFFEA-DFA9-4F25-97C8-FCD4DFC66AB5}"/>
    <cellStyle name="60% - Ênfase1 242" xfId="3324" xr:uid="{2FC59898-FED0-410D-8111-AE91A986AB2F}"/>
    <cellStyle name="60% - Ênfase1 243" xfId="3325" xr:uid="{FF25365D-533D-4925-B14F-06098327C729}"/>
    <cellStyle name="60% - Ênfase1 244" xfId="3326" xr:uid="{20476F8D-C28E-41B7-ACA7-D6685022E13B}"/>
    <cellStyle name="60% - Ênfase1 245" xfId="3327" xr:uid="{807F32A9-E7AF-4249-8184-E78EE724CACA}"/>
    <cellStyle name="60% - Ênfase1 246" xfId="3328" xr:uid="{F0F3A9AD-F1D4-4165-975E-2F0C0EDF8851}"/>
    <cellStyle name="60% - Ênfase1 247" xfId="3329" xr:uid="{1B96B6AB-3E91-4410-815E-63A314CB561A}"/>
    <cellStyle name="60% - Ênfase1 248" xfId="3330" xr:uid="{41040D44-2AFB-4F28-8EBA-D062C3B459EC}"/>
    <cellStyle name="60% - Ênfase1 249" xfId="3331" xr:uid="{CD852161-56AD-47C5-9153-6417128A77C5}"/>
    <cellStyle name="60% - Ênfase1 25" xfId="3332" xr:uid="{02B0279F-FCC9-4476-9A58-DD7A06ED6AC7}"/>
    <cellStyle name="60% - Ênfase1 250" xfId="3333" xr:uid="{1E7C3934-1327-4942-ABDB-4D64BD9F4288}"/>
    <cellStyle name="60% - Ênfase1 251" xfId="3334" xr:uid="{7BDD9334-7719-4A30-9665-3A186C57CB0E}"/>
    <cellStyle name="60% - Ênfase1 252" xfId="3335" xr:uid="{D9C925AA-9022-4C9C-8B07-CDF747E88F07}"/>
    <cellStyle name="60% - Ênfase1 253" xfId="3336" xr:uid="{3CE3FC97-A935-48D9-980C-DB370045BA99}"/>
    <cellStyle name="60% - Ênfase1 254" xfId="3337" xr:uid="{D365FD1B-B41B-436F-BC60-71427C7C70FC}"/>
    <cellStyle name="60% - Ênfase1 255" xfId="3338" xr:uid="{088DE93F-E444-4A3E-9EE6-4A9847212456}"/>
    <cellStyle name="60% - Ênfase1 256" xfId="15921" xr:uid="{D5FF6BB5-AECC-47DD-AD3A-CB1C80703197}"/>
    <cellStyle name="60% - Ênfase1 26" xfId="3339" xr:uid="{56289E5B-E391-47F5-BB96-D260168A8A7D}"/>
    <cellStyle name="60% - Ênfase1 27" xfId="3340" xr:uid="{3FB2B2FF-AEE8-4C65-A887-693D2FA3C89C}"/>
    <cellStyle name="60% - Ênfase1 28" xfId="3341" xr:uid="{A92D5FD2-DE9F-4F53-869E-158E7D3029FC}"/>
    <cellStyle name="60% - Ênfase1 29" xfId="3342" xr:uid="{54A6CB04-2437-4867-BBE6-EDFCC3F0D6E4}"/>
    <cellStyle name="60% - Ênfase1 3" xfId="3343" xr:uid="{3D3B9234-EE49-4EAD-850F-A40FC52654E2}"/>
    <cellStyle name="60% - Ênfase1 3 2" xfId="16050" xr:uid="{932F4FB7-EE6C-4AEA-8123-BE5FE72250FD}"/>
    <cellStyle name="60% - Ênfase1 3 2 2" xfId="16378" xr:uid="{D66E88C9-E190-44E4-BDC5-B464639E07DF}"/>
    <cellStyle name="60% - Ênfase1 30" xfId="3344" xr:uid="{34964975-6E71-4A9C-967D-56DD8764759F}"/>
    <cellStyle name="60% - Ênfase1 31" xfId="3345" xr:uid="{575EED03-0D6D-4F07-ADBC-031C4960610D}"/>
    <cellStyle name="60% - Ênfase1 32" xfId="3346" xr:uid="{ACB03A45-B341-4384-B6A9-1C2418E0A05F}"/>
    <cellStyle name="60% - Ênfase1 33" xfId="3347" xr:uid="{6C82509A-49D5-437E-BBBB-C3489FA6AAC3}"/>
    <cellStyle name="60% - Ênfase1 34" xfId="3348" xr:uid="{2D447F69-A0DE-44DD-B2DC-2EB8CC87A3C7}"/>
    <cellStyle name="60% - Ênfase1 35" xfId="3349" xr:uid="{0B6D341C-1F90-4992-B9D9-198D90F2BFCC}"/>
    <cellStyle name="60% - Ênfase1 36" xfId="3350" xr:uid="{43A4E786-1DEA-43D7-AE24-99E70624992E}"/>
    <cellStyle name="60% - Ênfase1 37" xfId="3351" xr:uid="{10AF5C08-08F2-4D25-97A2-00C2C39650D4}"/>
    <cellStyle name="60% - Ênfase1 38" xfId="3352" xr:uid="{87B13831-6FC3-4130-8C7B-30F668EF60F7}"/>
    <cellStyle name="60% - Ênfase1 39" xfId="3353" xr:uid="{D11A0815-06D7-4522-9339-1E578885A94A}"/>
    <cellStyle name="60% - Ênfase1 4" xfId="3354" xr:uid="{60CB83DC-1C9E-4747-BE7E-95C9FA8637B9}"/>
    <cellStyle name="60% - Ênfase1 40" xfId="3355" xr:uid="{F68AED95-7A49-47CA-B191-079E85D1D292}"/>
    <cellStyle name="60% - Ênfase1 41" xfId="3356" xr:uid="{B72EB537-3180-43E2-9265-5254C9B54ED0}"/>
    <cellStyle name="60% - Ênfase1 42" xfId="3357" xr:uid="{BF35EB34-3BCB-4319-AE16-471EBC699D93}"/>
    <cellStyle name="60% - Ênfase1 43" xfId="3358" xr:uid="{1876A43B-C574-4159-862A-1567B7AF3034}"/>
    <cellStyle name="60% - Ênfase1 44" xfId="3359" xr:uid="{72744D97-4CCC-42EA-91C6-4899CBC73727}"/>
    <cellStyle name="60% - Ênfase1 45" xfId="3360" xr:uid="{23CD08B7-0025-4C92-9E65-4C5DF1F0798F}"/>
    <cellStyle name="60% - Ênfase1 46" xfId="3361" xr:uid="{BEC66FFC-2D32-45B6-BFFF-40F552E02947}"/>
    <cellStyle name="60% - Ênfase1 47" xfId="3362" xr:uid="{A2B8260E-2793-4668-AC49-73E46D7C3561}"/>
    <cellStyle name="60% - Ênfase1 48" xfId="3363" xr:uid="{B33DD81D-CCB2-4205-BB65-28D0250E0C6A}"/>
    <cellStyle name="60% - Ênfase1 49" xfId="3364" xr:uid="{2B075768-0F56-42E6-90E2-92D55F7A68C1}"/>
    <cellStyle name="60% - Ênfase1 5" xfId="3365" xr:uid="{F9E06418-5DAB-4FD7-998B-4926CAF1079B}"/>
    <cellStyle name="60% - Ênfase1 50" xfId="3366" xr:uid="{BD026827-D551-48EC-ACDC-89FF90C861FC}"/>
    <cellStyle name="60% - Ênfase1 51" xfId="3367" xr:uid="{7D71E34B-6EFF-4390-8A9A-D5D3514BFCF9}"/>
    <cellStyle name="60% - Ênfase1 52" xfId="3368" xr:uid="{FDF6834E-4FC2-43B8-84A9-7983DEDFB75D}"/>
    <cellStyle name="60% - Ênfase1 53" xfId="3369" xr:uid="{89A5DC20-9934-4619-AF62-0EC89595F143}"/>
    <cellStyle name="60% - Ênfase1 54" xfId="3370" xr:uid="{8B3DCF10-3397-401D-81CF-0C66B7E55CE4}"/>
    <cellStyle name="60% - Ênfase1 55" xfId="3371" xr:uid="{C8193D5D-48A4-4C13-A105-F8943FFB0011}"/>
    <cellStyle name="60% - Ênfase1 56" xfId="3372" xr:uid="{0E194C01-3FD1-4C18-AE4F-D75A166F096B}"/>
    <cellStyle name="60% - Ênfase1 57" xfId="3373" xr:uid="{5A24AF00-8E2C-41AE-9D1D-3CF211D047FA}"/>
    <cellStyle name="60% - Ênfase1 58" xfId="3374" xr:uid="{BFE6D8CC-1E18-44A4-99F2-457DB092C6F2}"/>
    <cellStyle name="60% - Ênfase1 59" xfId="3375" xr:uid="{44BB7B91-7D2D-40A2-88C0-C38FD22044B5}"/>
    <cellStyle name="60% - Ênfase1 6" xfId="3376" xr:uid="{0A1D2967-34AA-4DC3-B12A-E609466E942B}"/>
    <cellStyle name="60% - Ênfase1 60" xfId="3377" xr:uid="{A4D9AD1E-61A9-4138-9EE0-EF6DF89968B4}"/>
    <cellStyle name="60% - Ênfase1 61" xfId="3378" xr:uid="{3149D3A6-6CEC-498C-8731-500D57865FAC}"/>
    <cellStyle name="60% - Ênfase1 62" xfId="3379" xr:uid="{D5DBFCDA-3DFC-4ACF-9B55-3D628170CB15}"/>
    <cellStyle name="60% - Ênfase1 63" xfId="3380" xr:uid="{D8D64F26-47B6-4817-8E83-F95A8A87ACC0}"/>
    <cellStyle name="60% - Ênfase1 64" xfId="3381" xr:uid="{A4657DDD-A12C-4811-BC13-F223530CF7AE}"/>
    <cellStyle name="60% - Ênfase1 65" xfId="3382" xr:uid="{82BB3DF2-6990-48C3-B625-D873807B1A27}"/>
    <cellStyle name="60% - Ênfase1 66" xfId="3383" xr:uid="{2FA69BA8-A3B3-4E28-A709-4D299075ACCE}"/>
    <cellStyle name="60% - Ênfase1 67" xfId="3384" xr:uid="{2F369CB8-FAC4-454E-B057-E99EA6A1931A}"/>
    <cellStyle name="60% - Ênfase1 68" xfId="3385" xr:uid="{601B4AF3-38A9-4E0F-8383-96576805E026}"/>
    <cellStyle name="60% - Ênfase1 69" xfId="3386" xr:uid="{9B414D0D-629F-432A-8173-80813364126D}"/>
    <cellStyle name="60% - Ênfase1 7" xfId="3387" xr:uid="{0DB30684-6A9B-4D83-9BDC-6E5CC2B57E9D}"/>
    <cellStyle name="60% - Ênfase1 70" xfId="3388" xr:uid="{B25B287D-D81F-4278-94D6-0044C0CF9335}"/>
    <cellStyle name="60% - Ênfase1 71" xfId="3389" xr:uid="{8D33A36F-3764-4189-BB3F-A9792C2C5458}"/>
    <cellStyle name="60% - Ênfase1 72" xfId="3390" xr:uid="{8F0CDFEF-9810-45A7-8CB0-436924E51B24}"/>
    <cellStyle name="60% - Ênfase1 73" xfId="3391" xr:uid="{FA2CEA14-D4BA-4627-A0A2-B8062503C69A}"/>
    <cellStyle name="60% - Ênfase1 74" xfId="3392" xr:uid="{0B0F7402-2BC2-4B69-8AE3-7557C76F4686}"/>
    <cellStyle name="60% - Ênfase1 75" xfId="3393" xr:uid="{F784746D-CF64-4593-8D0B-9DA4555C16E3}"/>
    <cellStyle name="60% - Ênfase1 76" xfId="3394" xr:uid="{B0706F5F-1C07-476F-9EEA-E85A696F76F7}"/>
    <cellStyle name="60% - Ênfase1 77" xfId="3395" xr:uid="{ACBB2932-9B20-4E2D-B22F-5049B3DFE24E}"/>
    <cellStyle name="60% - Ênfase1 78" xfId="3396" xr:uid="{9C9EFEAD-5740-48A4-9E9A-E394B71986AD}"/>
    <cellStyle name="60% - Ênfase1 79" xfId="3397" xr:uid="{90019005-60E0-409A-B146-4581DF4D20CD}"/>
    <cellStyle name="60% - Ênfase1 8" xfId="3398" xr:uid="{4F885AB7-A900-4510-83F7-77CD6EFFB0C6}"/>
    <cellStyle name="60% - Ênfase1 80" xfId="3399" xr:uid="{89E5F5C9-E294-4608-8721-FE9CF02C51C6}"/>
    <cellStyle name="60% - Ênfase1 81" xfId="3400" xr:uid="{98B657E2-41D5-4C5F-8450-5BDCE9323E80}"/>
    <cellStyle name="60% - Ênfase1 82" xfId="3401" xr:uid="{62F07984-BFEC-48D0-920C-9BECE37ACAEF}"/>
    <cellStyle name="60% - Ênfase1 83" xfId="3402" xr:uid="{B95A76A0-5B77-4F1D-B2A3-113E1FA5ACF7}"/>
    <cellStyle name="60% - Ênfase1 84" xfId="3403" xr:uid="{456E14D5-33C8-4E14-9765-5ECC39DC7EA4}"/>
    <cellStyle name="60% - Ênfase1 85" xfId="3404" xr:uid="{5EEAFE6C-781B-4393-800A-00DF544E1D99}"/>
    <cellStyle name="60% - Ênfase1 86" xfId="3405" xr:uid="{299AB4D0-7C1E-4663-AFE9-BB9E7D90EE89}"/>
    <cellStyle name="60% - Ênfase1 87" xfId="3406" xr:uid="{9D5E9CC8-E8FB-4DF1-B5C9-E7156FF94CE6}"/>
    <cellStyle name="60% - Ênfase1 88" xfId="3407" xr:uid="{4C0D7FF5-71A5-4910-AB54-30DADB73CD9B}"/>
    <cellStyle name="60% - Ênfase1 89" xfId="3408" xr:uid="{8FF62757-956F-4683-B59C-BD7C3F0D58F3}"/>
    <cellStyle name="60% - Ênfase1 9" xfId="3409" xr:uid="{9F7799B1-21DD-477B-9835-EADB3429372B}"/>
    <cellStyle name="60% - Ênfase1 90" xfId="3410" xr:uid="{27D56C11-4164-4E69-A2AA-2CF56748A57E}"/>
    <cellStyle name="60% - Ênfase1 91" xfId="3411" xr:uid="{0B085BEE-68E7-47B6-BFFD-F7EC8D7337ED}"/>
    <cellStyle name="60% - Ênfase1 92" xfId="3412" xr:uid="{C93B90D1-3C03-4F93-B2F0-C7CF5E9CD7AD}"/>
    <cellStyle name="60% - Ênfase1 93" xfId="3413" xr:uid="{012DE57A-7182-4D67-BBC9-126A439F6DF1}"/>
    <cellStyle name="60% - Ênfase1 94" xfId="3414" xr:uid="{2C5EB9CD-63EF-4766-8177-F1839A9A7850}"/>
    <cellStyle name="60% - Ênfase1 95" xfId="3415" xr:uid="{1EB43569-3D48-433E-B5F4-3356000FB266}"/>
    <cellStyle name="60% - Ênfase1 96" xfId="3416" xr:uid="{C7F10998-EDAC-4A64-83F3-570ED5B22DC0}"/>
    <cellStyle name="60% - Ênfase1 97" xfId="3417" xr:uid="{0A00A633-E96B-4413-9639-1FC6B4BEC87C}"/>
    <cellStyle name="60% - Ênfase1 98" xfId="3418" xr:uid="{6CF64550-AAE7-4DAA-A448-8DE8D3E31144}"/>
    <cellStyle name="60% - Ênfase1 99" xfId="3419" xr:uid="{D60BD5E2-EF38-4E48-B396-F3C819B7A09B}"/>
    <cellStyle name="60% - Ênfase2" xfId="14" xr:uid="{00000000-0005-0000-0000-00000D000000}"/>
    <cellStyle name="60% - Ênfase2 10" xfId="3420" xr:uid="{0EA2CAD0-73B4-4F9A-BC98-C4E5C9E58289}"/>
    <cellStyle name="60% - Ênfase2 100" xfId="3421" xr:uid="{37CADEC7-20FF-40E3-B0CA-0CA5EB10E543}"/>
    <cellStyle name="60% - Ênfase2 101" xfId="3422" xr:uid="{9FE824E8-D316-472A-B54F-CD63F934BC39}"/>
    <cellStyle name="60% - Ênfase2 102" xfId="3423" xr:uid="{FAD56411-11FD-4D4D-A0C3-8F0BA0D41982}"/>
    <cellStyle name="60% - Ênfase2 103" xfId="3424" xr:uid="{BBDD6FCD-B727-4D53-A504-06CF4951180A}"/>
    <cellStyle name="60% - Ênfase2 104" xfId="3425" xr:uid="{BAD7F600-56E5-4A8C-B45F-9F41D6EE76AB}"/>
    <cellStyle name="60% - Ênfase2 105" xfId="3426" xr:uid="{75345132-E6C5-4369-9DA9-5971151F3C83}"/>
    <cellStyle name="60% - Ênfase2 106" xfId="3427" xr:uid="{044BEC8F-49D4-47EF-AB8F-99CDC9A133DC}"/>
    <cellStyle name="60% - Ênfase2 107" xfId="3428" xr:uid="{BFA469C3-5D4D-4879-8BCA-3478A277DE42}"/>
    <cellStyle name="60% - Ênfase2 108" xfId="3429" xr:uid="{41BF8C04-F9F0-491A-AB73-BD60BA12171C}"/>
    <cellStyle name="60% - Ênfase2 109" xfId="3430" xr:uid="{DE9EA3FF-06E4-4346-8E17-3546E3EBB77B}"/>
    <cellStyle name="60% - Ênfase2 11" xfId="3431" xr:uid="{6A45A5B2-2771-47C8-87D6-8E346AA620DE}"/>
    <cellStyle name="60% - Ênfase2 110" xfId="3432" xr:uid="{34A7554E-BEF5-43EC-9BAF-23884955E1A5}"/>
    <cellStyle name="60% - Ênfase2 111" xfId="3433" xr:uid="{53ECF539-4F31-4E38-A3D3-8A96A584B26F}"/>
    <cellStyle name="60% - Ênfase2 112" xfId="3434" xr:uid="{09B4318E-E175-4C42-863B-DDB58EB7EC32}"/>
    <cellStyle name="60% - Ênfase2 113" xfId="3435" xr:uid="{450B986D-E520-4B65-B83F-9A840F1568A8}"/>
    <cellStyle name="60% - Ênfase2 114" xfId="3436" xr:uid="{74F18779-8458-4E4B-85F1-B545C4F75D24}"/>
    <cellStyle name="60% - Ênfase2 115" xfId="3437" xr:uid="{B0A4B838-A190-4260-9AA0-DEC52A9A28F6}"/>
    <cellStyle name="60% - Ênfase2 116" xfId="3438" xr:uid="{C458C450-B908-47FA-B5C1-D237F2276EEB}"/>
    <cellStyle name="60% - Ênfase2 117" xfId="3439" xr:uid="{BC167010-7CE8-4A01-BB46-7DEE2E408A75}"/>
    <cellStyle name="60% - Ênfase2 118" xfId="3440" xr:uid="{F9D66565-5645-4A20-83B6-6846056166D8}"/>
    <cellStyle name="60% - Ênfase2 119" xfId="3441" xr:uid="{300D2051-3E49-4010-B3F9-E41ACF823FCF}"/>
    <cellStyle name="60% - Ênfase2 12" xfId="3442" xr:uid="{E9660D29-DF6C-45D2-9D97-06A70D02723E}"/>
    <cellStyle name="60% - Ênfase2 120" xfId="3443" xr:uid="{C53570E8-4A21-4000-BFA1-D0E5C5AD8A57}"/>
    <cellStyle name="60% - Ênfase2 121" xfId="3444" xr:uid="{153148A3-AE17-4DF7-AF1A-0B23E1FEED4C}"/>
    <cellStyle name="60% - Ênfase2 122" xfId="3445" xr:uid="{8AB3972B-7838-4E5F-BB39-32397E37FD94}"/>
    <cellStyle name="60% - Ênfase2 123" xfId="3446" xr:uid="{AEA90E26-A5F8-4E3C-A564-E38EA87CFAEA}"/>
    <cellStyle name="60% - Ênfase2 124" xfId="3447" xr:uid="{91B0AED2-4BD9-4D2E-A485-014F7D6E7217}"/>
    <cellStyle name="60% - Ênfase2 125" xfId="3448" xr:uid="{BFC785DE-1923-45E0-B914-32436859800D}"/>
    <cellStyle name="60% - Ênfase2 126" xfId="3449" xr:uid="{E08EB45E-9B03-414F-9103-587B8826D4B5}"/>
    <cellStyle name="60% - Ênfase2 127" xfId="3450" xr:uid="{5E86786B-0E09-429F-911B-A95EC2A51912}"/>
    <cellStyle name="60% - Ênfase2 128" xfId="3451" xr:uid="{EE3EA26D-2D90-4C5A-8D01-97A7300B6D55}"/>
    <cellStyle name="60% - Ênfase2 129" xfId="3452" xr:uid="{397DDD37-1C6A-49E6-8E4A-434CFFFC5C72}"/>
    <cellStyle name="60% - Ênfase2 13" xfId="3453" xr:uid="{5D98C4E3-CB3E-4ADC-A6BE-C9641E171014}"/>
    <cellStyle name="60% - Ênfase2 130" xfId="3454" xr:uid="{0D9DEB8E-3C76-4441-BF79-86582C9585B4}"/>
    <cellStyle name="60% - Ênfase2 131" xfId="3455" xr:uid="{B866FDED-66CB-4DB1-86B1-4AB985C86683}"/>
    <cellStyle name="60% - Ênfase2 132" xfId="3456" xr:uid="{BF2C7ADD-58D1-4E9B-BE13-7EFDC1DCEB5E}"/>
    <cellStyle name="60% - Ênfase2 133" xfId="3457" xr:uid="{3371F398-ABD8-42C1-92F5-A75E40A722FC}"/>
    <cellStyle name="60% - Ênfase2 134" xfId="3458" xr:uid="{E3CCB762-A615-4801-9456-CF945D00F429}"/>
    <cellStyle name="60% - Ênfase2 135" xfId="3459" xr:uid="{7EBABDFD-7893-48B1-8DDF-610200538EE5}"/>
    <cellStyle name="60% - Ênfase2 136" xfId="3460" xr:uid="{2F45E0BA-8ED9-4B60-B81D-4DA94B1D7F24}"/>
    <cellStyle name="60% - Ênfase2 137" xfId="3461" xr:uid="{867A03F6-3C53-4FFE-949D-C87C67B6014F}"/>
    <cellStyle name="60% - Ênfase2 138" xfId="3462" xr:uid="{74AC88E0-355E-48F1-9F24-EEE374D845F5}"/>
    <cellStyle name="60% - Ênfase2 139" xfId="3463" xr:uid="{EAB3AC96-7EC5-4FB6-B9EA-051CC6B53132}"/>
    <cellStyle name="60% - Ênfase2 14" xfId="3464" xr:uid="{2A14C3AC-AF6D-4115-B7AC-8251983CF279}"/>
    <cellStyle name="60% - Ênfase2 140" xfId="3465" xr:uid="{AEE16FE1-EAB1-47C8-9EBE-AF09484C6D60}"/>
    <cellStyle name="60% - Ênfase2 141" xfId="3466" xr:uid="{4CD307FE-50A1-4AA0-BB09-C29EE2D0BCDE}"/>
    <cellStyle name="60% - Ênfase2 142" xfId="3467" xr:uid="{08E48AFD-F804-4E91-BBF9-115E5C5804C4}"/>
    <cellStyle name="60% - Ênfase2 143" xfId="3468" xr:uid="{D283BB18-2B05-433D-B14B-AF2346B02DF8}"/>
    <cellStyle name="60% - Ênfase2 144" xfId="3469" xr:uid="{274EB759-AEAA-4C71-B8B2-1726D8587E7B}"/>
    <cellStyle name="60% - Ênfase2 145" xfId="3470" xr:uid="{DF3CA1A0-B2B3-4093-A19B-E2F2BFB3A288}"/>
    <cellStyle name="60% - Ênfase2 146" xfId="3471" xr:uid="{F91F5E55-EEF2-430C-9C98-486304906DD4}"/>
    <cellStyle name="60% - Ênfase2 147" xfId="3472" xr:uid="{01848AF0-DC1F-4D64-A3C4-B37DB7CBDBFD}"/>
    <cellStyle name="60% - Ênfase2 148" xfId="3473" xr:uid="{DFE177EE-D50A-418B-A9E3-329C0D2D599D}"/>
    <cellStyle name="60% - Ênfase2 149" xfId="3474" xr:uid="{4947FC02-8466-43C0-9B60-3FA3FAF5AC20}"/>
    <cellStyle name="60% - Ênfase2 15" xfId="3475" xr:uid="{0BECF5CC-7299-4A93-893C-4B93A0FFDC81}"/>
    <cellStyle name="60% - Ênfase2 150" xfId="3476" xr:uid="{D5A747AF-23E5-4676-B456-CE157F099613}"/>
    <cellStyle name="60% - Ênfase2 151" xfId="3477" xr:uid="{CF03707A-BEDD-45D2-883B-D4825C5B9F36}"/>
    <cellStyle name="60% - Ênfase2 152" xfId="3478" xr:uid="{4F212680-9934-4F4E-8653-87046A5B4969}"/>
    <cellStyle name="60% - Ênfase2 153" xfId="3479" xr:uid="{7F1CB019-332D-4EE9-B768-66F74BC1B279}"/>
    <cellStyle name="60% - Ênfase2 154" xfId="3480" xr:uid="{6241BBDD-C4F3-4DED-9232-50A009A2F83A}"/>
    <cellStyle name="60% - Ênfase2 155" xfId="3481" xr:uid="{B4CCBD24-FB82-4DB3-BD96-AE76FF4CC115}"/>
    <cellStyle name="60% - Ênfase2 156" xfId="3482" xr:uid="{F36648B7-BFAC-4C25-B734-A920A4D3AFDF}"/>
    <cellStyle name="60% - Ênfase2 157" xfId="3483" xr:uid="{84A261A8-1B04-45B1-BF00-27BD6E36B438}"/>
    <cellStyle name="60% - Ênfase2 158" xfId="3484" xr:uid="{CE24ADF2-D7EC-4C6C-9004-3A60349E60B5}"/>
    <cellStyle name="60% - Ênfase2 159" xfId="3485" xr:uid="{E62F3B10-0B76-40FE-A93D-BF45F07C4150}"/>
    <cellStyle name="60% - Ênfase2 16" xfId="3486" xr:uid="{3A8F054D-BA76-4173-A268-7568B6647D9B}"/>
    <cellStyle name="60% - Ênfase2 160" xfId="3487" xr:uid="{868600C7-7B4C-4298-B8A5-AACA82D2EFDE}"/>
    <cellStyle name="60% - Ênfase2 161" xfId="3488" xr:uid="{AEA4717E-EEC3-4C83-912F-D16F67EBF65D}"/>
    <cellStyle name="60% - Ênfase2 162" xfId="3489" xr:uid="{7CE07697-F685-4028-BEC4-65C620D35A67}"/>
    <cellStyle name="60% - Ênfase2 163" xfId="3490" xr:uid="{2820FEE5-02AB-45DD-B4F9-011E47D8754F}"/>
    <cellStyle name="60% - Ênfase2 164" xfId="3491" xr:uid="{EC241F21-A590-4467-ADF2-7196B1C986FE}"/>
    <cellStyle name="60% - Ênfase2 165" xfId="3492" xr:uid="{D9D87BDA-E9C6-43DA-99C0-1765460E6F87}"/>
    <cellStyle name="60% - Ênfase2 166" xfId="3493" xr:uid="{681112D0-D7DC-4A03-9F56-722CABBAE9FD}"/>
    <cellStyle name="60% - Ênfase2 167" xfId="3494" xr:uid="{74C9E1A4-B1FF-42D3-AF00-219109B33AB5}"/>
    <cellStyle name="60% - Ênfase2 168" xfId="3495" xr:uid="{C0C12DB0-B7F5-445A-81DB-FD7550BF74F9}"/>
    <cellStyle name="60% - Ênfase2 169" xfId="3496" xr:uid="{5C682B75-A343-45B5-BDDF-B1DC8B1ADE58}"/>
    <cellStyle name="60% - Ênfase2 17" xfId="3497" xr:uid="{34BB07F4-F6A3-4D65-A2AE-3D417A523691}"/>
    <cellStyle name="60% - Ênfase2 170" xfId="3498" xr:uid="{ADE45242-A335-4F50-AE2F-B5A0FA371382}"/>
    <cellStyle name="60% - Ênfase2 171" xfId="3499" xr:uid="{43F2D86C-1C21-43CA-9A08-F6D5765EFE85}"/>
    <cellStyle name="60% - Ênfase2 172" xfId="3500" xr:uid="{9E5C99DC-9483-48DA-BA19-27A81750B565}"/>
    <cellStyle name="60% - Ênfase2 173" xfId="3501" xr:uid="{C48A28F2-B442-4785-8B6F-9F0734BDB1C7}"/>
    <cellStyle name="60% - Ênfase2 174" xfId="3502" xr:uid="{893CD22B-6E04-4125-8A7E-791EBCB04DEF}"/>
    <cellStyle name="60% - Ênfase2 175" xfId="3503" xr:uid="{0F2560DC-E839-4E50-9307-6DEF96A2B8AF}"/>
    <cellStyle name="60% - Ênfase2 176" xfId="3504" xr:uid="{62172D77-4CA7-4870-8410-3EF8A1A7749A}"/>
    <cellStyle name="60% - Ênfase2 177" xfId="3505" xr:uid="{4FEBB8A3-A51B-4116-9F0C-DBDAD9A53EBF}"/>
    <cellStyle name="60% - Ênfase2 178" xfId="3506" xr:uid="{592ABA63-161F-4D20-9B87-BC851076A47D}"/>
    <cellStyle name="60% - Ênfase2 179" xfId="3507" xr:uid="{E3BAC0EC-08F2-45CE-867F-DC636328A661}"/>
    <cellStyle name="60% - Ênfase2 18" xfId="3508" xr:uid="{0D4DE868-682B-4A09-8BAF-4643B4505850}"/>
    <cellStyle name="60% - Ênfase2 180" xfId="3509" xr:uid="{B95E1FA4-2EA6-44A8-A9B5-A0A4F84F744B}"/>
    <cellStyle name="60% - Ênfase2 181" xfId="3510" xr:uid="{1EB02869-B714-4F2C-89CC-245A262B5F94}"/>
    <cellStyle name="60% - Ênfase2 182" xfId="3511" xr:uid="{383A057A-6F74-435D-82C3-08F09A10A359}"/>
    <cellStyle name="60% - Ênfase2 183" xfId="3512" xr:uid="{B35F167A-C374-4FF6-8E5F-1BE27EA392CB}"/>
    <cellStyle name="60% - Ênfase2 184" xfId="3513" xr:uid="{90246FD3-D5EC-4143-B39A-2A6D40DD3F83}"/>
    <cellStyle name="60% - Ênfase2 185" xfId="3514" xr:uid="{C908C108-BED9-41E1-AF7C-89183905DB01}"/>
    <cellStyle name="60% - Ênfase2 186" xfId="3515" xr:uid="{3562ED1A-60B8-4FEE-9092-3EEEB66CFDA2}"/>
    <cellStyle name="60% - Ênfase2 187" xfId="3516" xr:uid="{EA42452C-F173-4EA0-84CB-C3AD681CACBD}"/>
    <cellStyle name="60% - Ênfase2 188" xfId="3517" xr:uid="{29AB6098-A279-46C1-BA8C-A83EEA8BF238}"/>
    <cellStyle name="60% - Ênfase2 189" xfId="3518" xr:uid="{8A7007C7-C23D-49FA-A509-13723EBF9B47}"/>
    <cellStyle name="60% - Ênfase2 19" xfId="3519" xr:uid="{E8F3F350-B50E-4E66-A618-2F7257CAFC60}"/>
    <cellStyle name="60% - Ênfase2 190" xfId="3520" xr:uid="{B4ECA522-B7DC-40B5-8E01-BECD564C1957}"/>
    <cellStyle name="60% - Ênfase2 191" xfId="3521" xr:uid="{3E8B3022-9317-4209-86D3-AB40FBF8DBFD}"/>
    <cellStyle name="60% - Ênfase2 192" xfId="3522" xr:uid="{994071B1-6106-4030-9E03-4E6EFF2FB23C}"/>
    <cellStyle name="60% - Ênfase2 193" xfId="3523" xr:uid="{63B532EA-84A3-4F5F-8A5C-D74C706ADAFF}"/>
    <cellStyle name="60% - Ênfase2 194" xfId="3524" xr:uid="{94B399DB-6BB1-4EB6-A83F-8B4B556A4FBD}"/>
    <cellStyle name="60% - Ênfase2 195" xfId="3525" xr:uid="{7124B507-EE5C-4740-86F6-CE56DA697A2D}"/>
    <cellStyle name="60% - Ênfase2 196" xfId="3526" xr:uid="{F9E9C01A-8BA5-4760-8646-14CE43C488F1}"/>
    <cellStyle name="60% - Ênfase2 197" xfId="3527" xr:uid="{449989D2-C719-4381-9812-FFDEF7FD33EB}"/>
    <cellStyle name="60% - Ênfase2 198" xfId="3528" xr:uid="{E40E6813-97A2-4A60-9B12-DEC4E79C4915}"/>
    <cellStyle name="60% - Ênfase2 199" xfId="3529" xr:uid="{8A2DAEFD-63D6-4F00-907A-3F84D97B35AD}"/>
    <cellStyle name="60% - Ênfase2 2" xfId="3530" xr:uid="{D7743209-7DC4-4A23-9E71-676626C50DF1}"/>
    <cellStyle name="60% - Ênfase2 2 2" xfId="18626" xr:uid="{4F3EB324-9486-44C8-8762-B94DDA8C4B15}"/>
    <cellStyle name="60% - Ênfase2 2 2 2" xfId="31837" xr:uid="{0C799E80-E985-4572-9E60-E1D106330108}"/>
    <cellStyle name="60% - Ênfase2 20" xfId="3531" xr:uid="{5ECC0F5E-25DE-49CA-915D-D1E70C7C64CC}"/>
    <cellStyle name="60% - Ênfase2 200" xfId="3532" xr:uid="{C7AA1A4B-398B-45F8-A979-1AF4BB0D0F4D}"/>
    <cellStyle name="60% - Ênfase2 201" xfId="3533" xr:uid="{443ACB80-4D32-4F97-BBBF-01053143F5CD}"/>
    <cellStyle name="60% - Ênfase2 202" xfId="3534" xr:uid="{73B6FC1B-6771-4994-A056-A97945719B04}"/>
    <cellStyle name="60% - Ênfase2 203" xfId="3535" xr:uid="{99F6B40F-1FDE-4CB3-ABB1-D46D5F0D23A7}"/>
    <cellStyle name="60% - Ênfase2 204" xfId="3536" xr:uid="{3D76A838-E7C9-465F-A902-A7D71A477436}"/>
    <cellStyle name="60% - Ênfase2 205" xfId="3537" xr:uid="{2A93FA8F-BA2D-4768-8B80-D2A761454131}"/>
    <cellStyle name="60% - Ênfase2 206" xfId="3538" xr:uid="{5ABCB4C2-077F-4A84-8F21-768A6DF6A649}"/>
    <cellStyle name="60% - Ênfase2 207" xfId="3539" xr:uid="{9ED8E049-0D3B-4DDF-B993-B51A2380445A}"/>
    <cellStyle name="60% - Ênfase2 208" xfId="3540" xr:uid="{91CF69FB-0461-4CD1-9D02-F5785DE0A145}"/>
    <cellStyle name="60% - Ênfase2 209" xfId="3541" xr:uid="{033C9581-E958-4177-BC15-42FFF4068B30}"/>
    <cellStyle name="60% - Ênfase2 21" xfId="3542" xr:uid="{29C85AA7-25DD-4EA6-8C46-57AD3D241A7C}"/>
    <cellStyle name="60% - Ênfase2 210" xfId="3543" xr:uid="{848CF8A0-6E03-4D70-BC54-5CADEB7044CE}"/>
    <cellStyle name="60% - Ênfase2 211" xfId="3544" xr:uid="{FC99FD58-B4DB-4FC6-A906-838BBD2F4FDB}"/>
    <cellStyle name="60% - Ênfase2 212" xfId="3545" xr:uid="{68FB860B-0D29-463A-A30C-3B48D0372E97}"/>
    <cellStyle name="60% - Ênfase2 213" xfId="3546" xr:uid="{018807B5-373D-437E-AF76-5229DCDE84E3}"/>
    <cellStyle name="60% - Ênfase2 214" xfId="3547" xr:uid="{FAC7B650-58F5-4A5E-A805-72FDB57AD9CD}"/>
    <cellStyle name="60% - Ênfase2 215" xfId="3548" xr:uid="{ADC65A8F-4C7C-4148-81B4-A9F3A5D36013}"/>
    <cellStyle name="60% - Ênfase2 216" xfId="3549" xr:uid="{837F186D-C6CA-43D7-A161-25AAA3965ACA}"/>
    <cellStyle name="60% - Ênfase2 217" xfId="3550" xr:uid="{29BFA96D-EB34-469E-A49B-B1EF450BFB9D}"/>
    <cellStyle name="60% - Ênfase2 218" xfId="3551" xr:uid="{54AB39F5-4034-4D96-87F8-D1D7FBED2181}"/>
    <cellStyle name="60% - Ênfase2 219" xfId="3552" xr:uid="{0B8B7F5F-42D0-4DB8-8A2B-8CE4C55EA248}"/>
    <cellStyle name="60% - Ênfase2 22" xfId="3553" xr:uid="{3841F631-7D33-4BD3-A12E-488C8A273653}"/>
    <cellStyle name="60% - Ênfase2 220" xfId="3554" xr:uid="{68883CCB-4745-4A17-A1B9-D87404E57082}"/>
    <cellStyle name="60% - Ênfase2 221" xfId="3555" xr:uid="{C1E87DB6-52A5-4C2B-9483-3E0555754799}"/>
    <cellStyle name="60% - Ênfase2 222" xfId="3556" xr:uid="{956955D1-EF2F-4817-8B8C-FA43FA119BD2}"/>
    <cellStyle name="60% - Ênfase2 223" xfId="3557" xr:uid="{FDB4DC56-CBA6-4BF4-99A8-15BCA9DF4B1D}"/>
    <cellStyle name="60% - Ênfase2 224" xfId="3558" xr:uid="{93B3B846-401B-4ABF-9785-24D141820897}"/>
    <cellStyle name="60% - Ênfase2 225" xfId="3559" xr:uid="{A6774B50-5C29-4CF2-8A5C-B37E28E2FB60}"/>
    <cellStyle name="60% - Ênfase2 226" xfId="3560" xr:uid="{3F3C0E37-BFF4-47E0-8BDF-A2C8C3A8B991}"/>
    <cellStyle name="60% - Ênfase2 227" xfId="3561" xr:uid="{020F0311-4B8C-4646-8CAC-FBFC69B82073}"/>
    <cellStyle name="60% - Ênfase2 228" xfId="3562" xr:uid="{82BD8869-2BA0-43BE-94F2-B050741C205F}"/>
    <cellStyle name="60% - Ênfase2 229" xfId="3563" xr:uid="{B4CC5D3A-9C74-4DFA-9C4C-43B45C644596}"/>
    <cellStyle name="60% - Ênfase2 23" xfId="3564" xr:uid="{464DB659-B7B6-421E-B051-9070C1E10C54}"/>
    <cellStyle name="60% - Ênfase2 230" xfId="3565" xr:uid="{086A477A-4DBA-4513-ADEB-B9BDC21DFCA0}"/>
    <cellStyle name="60% - Ênfase2 231" xfId="3566" xr:uid="{BD78753C-EF5D-4035-98AE-380AF09EB866}"/>
    <cellStyle name="60% - Ênfase2 232" xfId="3567" xr:uid="{0AE50379-70EB-41B2-9525-8FB80727FD05}"/>
    <cellStyle name="60% - Ênfase2 233" xfId="3568" xr:uid="{969A9C03-972A-4DD2-BBD8-CC48E41DCD8E}"/>
    <cellStyle name="60% - Ênfase2 234" xfId="3569" xr:uid="{248F0E67-5AEB-4F72-9941-46AC28745CA9}"/>
    <cellStyle name="60% - Ênfase2 235" xfId="3570" xr:uid="{759D7928-0B3F-4A67-A8B3-FE65090D7A9A}"/>
    <cellStyle name="60% - Ênfase2 236" xfId="3571" xr:uid="{AD8498D7-21F6-453B-AA76-A78C517F9730}"/>
    <cellStyle name="60% - Ênfase2 237" xfId="3572" xr:uid="{F3C9A6E1-26E6-4AA6-9430-02E7DCEF2C02}"/>
    <cellStyle name="60% - Ênfase2 238" xfId="3573" xr:uid="{1AED7C19-A01B-465D-BA1A-FE54A59EE053}"/>
    <cellStyle name="60% - Ênfase2 239" xfId="3574" xr:uid="{78CB1DE6-C8A8-4677-BCF9-F204E92D8C75}"/>
    <cellStyle name="60% - Ênfase2 24" xfId="3575" xr:uid="{334828C1-51C2-4E21-876B-B2B8F55A0DAB}"/>
    <cellStyle name="60% - Ênfase2 240" xfId="3576" xr:uid="{CB44556D-8591-4B91-A07D-7887F698A0BC}"/>
    <cellStyle name="60% - Ênfase2 241" xfId="3577" xr:uid="{AFE766B1-9A3F-4344-97B5-07F289E01B75}"/>
    <cellStyle name="60% - Ênfase2 242" xfId="3578" xr:uid="{19433415-3233-44AB-A8BE-84C038A0BA20}"/>
    <cellStyle name="60% - Ênfase2 243" xfId="3579" xr:uid="{BC342953-5793-46A7-A43D-448DA1EC15E7}"/>
    <cellStyle name="60% - Ênfase2 244" xfId="3580" xr:uid="{ED0496D5-336C-4482-8B21-0CFAF8DAA7A2}"/>
    <cellStyle name="60% - Ênfase2 245" xfId="3581" xr:uid="{374DD120-1636-4290-9BDE-9B13388F5A4D}"/>
    <cellStyle name="60% - Ênfase2 246" xfId="3582" xr:uid="{068CBB4C-6CEB-4A6F-A29B-E0C103975F7C}"/>
    <cellStyle name="60% - Ênfase2 247" xfId="3583" xr:uid="{AE56BF66-01C9-4CF7-B195-69A6054699F0}"/>
    <cellStyle name="60% - Ênfase2 248" xfId="3584" xr:uid="{FEC009CB-D592-4F9F-921A-B51165C06821}"/>
    <cellStyle name="60% - Ênfase2 249" xfId="3585" xr:uid="{96E70869-F569-4A32-B368-7E15AEAE8A06}"/>
    <cellStyle name="60% - Ênfase2 25" xfId="3586" xr:uid="{891C00E3-5B3F-423F-B509-DC8438650360}"/>
    <cellStyle name="60% - Ênfase2 250" xfId="3587" xr:uid="{92E690A7-1E81-4B06-B700-85766EA71709}"/>
    <cellStyle name="60% - Ênfase2 251" xfId="3588" xr:uid="{BBD7F641-DFC3-4F6B-8522-A57057D8C592}"/>
    <cellStyle name="60% - Ênfase2 252" xfId="3589" xr:uid="{FC91D408-CB65-484E-BC80-53D218FECB5D}"/>
    <cellStyle name="60% - Ênfase2 253" xfId="3590" xr:uid="{FDD5FECC-42F8-4965-9AD8-E1176F49CAE7}"/>
    <cellStyle name="60% - Ênfase2 254" xfId="3591" xr:uid="{22664D4D-D06E-498A-94CC-7EB0EE8459D8}"/>
    <cellStyle name="60% - Ênfase2 255" xfId="3592" xr:uid="{35E9535E-4E2C-4A12-9E71-96EEBEF3DAC8}"/>
    <cellStyle name="60% - Ênfase2 256" xfId="15925" xr:uid="{E901CF10-EF31-4B93-B544-CEAABD811564}"/>
    <cellStyle name="60% - Ênfase2 26" xfId="3593" xr:uid="{7694B1D7-A100-4FAD-94A0-73E63600D575}"/>
    <cellStyle name="60% - Ênfase2 27" xfId="3594" xr:uid="{329CF74B-DB52-46EF-95F1-5AE1DBDA7C80}"/>
    <cellStyle name="60% - Ênfase2 28" xfId="3595" xr:uid="{906EE38C-887F-4FD0-84FB-B583FB62033B}"/>
    <cellStyle name="60% - Ênfase2 29" xfId="3596" xr:uid="{A96085B1-80F9-4A9A-9609-AADCEC4DA317}"/>
    <cellStyle name="60% - Ênfase2 3" xfId="3597" xr:uid="{34663E0A-47FA-4E68-AFE1-6730648641FE}"/>
    <cellStyle name="60% - Ênfase2 30" xfId="3598" xr:uid="{CB602A61-D3C5-4BF9-8E3F-CEAAAA2D5E60}"/>
    <cellStyle name="60% - Ênfase2 31" xfId="3599" xr:uid="{5238C783-0D85-4416-9CB6-E0CBBEF5D8C6}"/>
    <cellStyle name="60% - Ênfase2 32" xfId="3600" xr:uid="{5E3F0D81-D11C-494B-947C-D2EC9D930372}"/>
    <cellStyle name="60% - Ênfase2 33" xfId="3601" xr:uid="{77E1DFCF-0233-49C8-9B4B-A6C33890C210}"/>
    <cellStyle name="60% - Ênfase2 34" xfId="3602" xr:uid="{F0103164-8476-4680-9FCA-DF7BC6511030}"/>
    <cellStyle name="60% - Ênfase2 35" xfId="3603" xr:uid="{3B5E9C16-3838-4FFC-8FA8-1D0A402C0949}"/>
    <cellStyle name="60% - Ênfase2 36" xfId="3604" xr:uid="{F9AC902A-06E8-452F-9E52-CF620A9DF314}"/>
    <cellStyle name="60% - Ênfase2 37" xfId="3605" xr:uid="{D067D800-6598-4D88-ACEB-62C3485133A2}"/>
    <cellStyle name="60% - Ênfase2 38" xfId="3606" xr:uid="{2C665DF2-2EA7-4CC6-902D-9E3175EF2280}"/>
    <cellStyle name="60% - Ênfase2 39" xfId="3607" xr:uid="{BA8C85CC-F449-4A6A-BC6C-E386227206CF}"/>
    <cellStyle name="60% - Ênfase2 4" xfId="3608" xr:uid="{99442362-675F-42CD-8BBD-C0CB932F9582}"/>
    <cellStyle name="60% - Ênfase2 40" xfId="3609" xr:uid="{F26E9062-925F-4BF0-83C2-C7D07D63D855}"/>
    <cellStyle name="60% - Ênfase2 41" xfId="3610" xr:uid="{D1BE5C60-798B-4C6E-A0FB-3415F897AB0F}"/>
    <cellStyle name="60% - Ênfase2 42" xfId="3611" xr:uid="{7F3104FC-9518-4092-B92C-6A326C42C58C}"/>
    <cellStyle name="60% - Ênfase2 43" xfId="3612" xr:uid="{CC8087F0-E4D3-45BA-84D8-F26D9F65C178}"/>
    <cellStyle name="60% - Ênfase2 44" xfId="3613" xr:uid="{C97B8462-C77A-4D54-B56A-1732324DA870}"/>
    <cellStyle name="60% - Ênfase2 45" xfId="3614" xr:uid="{2F1D98B6-F5CB-41D5-A5B9-8AA167E941DA}"/>
    <cellStyle name="60% - Ênfase2 46" xfId="3615" xr:uid="{68E114F7-DD39-4296-9123-67197A4FCD05}"/>
    <cellStyle name="60% - Ênfase2 47" xfId="3616" xr:uid="{4EE038FF-4218-471B-BDAD-CFA30FA12BD2}"/>
    <cellStyle name="60% - Ênfase2 48" xfId="3617" xr:uid="{9E81E40E-0AA7-400A-8AC5-599DEA462ACA}"/>
    <cellStyle name="60% - Ênfase2 49" xfId="3618" xr:uid="{5D155388-4DA1-41A4-A1D8-ECBC9473415E}"/>
    <cellStyle name="60% - Ênfase2 5" xfId="3619" xr:uid="{DB72BBFC-9FB9-4317-8BED-07F2F9371A49}"/>
    <cellStyle name="60% - Ênfase2 50" xfId="3620" xr:uid="{9F9D082A-715A-45CB-9A00-4622C7ECD184}"/>
    <cellStyle name="60% - Ênfase2 51" xfId="3621" xr:uid="{3507E457-7416-49C5-B72D-8D7F3D3F8BF3}"/>
    <cellStyle name="60% - Ênfase2 52" xfId="3622" xr:uid="{5A4D20D9-310C-4303-8EEE-42AB193D8529}"/>
    <cellStyle name="60% - Ênfase2 53" xfId="3623" xr:uid="{AE435C84-3303-454D-B165-DC2176772DD8}"/>
    <cellStyle name="60% - Ênfase2 54" xfId="3624" xr:uid="{6E0EE7CE-1ADB-44D8-AFD4-0125F473A58A}"/>
    <cellStyle name="60% - Ênfase2 55" xfId="3625" xr:uid="{EF69BEAC-80D9-4656-BD31-C40B79A4739A}"/>
    <cellStyle name="60% - Ênfase2 56" xfId="3626" xr:uid="{9B946E83-E66D-4C5D-8CC9-765F66F8F572}"/>
    <cellStyle name="60% - Ênfase2 57" xfId="3627" xr:uid="{DCCA134F-623D-4592-8E68-C9263AE1CF22}"/>
    <cellStyle name="60% - Ênfase2 58" xfId="3628" xr:uid="{AA7A92B4-54FA-49FF-8932-F6676059A119}"/>
    <cellStyle name="60% - Ênfase2 59" xfId="3629" xr:uid="{739DE663-AAB8-48DF-9796-F8FCB6834619}"/>
    <cellStyle name="60% - Ênfase2 6" xfId="3630" xr:uid="{DD75FB6B-0548-4C34-AE32-64388115EEAD}"/>
    <cellStyle name="60% - Ênfase2 60" xfId="3631" xr:uid="{8F7BA2AB-BFA2-490E-9919-705BAAD38098}"/>
    <cellStyle name="60% - Ênfase2 61" xfId="3632" xr:uid="{BA8F60D6-04CF-4E46-AC6E-7C1087DA48FB}"/>
    <cellStyle name="60% - Ênfase2 62" xfId="3633" xr:uid="{E879F1E4-0699-442A-9972-359D33D85A83}"/>
    <cellStyle name="60% - Ênfase2 63" xfId="3634" xr:uid="{D788C46F-2ABE-446A-8E2C-31A1AF76CB22}"/>
    <cellStyle name="60% - Ênfase2 64" xfId="3635" xr:uid="{E820D85A-3273-4C2E-B05E-7455F8C6898D}"/>
    <cellStyle name="60% - Ênfase2 65" xfId="3636" xr:uid="{AAD0646D-CEF6-412C-A009-DEC71097BB99}"/>
    <cellStyle name="60% - Ênfase2 66" xfId="3637" xr:uid="{55A1A19F-1D63-4452-B8B1-B591C2002362}"/>
    <cellStyle name="60% - Ênfase2 67" xfId="3638" xr:uid="{07373F84-A6D8-45C7-AC76-47BEDAF3D236}"/>
    <cellStyle name="60% - Ênfase2 68" xfId="3639" xr:uid="{3EDD3353-7D32-459A-8A00-24A9BC1CCC47}"/>
    <cellStyle name="60% - Ênfase2 69" xfId="3640" xr:uid="{AB1E20F2-E6E5-480A-B39C-B274A34C7258}"/>
    <cellStyle name="60% - Ênfase2 7" xfId="3641" xr:uid="{044C27A0-06D2-4466-BD0A-C9B827F4355C}"/>
    <cellStyle name="60% - Ênfase2 70" xfId="3642" xr:uid="{D36DB345-B59C-4A20-8C73-CE568DA54918}"/>
    <cellStyle name="60% - Ênfase2 71" xfId="3643" xr:uid="{CABF1B0A-E573-4A88-9F1D-DBED09834F66}"/>
    <cellStyle name="60% - Ênfase2 72" xfId="3644" xr:uid="{0E4C5242-BF55-4026-9888-001187406CEA}"/>
    <cellStyle name="60% - Ênfase2 73" xfId="3645" xr:uid="{D8168B79-0C34-4B67-AABB-8833F0DE235C}"/>
    <cellStyle name="60% - Ênfase2 74" xfId="3646" xr:uid="{3DEADD38-148D-49DD-8172-D52E958EAB29}"/>
    <cellStyle name="60% - Ênfase2 75" xfId="3647" xr:uid="{4F312DAE-9D2D-4C30-AD2B-B98CEF081C33}"/>
    <cellStyle name="60% - Ênfase2 76" xfId="3648" xr:uid="{6939D601-C5FA-428C-9C19-23304D755F30}"/>
    <cellStyle name="60% - Ênfase2 77" xfId="3649" xr:uid="{5CAE56D6-CAEE-49B2-B68B-E571111DDC7C}"/>
    <cellStyle name="60% - Ênfase2 78" xfId="3650" xr:uid="{AA5038BF-B839-4407-A8BE-85FE7AACAAAE}"/>
    <cellStyle name="60% - Ênfase2 79" xfId="3651" xr:uid="{4ED59EF4-7157-4C6C-B192-18CADEE58BF3}"/>
    <cellStyle name="60% - Ênfase2 8" xfId="3652" xr:uid="{6A3C3908-0237-44A2-845D-C971D755BE1F}"/>
    <cellStyle name="60% - Ênfase2 80" xfId="3653" xr:uid="{6C86F58F-8942-4236-8A4D-FBC4AC17BFBA}"/>
    <cellStyle name="60% - Ênfase2 81" xfId="3654" xr:uid="{47DBCE1B-30F7-4AF3-A011-0A00E3D377FA}"/>
    <cellStyle name="60% - Ênfase2 82" xfId="3655" xr:uid="{2DA0D9CD-8430-4627-B047-EA2675649146}"/>
    <cellStyle name="60% - Ênfase2 83" xfId="3656" xr:uid="{DAB02173-D936-4BB4-90B9-6B4438141EB3}"/>
    <cellStyle name="60% - Ênfase2 84" xfId="3657" xr:uid="{210712EA-B315-4160-ABE6-8602E6AC71D2}"/>
    <cellStyle name="60% - Ênfase2 85" xfId="3658" xr:uid="{25FEEFD3-4B7E-4D29-B260-4610768BEA53}"/>
    <cellStyle name="60% - Ênfase2 86" xfId="3659" xr:uid="{DBF7A023-9AF7-4B3A-97F9-3A517FEB54F3}"/>
    <cellStyle name="60% - Ênfase2 87" xfId="3660" xr:uid="{14FBD28B-34D7-4DE9-A6AB-6676417682BC}"/>
    <cellStyle name="60% - Ênfase2 88" xfId="3661" xr:uid="{349A28A7-494B-4A25-800E-22495AF51572}"/>
    <cellStyle name="60% - Ênfase2 89" xfId="3662" xr:uid="{CA130D6D-1B4D-43AF-A842-7CE473F5CEC8}"/>
    <cellStyle name="60% - Ênfase2 9" xfId="3663" xr:uid="{3F462710-B050-4D43-905F-934F6FBFEE32}"/>
    <cellStyle name="60% - Ênfase2 90" xfId="3664" xr:uid="{7726672F-7F98-446F-9EE6-3BDC9B32FFC5}"/>
    <cellStyle name="60% - Ênfase2 91" xfId="3665" xr:uid="{D58E8538-FAA4-4A75-BAB0-54F3ED794439}"/>
    <cellStyle name="60% - Ênfase2 92" xfId="3666" xr:uid="{875928B3-5957-4FA8-BFFD-F76DAD495C9E}"/>
    <cellStyle name="60% - Ênfase2 93" xfId="3667" xr:uid="{B3A37C9E-7C30-408D-BC66-98047190CE8F}"/>
    <cellStyle name="60% - Ênfase2 94" xfId="3668" xr:uid="{F0743294-5045-44D7-A8DF-2FDA5DCC0941}"/>
    <cellStyle name="60% - Ênfase2 95" xfId="3669" xr:uid="{79E3333C-11DF-43C4-A816-3AF6AB6177E1}"/>
    <cellStyle name="60% - Ênfase2 96" xfId="3670" xr:uid="{F894C6A3-5A55-46E7-BCC5-31F69E3AAE5A}"/>
    <cellStyle name="60% - Ênfase2 97" xfId="3671" xr:uid="{AA3B4690-61B1-4073-BC11-734335C82C5E}"/>
    <cellStyle name="60% - Ênfase2 98" xfId="3672" xr:uid="{AA75EF99-C078-4118-9F91-057F6202BA53}"/>
    <cellStyle name="60% - Ênfase2 99" xfId="3673" xr:uid="{B2390545-5083-40C9-9928-C9272F715508}"/>
    <cellStyle name="60% - Ênfase3" xfId="15" xr:uid="{00000000-0005-0000-0000-00000E000000}"/>
    <cellStyle name="60% - Ênfase3 10" xfId="3674" xr:uid="{A2D5208F-9CFF-419E-8B05-D0066D62DFDC}"/>
    <cellStyle name="60% - Ênfase3 100" xfId="3675" xr:uid="{2BD8FA3E-DA80-4EA1-B7A0-AE21A8934DFF}"/>
    <cellStyle name="60% - Ênfase3 101" xfId="3676" xr:uid="{3406C63F-66C5-48DB-BD76-2BA17A45FEC6}"/>
    <cellStyle name="60% - Ênfase3 102" xfId="3677" xr:uid="{53DC4687-4EDF-48B2-B142-A19B17FD7662}"/>
    <cellStyle name="60% - Ênfase3 103" xfId="3678" xr:uid="{5024E028-2BAF-4931-BDEC-83170E1A41F8}"/>
    <cellStyle name="60% - Ênfase3 104" xfId="3679" xr:uid="{4E529629-0460-496A-9A14-46B863A4F5F9}"/>
    <cellStyle name="60% - Ênfase3 105" xfId="3680" xr:uid="{2F7AED9B-F11C-40DD-9823-4AE9C0789D87}"/>
    <cellStyle name="60% - Ênfase3 106" xfId="3681" xr:uid="{B06BB874-92DF-43B2-A363-1D41A8C892B8}"/>
    <cellStyle name="60% - Ênfase3 107" xfId="3682" xr:uid="{CD92A889-5D4B-4AF1-A05E-05EE03BD2255}"/>
    <cellStyle name="60% - Ênfase3 108" xfId="3683" xr:uid="{D65E3C9A-89B7-49EF-B39E-3F02FBFA6312}"/>
    <cellStyle name="60% - Ênfase3 109" xfId="3684" xr:uid="{95546FFA-29D9-483A-894A-5B32B2D3096E}"/>
    <cellStyle name="60% - Ênfase3 11" xfId="3685" xr:uid="{77394E4A-7C0D-4CD6-9012-FF813A920BF8}"/>
    <cellStyle name="60% - Ênfase3 110" xfId="3686" xr:uid="{D10CC426-6295-4095-BAE9-E75F62EC7D52}"/>
    <cellStyle name="60% - Ênfase3 111" xfId="3687" xr:uid="{F3749C03-8CFE-423B-B133-1DDCAEF9E266}"/>
    <cellStyle name="60% - Ênfase3 112" xfId="3688" xr:uid="{3E0648DB-DCBF-4CC8-93F5-BA016ED1E79D}"/>
    <cellStyle name="60% - Ênfase3 113" xfId="3689" xr:uid="{518C56A9-BBF5-46A8-ABBF-CAAF44BFCDDD}"/>
    <cellStyle name="60% - Ênfase3 114" xfId="3690" xr:uid="{989365C3-1268-4E46-A708-E1350197F864}"/>
    <cellStyle name="60% - Ênfase3 115" xfId="3691" xr:uid="{C07E1BD5-2ED5-436E-8DD7-4BC995A72743}"/>
    <cellStyle name="60% - Ênfase3 116" xfId="3692" xr:uid="{F3E38B31-DF61-4C73-9F81-70E6700478C3}"/>
    <cellStyle name="60% - Ênfase3 117" xfId="3693" xr:uid="{83EECD23-0899-4431-A30E-533C4A06072D}"/>
    <cellStyle name="60% - Ênfase3 118" xfId="3694" xr:uid="{623077D3-FA62-4A7E-804F-90A672B1BA39}"/>
    <cellStyle name="60% - Ênfase3 119" xfId="3695" xr:uid="{5F1E9BFE-C540-4E67-AB4C-62DACC952794}"/>
    <cellStyle name="60% - Ênfase3 12" xfId="3696" xr:uid="{346CB79A-68C5-4AF8-A357-F5519262662F}"/>
    <cellStyle name="60% - Ênfase3 120" xfId="3697" xr:uid="{E29F1EE1-E84C-46D0-9B99-30926B1C136C}"/>
    <cellStyle name="60% - Ênfase3 121" xfId="3698" xr:uid="{EE62BD67-32C1-4EC2-AF4F-E66D41EF516C}"/>
    <cellStyle name="60% - Ênfase3 122" xfId="3699" xr:uid="{9A7E1B27-F6F0-4103-AF9F-8E5F265AEB3B}"/>
    <cellStyle name="60% - Ênfase3 123" xfId="3700" xr:uid="{74B0083D-256B-44F2-8CCE-C56509C7CD79}"/>
    <cellStyle name="60% - Ênfase3 124" xfId="3701" xr:uid="{4C48A650-73B0-4EF9-8C07-905F77EB2D6D}"/>
    <cellStyle name="60% - Ênfase3 125" xfId="3702" xr:uid="{13D11624-3431-40F1-9B29-2CCFCA566253}"/>
    <cellStyle name="60% - Ênfase3 126" xfId="3703" xr:uid="{A296E3E1-1E5C-49B2-8DCC-55F0072610F0}"/>
    <cellStyle name="60% - Ênfase3 127" xfId="3704" xr:uid="{9456F1B9-4534-47AE-AC3A-EE7E69AC49A8}"/>
    <cellStyle name="60% - Ênfase3 128" xfId="3705" xr:uid="{2191B720-7FDA-4E4B-8BB7-58E589A05695}"/>
    <cellStyle name="60% - Ênfase3 129" xfId="3706" xr:uid="{9FC63A3C-8BA6-446F-8C24-D16802310076}"/>
    <cellStyle name="60% - Ênfase3 13" xfId="3707" xr:uid="{56F490A8-F6FB-4D74-855B-E821CF384975}"/>
    <cellStyle name="60% - Ênfase3 130" xfId="3708" xr:uid="{10316823-07CF-4BAD-BC2F-AAF484B19083}"/>
    <cellStyle name="60% - Ênfase3 131" xfId="3709" xr:uid="{B11A7715-D643-43AA-9F0C-6B2E7417A03D}"/>
    <cellStyle name="60% - Ênfase3 132" xfId="3710" xr:uid="{241D68DF-B041-4021-8D6C-712B180E1874}"/>
    <cellStyle name="60% - Ênfase3 133" xfId="3711" xr:uid="{4A8B87FB-FDF8-4744-BD86-B0F9A1768C90}"/>
    <cellStyle name="60% - Ênfase3 134" xfId="3712" xr:uid="{B7135AEA-C090-43B1-9ED9-09B64B26949E}"/>
    <cellStyle name="60% - Ênfase3 135" xfId="3713" xr:uid="{D187A875-8F3D-4168-9625-ECF12355B740}"/>
    <cellStyle name="60% - Ênfase3 136" xfId="3714" xr:uid="{ED9E57DC-2C37-4913-AAED-1C4CF0BAF350}"/>
    <cellStyle name="60% - Ênfase3 137" xfId="3715" xr:uid="{A6846279-E1B1-4AFC-AA75-B392DA529264}"/>
    <cellStyle name="60% - Ênfase3 138" xfId="3716" xr:uid="{D94ECF18-E78B-4B0E-8334-1E543AC631E6}"/>
    <cellStyle name="60% - Ênfase3 139" xfId="3717" xr:uid="{F59AB091-DD5F-4342-93A8-BA04A895C649}"/>
    <cellStyle name="60% - Ênfase3 14" xfId="3718" xr:uid="{41718F09-7E68-46BC-805D-F22839EAD565}"/>
    <cellStyle name="60% - Ênfase3 140" xfId="3719" xr:uid="{0B4F7265-8A7B-49B9-8726-A317BC6F2D72}"/>
    <cellStyle name="60% - Ênfase3 141" xfId="3720" xr:uid="{8C060DC2-E3C7-49FA-866F-00B1BE54180D}"/>
    <cellStyle name="60% - Ênfase3 142" xfId="3721" xr:uid="{C38D87C6-E343-4242-A1ED-023D91C2D11E}"/>
    <cellStyle name="60% - Ênfase3 143" xfId="3722" xr:uid="{F94191FD-4C35-4A50-BF8B-B0C815B7FB38}"/>
    <cellStyle name="60% - Ênfase3 144" xfId="3723" xr:uid="{15DA4A76-A96E-4203-98FA-F0ED597BD3ED}"/>
    <cellStyle name="60% - Ênfase3 145" xfId="3724" xr:uid="{7E60D86F-D745-4CE0-89EA-C25E5FF7AB36}"/>
    <cellStyle name="60% - Ênfase3 146" xfId="3725" xr:uid="{D383DB80-A8AC-4D48-82B9-65A297D6D757}"/>
    <cellStyle name="60% - Ênfase3 147" xfId="3726" xr:uid="{B46F0CC6-EF88-48DD-BE99-B2AF7A926C44}"/>
    <cellStyle name="60% - Ênfase3 148" xfId="3727" xr:uid="{E7A078DA-8490-4D4D-AF3C-D4EB5BF76CD1}"/>
    <cellStyle name="60% - Ênfase3 149" xfId="3728" xr:uid="{D2D8F5F5-7604-41F2-B832-8721E70F5DC4}"/>
    <cellStyle name="60% - Ênfase3 15" xfId="3729" xr:uid="{A2865052-61F9-4BC2-854F-5F33B8C1926D}"/>
    <cellStyle name="60% - Ênfase3 150" xfId="3730" xr:uid="{545A6F02-B903-4EBC-9FEF-2702E7621D90}"/>
    <cellStyle name="60% - Ênfase3 151" xfId="3731" xr:uid="{EC9C3C78-A8E3-4EA0-8634-7B004F76D114}"/>
    <cellStyle name="60% - Ênfase3 152" xfId="3732" xr:uid="{BB772E3F-8098-41D2-B00B-C78CED57F469}"/>
    <cellStyle name="60% - Ênfase3 153" xfId="3733" xr:uid="{E45020E2-80E2-4D59-89D3-C2643D35D9CD}"/>
    <cellStyle name="60% - Ênfase3 154" xfId="3734" xr:uid="{E3AC0DD6-BAA0-42AE-88A1-DA37F59F8C89}"/>
    <cellStyle name="60% - Ênfase3 155" xfId="3735" xr:uid="{5DD55836-5F3F-496A-9027-01A1BFFB530D}"/>
    <cellStyle name="60% - Ênfase3 156" xfId="3736" xr:uid="{32CA8023-DCF4-4E33-AFDF-2F401044E3F1}"/>
    <cellStyle name="60% - Ênfase3 157" xfId="3737" xr:uid="{2C9C0401-D5DF-46F3-857C-24DEC5748C08}"/>
    <cellStyle name="60% - Ênfase3 158" xfId="3738" xr:uid="{99D1FEE3-365D-4037-8228-33F22D9B9507}"/>
    <cellStyle name="60% - Ênfase3 159" xfId="3739" xr:uid="{02E89AD4-4253-4B7B-B11C-D1E428827861}"/>
    <cellStyle name="60% - Ênfase3 16" xfId="3740" xr:uid="{A43ACB9D-5761-43FE-8B09-01C4A80C180C}"/>
    <cellStyle name="60% - Ênfase3 160" xfId="3741" xr:uid="{513FFBFC-E88E-4A97-923A-830238ECF0CE}"/>
    <cellStyle name="60% - Ênfase3 161" xfId="3742" xr:uid="{5F7421EB-3CC0-49EF-B9CF-4B17921BA2FF}"/>
    <cellStyle name="60% - Ênfase3 162" xfId="3743" xr:uid="{4AF84CC7-AC35-41B6-B8A6-0571323EC6F4}"/>
    <cellStyle name="60% - Ênfase3 163" xfId="3744" xr:uid="{78450CBE-FBEE-4814-8709-6E33E07E2409}"/>
    <cellStyle name="60% - Ênfase3 164" xfId="3745" xr:uid="{3629645D-6D1D-4785-9F10-C2A6C8AF3A52}"/>
    <cellStyle name="60% - Ênfase3 165" xfId="3746" xr:uid="{0915CA9D-474B-4A88-AD86-46B976E11BC1}"/>
    <cellStyle name="60% - Ênfase3 166" xfId="3747" xr:uid="{3812AD02-27E4-4DDC-ACC3-1ABC3E934B4C}"/>
    <cellStyle name="60% - Ênfase3 167" xfId="3748" xr:uid="{18A0485C-2B2B-42D6-9636-AB5D5EC75F9F}"/>
    <cellStyle name="60% - Ênfase3 168" xfId="3749" xr:uid="{A5B1205F-1EF7-46CF-9EE7-DE7FA4D5DA25}"/>
    <cellStyle name="60% - Ênfase3 169" xfId="3750" xr:uid="{6D78BA12-2E52-4D6E-8DE7-E1C678821E66}"/>
    <cellStyle name="60% - Ênfase3 17" xfId="3751" xr:uid="{F6FF2172-36B9-47BF-94F1-0504F0EBBBF5}"/>
    <cellStyle name="60% - Ênfase3 170" xfId="3752" xr:uid="{7B3D144B-5014-47E1-A528-9516521F17A3}"/>
    <cellStyle name="60% - Ênfase3 171" xfId="3753" xr:uid="{0E999D44-4801-457C-B56E-D7D40DD7357C}"/>
    <cellStyle name="60% - Ênfase3 172" xfId="3754" xr:uid="{836A9D53-68F0-4D14-8E24-7278E05B588B}"/>
    <cellStyle name="60% - Ênfase3 173" xfId="3755" xr:uid="{5FA66A45-766A-4B8E-BB40-B6C48DDEE296}"/>
    <cellStyle name="60% - Ênfase3 174" xfId="3756" xr:uid="{8C257E49-978A-41DA-AFCF-AA67B17C3A78}"/>
    <cellStyle name="60% - Ênfase3 175" xfId="3757" xr:uid="{F3937FC6-3F6E-4D7B-85FE-D47CA57CE126}"/>
    <cellStyle name="60% - Ênfase3 176" xfId="3758" xr:uid="{94B7F0FE-43B7-414D-8A35-F3AFA920F994}"/>
    <cellStyle name="60% - Ênfase3 177" xfId="3759" xr:uid="{4E932B08-8071-4486-8444-1E535865B2AB}"/>
    <cellStyle name="60% - Ênfase3 178" xfId="3760" xr:uid="{C43275D3-E3B3-4AAB-82F0-2B79517084C4}"/>
    <cellStyle name="60% - Ênfase3 179" xfId="3761" xr:uid="{1DDFA686-B0C8-4425-8108-E9901E734230}"/>
    <cellStyle name="60% - Ênfase3 18" xfId="3762" xr:uid="{39DFD720-AC96-443B-9105-4B8E4BBDDD08}"/>
    <cellStyle name="60% - Ênfase3 180" xfId="3763" xr:uid="{8E3CEE21-063F-49B6-8037-26137675B23C}"/>
    <cellStyle name="60% - Ênfase3 181" xfId="3764" xr:uid="{34345908-6690-4A1E-A53F-8F76E543AE35}"/>
    <cellStyle name="60% - Ênfase3 182" xfId="3765" xr:uid="{982C2554-927A-4FC6-B665-7B5E722AE912}"/>
    <cellStyle name="60% - Ênfase3 183" xfId="3766" xr:uid="{00B80A12-4EBD-4F9A-B7D8-A3A14F2ACC57}"/>
    <cellStyle name="60% - Ênfase3 184" xfId="3767" xr:uid="{B1A9EA6A-330B-4691-BCDF-423D4D6EF25D}"/>
    <cellStyle name="60% - Ênfase3 185" xfId="3768" xr:uid="{C7085CCF-4346-4BD1-BB0E-FAD005E7FEB1}"/>
    <cellStyle name="60% - Ênfase3 186" xfId="3769" xr:uid="{52BF1C96-CE69-4145-BD7B-100D927E7E32}"/>
    <cellStyle name="60% - Ênfase3 187" xfId="3770" xr:uid="{9A766F91-7283-4DB4-A443-49A20ED68E81}"/>
    <cellStyle name="60% - Ênfase3 188" xfId="3771" xr:uid="{58B7D301-F4DB-495A-B7D4-6BEC37703B4C}"/>
    <cellStyle name="60% - Ênfase3 189" xfId="3772" xr:uid="{2BE6841E-F7A5-4B69-A2BC-A686726DCFCC}"/>
    <cellStyle name="60% - Ênfase3 19" xfId="3773" xr:uid="{5B5B2B77-CA24-4C3A-970C-6210B3BD0CD2}"/>
    <cellStyle name="60% - Ênfase3 190" xfId="3774" xr:uid="{02DA69AB-90DE-4041-B15C-4FE5AD73796E}"/>
    <cellStyle name="60% - Ênfase3 191" xfId="3775" xr:uid="{62F042CC-0C68-4E8A-9C5D-2BFBEB91A049}"/>
    <cellStyle name="60% - Ênfase3 192" xfId="3776" xr:uid="{4FCC8458-E4C3-43E6-959B-5A8DC4DFA0A6}"/>
    <cellStyle name="60% - Ênfase3 193" xfId="3777" xr:uid="{050C5623-3A91-4B90-9ECE-FAF4DC35B99E}"/>
    <cellStyle name="60% - Ênfase3 194" xfId="3778" xr:uid="{C5FE9990-4FF0-4CEB-8049-F496C99015A0}"/>
    <cellStyle name="60% - Ênfase3 195" xfId="3779" xr:uid="{DC44845C-2B87-4C60-A1AB-AED8783902E0}"/>
    <cellStyle name="60% - Ênfase3 196" xfId="3780" xr:uid="{4F740164-9021-4C32-9CEA-4896D21DB9B1}"/>
    <cellStyle name="60% - Ênfase3 197" xfId="3781" xr:uid="{B3143236-54CC-492F-BA7B-9E3CD8D90EF9}"/>
    <cellStyle name="60% - Ênfase3 198" xfId="3782" xr:uid="{877AA7EF-ECAF-48D0-9BDF-4CB640C70E69}"/>
    <cellStyle name="60% - Ênfase3 199" xfId="3783" xr:uid="{A3567DDC-D334-4ECD-AB3D-920B1C585C37}"/>
    <cellStyle name="60% - Ênfase3 2" xfId="3784" xr:uid="{549C5449-5C93-4EBD-B6E6-384D5481D043}"/>
    <cellStyle name="60% - Ênfase3 2 2" xfId="11081" xr:uid="{131E3FE7-0D99-462E-9C84-954D01E63B6C}"/>
    <cellStyle name="60% - Ênfase3 2 3" xfId="11082" xr:uid="{3166195A-C506-402A-A800-FEAB8160C8D0}"/>
    <cellStyle name="60% - Ênfase3 2 4" xfId="16051" xr:uid="{C60B48E0-8963-40C8-B31C-11993ED95AEB}"/>
    <cellStyle name="60% - Ênfase3 2 4 2" xfId="24966" xr:uid="{794E6690-918C-4CAC-A63A-7CF7C01F39E4}"/>
    <cellStyle name="60% - Ênfase3 2 4 3" xfId="16379" xr:uid="{8D92B8D5-490B-49B8-A57F-97AE9954E852}"/>
    <cellStyle name="60% - Ênfase3 20" xfId="3785" xr:uid="{5DAF8B27-8516-44A2-A435-36C136D88BB6}"/>
    <cellStyle name="60% - Ênfase3 200" xfId="3786" xr:uid="{36A9A138-B064-47D8-8F2C-6D7B23721CD2}"/>
    <cellStyle name="60% - Ênfase3 201" xfId="3787" xr:uid="{A3B49399-4008-4A4C-AC18-4A33AED18247}"/>
    <cellStyle name="60% - Ênfase3 202" xfId="3788" xr:uid="{2AADDF7B-67D1-4639-8A70-06E2C3AB7A72}"/>
    <cellStyle name="60% - Ênfase3 203" xfId="3789" xr:uid="{E463E673-7370-42F4-8762-1BD8E1764A5B}"/>
    <cellStyle name="60% - Ênfase3 204" xfId="3790" xr:uid="{29748EB1-E7D9-4F8D-97AA-EB2FCCB2F4E9}"/>
    <cellStyle name="60% - Ênfase3 205" xfId="3791" xr:uid="{4BD5C37E-B73F-4F4C-BF63-C9D4D5A9FFE4}"/>
    <cellStyle name="60% - Ênfase3 206" xfId="3792" xr:uid="{F9C56C6A-2EB2-473A-A11D-0A6C5AB881A0}"/>
    <cellStyle name="60% - Ênfase3 207" xfId="3793" xr:uid="{EA239F8C-0098-4BA1-8A7A-552AB0EA8739}"/>
    <cellStyle name="60% - Ênfase3 208" xfId="3794" xr:uid="{44659429-B11B-4451-A458-FD8187EE80A1}"/>
    <cellStyle name="60% - Ênfase3 209" xfId="3795" xr:uid="{F6F90AF2-3156-45FE-93C0-398C1805EDC5}"/>
    <cellStyle name="60% - Ênfase3 21" xfId="3796" xr:uid="{17534852-FADE-4FFE-8E40-1B10135DB102}"/>
    <cellStyle name="60% - Ênfase3 210" xfId="3797" xr:uid="{9952501E-68D6-44BC-A54E-6A72E5339A86}"/>
    <cellStyle name="60% - Ênfase3 211" xfId="3798" xr:uid="{4BECECBD-6E06-4B07-9EDB-D8214A57A9C6}"/>
    <cellStyle name="60% - Ênfase3 212" xfId="3799" xr:uid="{E50CAB85-DA90-47CF-A822-0E538F392DAE}"/>
    <cellStyle name="60% - Ênfase3 213" xfId="3800" xr:uid="{B9BA80F7-9729-4DE5-B6C5-A89324DAFD0A}"/>
    <cellStyle name="60% - Ênfase3 214" xfId="3801" xr:uid="{8E826274-63E9-4C78-9B83-604F94C130DF}"/>
    <cellStyle name="60% - Ênfase3 215" xfId="3802" xr:uid="{793D982C-8283-459D-BD26-9DB41603AC43}"/>
    <cellStyle name="60% - Ênfase3 216" xfId="3803" xr:uid="{BA31D4CC-CBA1-447B-B222-10766C81D4A0}"/>
    <cellStyle name="60% - Ênfase3 217" xfId="3804" xr:uid="{A7951AFB-7A34-4D16-9ECD-1F30E71CD5B9}"/>
    <cellStyle name="60% - Ênfase3 218" xfId="3805" xr:uid="{74F35402-D5A4-4791-8868-43A8D7CC7294}"/>
    <cellStyle name="60% - Ênfase3 219" xfId="3806" xr:uid="{D0323B71-DA35-4C5A-90B0-3FE4A6FEC2F0}"/>
    <cellStyle name="60% - Ênfase3 22" xfId="3807" xr:uid="{CF68CB42-3F88-45A2-8862-FE1C5BCA723E}"/>
    <cellStyle name="60% - Ênfase3 220" xfId="3808" xr:uid="{F38F1AD5-58A9-4745-84BC-878CB238FC79}"/>
    <cellStyle name="60% - Ênfase3 221" xfId="3809" xr:uid="{60416B01-123F-48C4-9545-45A98FDA98A7}"/>
    <cellStyle name="60% - Ênfase3 222" xfId="3810" xr:uid="{BD12C37D-4354-4A9D-AA37-32B821981D88}"/>
    <cellStyle name="60% - Ênfase3 223" xfId="3811" xr:uid="{C3D522B0-C07B-4005-BFCD-39E9BD52F5C2}"/>
    <cellStyle name="60% - Ênfase3 224" xfId="3812" xr:uid="{10C443D4-D1FD-4780-B29E-DF2DE96AE9A8}"/>
    <cellStyle name="60% - Ênfase3 225" xfId="3813" xr:uid="{96DEE06D-EC90-470F-A1F1-9FAB2B68D511}"/>
    <cellStyle name="60% - Ênfase3 226" xfId="3814" xr:uid="{B6708E9D-B36E-43C3-B569-5B2080A96A8C}"/>
    <cellStyle name="60% - Ênfase3 227" xfId="3815" xr:uid="{D5BF95EC-355C-4D46-9964-B26F73EF7F39}"/>
    <cellStyle name="60% - Ênfase3 228" xfId="3816" xr:uid="{DDE56922-02B3-4C44-BC55-45D2E90D225B}"/>
    <cellStyle name="60% - Ênfase3 229" xfId="3817" xr:uid="{03BF030D-70B2-4617-BD26-7C7096327B60}"/>
    <cellStyle name="60% - Ênfase3 23" xfId="3818" xr:uid="{2890E020-C37E-4E9E-A1DE-625557F5C01F}"/>
    <cellStyle name="60% - Ênfase3 230" xfId="3819" xr:uid="{838263CF-8514-488F-B1DE-2C2FEAB4D9E8}"/>
    <cellStyle name="60% - Ênfase3 231" xfId="3820" xr:uid="{C8E744CF-0EBF-4392-99FA-FFDB56651619}"/>
    <cellStyle name="60% - Ênfase3 232" xfId="3821" xr:uid="{B11E2912-0FD4-4625-B26F-6DD9F785A785}"/>
    <cellStyle name="60% - Ênfase3 233" xfId="3822" xr:uid="{630C975A-8E36-4381-AD64-497D95CA335F}"/>
    <cellStyle name="60% - Ênfase3 234" xfId="3823" xr:uid="{9BBF05DE-8B60-454E-8342-FAD947200D03}"/>
    <cellStyle name="60% - Ênfase3 235" xfId="3824" xr:uid="{9621F7CD-26D1-4D5B-8C4E-3E65846B537B}"/>
    <cellStyle name="60% - Ênfase3 236" xfId="3825" xr:uid="{834A137E-8A94-41A6-BD49-7B7B5CB2198C}"/>
    <cellStyle name="60% - Ênfase3 237" xfId="3826" xr:uid="{1E8EB168-59A4-4260-8563-0CA640335F18}"/>
    <cellStyle name="60% - Ênfase3 238" xfId="3827" xr:uid="{373A0A28-DC86-4E60-9091-4BA8EB529E5C}"/>
    <cellStyle name="60% - Ênfase3 239" xfId="3828" xr:uid="{CC55F8A3-62E1-4920-85E4-B5F2421B5505}"/>
    <cellStyle name="60% - Ênfase3 24" xfId="3829" xr:uid="{8B0EE350-9B27-47BD-B578-5145AEE4F2E2}"/>
    <cellStyle name="60% - Ênfase3 240" xfId="3830" xr:uid="{E2FE8585-526A-4712-8DD0-C9FB9B6FC15B}"/>
    <cellStyle name="60% - Ênfase3 241" xfId="3831" xr:uid="{D3A496B9-3835-411C-A176-86662BE807F3}"/>
    <cellStyle name="60% - Ênfase3 242" xfId="3832" xr:uid="{7EC8B9B2-9B7A-449F-9F20-F3248FF6B566}"/>
    <cellStyle name="60% - Ênfase3 243" xfId="3833" xr:uid="{9BA00108-E94F-4A32-96E5-4CDB3997DA55}"/>
    <cellStyle name="60% - Ênfase3 244" xfId="3834" xr:uid="{035A93D8-2180-46DE-A1D2-BF6F5500124C}"/>
    <cellStyle name="60% - Ênfase3 245" xfId="3835" xr:uid="{3099A010-B3F2-4FCE-AF8A-0026556CB355}"/>
    <cellStyle name="60% - Ênfase3 246" xfId="3836" xr:uid="{37C03DFD-FCF1-4090-A547-86D91CD0E9E8}"/>
    <cellStyle name="60% - Ênfase3 247" xfId="3837" xr:uid="{CD1546F5-BAFE-46DE-924A-D83795B3BE9E}"/>
    <cellStyle name="60% - Ênfase3 248" xfId="3838" xr:uid="{AC2975FA-1DB8-40C9-B4C2-99A098B0773F}"/>
    <cellStyle name="60% - Ênfase3 249" xfId="3839" xr:uid="{D4092AFD-72E3-4AC7-959E-A4B6C58026A8}"/>
    <cellStyle name="60% - Ênfase3 25" xfId="3840" xr:uid="{5DB6B783-CEDF-4662-B1D8-3E52635036A9}"/>
    <cellStyle name="60% - Ênfase3 250" xfId="3841" xr:uid="{24229B5C-2B57-4EAD-85CE-21A30C72C412}"/>
    <cellStyle name="60% - Ênfase3 251" xfId="3842" xr:uid="{86CAC826-9977-4CA2-B56C-233E2D8ADD2D}"/>
    <cellStyle name="60% - Ênfase3 252" xfId="3843" xr:uid="{A97A3D85-25CA-4E6A-B45D-25F639A18D9B}"/>
    <cellStyle name="60% - Ênfase3 253" xfId="3844" xr:uid="{37082DD0-4FA0-4C8E-A348-0CA5A8A0B4C3}"/>
    <cellStyle name="60% - Ênfase3 254" xfId="3845" xr:uid="{4C6C2980-EDBE-46C6-967A-FD80FE8F12DD}"/>
    <cellStyle name="60% - Ênfase3 255" xfId="3846" xr:uid="{F2A8D167-5C9A-4457-AA82-276434F3696E}"/>
    <cellStyle name="60% - Ênfase3 256" xfId="15929" xr:uid="{6B2470A1-2012-4A46-98E7-6CE972CA7DA4}"/>
    <cellStyle name="60% - Ênfase3 26" xfId="3847" xr:uid="{39EDE313-C6DF-49FC-A051-33027920E2CE}"/>
    <cellStyle name="60% - Ênfase3 27" xfId="3848" xr:uid="{AA922C56-358C-484E-BDE6-D1BF25687077}"/>
    <cellStyle name="60% - Ênfase3 28" xfId="3849" xr:uid="{37354600-16D9-4F38-8A5C-7AA448B8D54F}"/>
    <cellStyle name="60% - Ênfase3 29" xfId="3850" xr:uid="{E71705E0-50CC-49FC-BE30-245A771C6C8D}"/>
    <cellStyle name="60% - Ênfase3 3" xfId="3851" xr:uid="{5BF033D1-A526-4535-8FB0-15E2923A15E0}"/>
    <cellStyle name="60% - Ênfase3 3 2" xfId="16052" xr:uid="{62CB61A8-B0D3-4A0B-A0A6-515D3C7DFB3D}"/>
    <cellStyle name="60% - Ênfase3 3 2 2" xfId="16380" xr:uid="{A4ADF10E-DE94-49F7-BF22-274E82EB947C}"/>
    <cellStyle name="60% - Ênfase3 30" xfId="3852" xr:uid="{BDE9953B-9A7F-4DB9-B50B-C70CA9BF9479}"/>
    <cellStyle name="60% - Ênfase3 31" xfId="3853" xr:uid="{35101C39-4615-4622-9748-7B95A248A9F4}"/>
    <cellStyle name="60% - Ênfase3 32" xfId="3854" xr:uid="{80954163-2AF6-430E-A953-83A957F9E088}"/>
    <cellStyle name="60% - Ênfase3 33" xfId="3855" xr:uid="{D8373F96-B2C3-4AB1-92D4-51EC0C50702B}"/>
    <cellStyle name="60% - Ênfase3 34" xfId="3856" xr:uid="{7A6927FF-9054-4781-9089-475D4E82720D}"/>
    <cellStyle name="60% - Ênfase3 35" xfId="3857" xr:uid="{C1754792-54D2-4770-84B8-16F1F0E25654}"/>
    <cellStyle name="60% - Ênfase3 36" xfId="3858" xr:uid="{6E09D611-C3D3-4B95-940B-709A0CDA2C44}"/>
    <cellStyle name="60% - Ênfase3 37" xfId="3859" xr:uid="{F8B91AF1-6D26-4C29-A4A1-2CC3C7B3DE29}"/>
    <cellStyle name="60% - Ênfase3 38" xfId="3860" xr:uid="{37CB13C1-5D29-481B-A2B5-AF7964DCC4D5}"/>
    <cellStyle name="60% - Ênfase3 39" xfId="3861" xr:uid="{CFB41978-9FD4-4396-99C8-BFFCE9B5A493}"/>
    <cellStyle name="60% - Ênfase3 4" xfId="3862" xr:uid="{9C43158F-7B8C-45AF-872C-3E30A6E35658}"/>
    <cellStyle name="60% - Ênfase3 40" xfId="3863" xr:uid="{E517B05E-D58C-4057-B944-1E24E8BD1A5B}"/>
    <cellStyle name="60% - Ênfase3 41" xfId="3864" xr:uid="{247A6E39-3F38-4C1E-A9EE-C42F02A13383}"/>
    <cellStyle name="60% - Ênfase3 42" xfId="3865" xr:uid="{A47AAA8C-467A-4F76-97C1-080A6692B785}"/>
    <cellStyle name="60% - Ênfase3 43" xfId="3866" xr:uid="{F8947DC0-E213-4A6C-9C05-7201D6E6AF59}"/>
    <cellStyle name="60% - Ênfase3 44" xfId="3867" xr:uid="{2E3FDFAB-F81C-4329-9639-076587F3EBBF}"/>
    <cellStyle name="60% - Ênfase3 45" xfId="3868" xr:uid="{5DA9B7F2-7735-4C83-ADE4-8D703CC719A4}"/>
    <cellStyle name="60% - Ênfase3 46" xfId="3869" xr:uid="{11D4893C-BE4A-4070-9325-F35A058820BD}"/>
    <cellStyle name="60% - Ênfase3 47" xfId="3870" xr:uid="{C82F6F0C-C424-48E4-826A-0E13A6608059}"/>
    <cellStyle name="60% - Ênfase3 48" xfId="3871" xr:uid="{5E395B2D-901C-48AB-AA88-0C17FD0F737D}"/>
    <cellStyle name="60% - Ênfase3 49" xfId="3872" xr:uid="{E723ABA0-270E-42AC-9133-04F3710CB396}"/>
    <cellStyle name="60% - Ênfase3 5" xfId="3873" xr:uid="{FB92FDC0-396A-439C-8639-999DBFC276DE}"/>
    <cellStyle name="60% - Ênfase3 50" xfId="3874" xr:uid="{8506CA53-6A24-455E-BBA4-5D7F1772E713}"/>
    <cellStyle name="60% - Ênfase3 51" xfId="3875" xr:uid="{B70A896C-9CA2-4223-BC74-75E17EF22B61}"/>
    <cellStyle name="60% - Ênfase3 52" xfId="3876" xr:uid="{A4B3D836-111B-49E5-B922-F832464EA6A1}"/>
    <cellStyle name="60% - Ênfase3 53" xfId="3877" xr:uid="{C7DE48BA-B302-4B58-94B8-948D149AD70A}"/>
    <cellStyle name="60% - Ênfase3 54" xfId="3878" xr:uid="{20ACCEEB-C10C-4272-978D-D8BCF1C80270}"/>
    <cellStyle name="60% - Ênfase3 55" xfId="3879" xr:uid="{21B04178-A3AF-4018-8E46-87CD0DF78502}"/>
    <cellStyle name="60% - Ênfase3 56" xfId="3880" xr:uid="{F92527E2-05A3-48A2-A86E-3B15AA19C41D}"/>
    <cellStyle name="60% - Ênfase3 57" xfId="3881" xr:uid="{64967ED3-21DB-402F-82FC-F956464FE548}"/>
    <cellStyle name="60% - Ênfase3 58" xfId="3882" xr:uid="{25042FA5-C273-46FB-BE3B-DE766C75E364}"/>
    <cellStyle name="60% - Ênfase3 59" xfId="3883" xr:uid="{28FA017A-1D23-422F-AAC8-A71FEDE9BE19}"/>
    <cellStyle name="60% - Ênfase3 6" xfId="3884" xr:uid="{8ABA9C31-98DC-46BE-BA96-1E2946E09092}"/>
    <cellStyle name="60% - Ênfase3 60" xfId="3885" xr:uid="{9E686050-AD9F-40D5-A344-09F1870CDEF0}"/>
    <cellStyle name="60% - Ênfase3 61" xfId="3886" xr:uid="{201B5612-9B89-43CA-9AF7-DCFE5EFE5231}"/>
    <cellStyle name="60% - Ênfase3 62" xfId="3887" xr:uid="{A5D7C08A-9AAE-4A32-AA72-E031B451CDFD}"/>
    <cellStyle name="60% - Ênfase3 63" xfId="3888" xr:uid="{E9AD1456-A9A9-4B62-993D-D31B5ABBD864}"/>
    <cellStyle name="60% - Ênfase3 64" xfId="3889" xr:uid="{6016B3D6-9945-48CC-8525-92BBC0B5989C}"/>
    <cellStyle name="60% - Ênfase3 65" xfId="3890" xr:uid="{F75210D6-FC3A-4F77-98FB-1F229FD33F8C}"/>
    <cellStyle name="60% - Ênfase3 66" xfId="3891" xr:uid="{EE2C9E8D-8AD3-47C2-A1A2-C01E1A054F80}"/>
    <cellStyle name="60% - Ênfase3 67" xfId="3892" xr:uid="{6B37B5A4-EC3D-4BEB-AD51-C9505ABE71D1}"/>
    <cellStyle name="60% - Ênfase3 68" xfId="3893" xr:uid="{70925839-5E6C-4D03-B73F-3C5966B8CBFE}"/>
    <cellStyle name="60% - Ênfase3 69" xfId="3894" xr:uid="{F6FCDA2C-4819-4895-B0D3-23257509FABE}"/>
    <cellStyle name="60% - Ênfase3 7" xfId="3895" xr:uid="{34600371-F732-417D-81AE-6A72E2695BCA}"/>
    <cellStyle name="60% - Ênfase3 70" xfId="3896" xr:uid="{46B11DFC-062D-48A7-84FC-3DABCC06ABCE}"/>
    <cellStyle name="60% - Ênfase3 71" xfId="3897" xr:uid="{136B76DA-64BE-430E-95FB-EB40D078ED90}"/>
    <cellStyle name="60% - Ênfase3 72" xfId="3898" xr:uid="{93C2FA18-B9FC-4B68-A3FF-5C81361A03A5}"/>
    <cellStyle name="60% - Ênfase3 73" xfId="3899" xr:uid="{CF2911BF-C3C9-4217-8C06-808536373F18}"/>
    <cellStyle name="60% - Ênfase3 74" xfId="3900" xr:uid="{12910F83-C18C-444C-AEAC-13BC58D12349}"/>
    <cellStyle name="60% - Ênfase3 75" xfId="3901" xr:uid="{B07C880E-8A1D-4127-8566-BD081C1CC8E3}"/>
    <cellStyle name="60% - Ênfase3 76" xfId="3902" xr:uid="{A8175D4D-29E8-4BB0-84BD-9D6E39888B2F}"/>
    <cellStyle name="60% - Ênfase3 77" xfId="3903" xr:uid="{F56FBAA6-E085-4FFB-B1AC-AAA0F084D79A}"/>
    <cellStyle name="60% - Ênfase3 78" xfId="3904" xr:uid="{F552A49C-72FA-41D9-BB07-E8ACA3DAFD4E}"/>
    <cellStyle name="60% - Ênfase3 79" xfId="3905" xr:uid="{E6DFB483-F9B5-4F69-98DB-FB0A5D564F30}"/>
    <cellStyle name="60% - Ênfase3 8" xfId="3906" xr:uid="{8C5A6127-52BD-44D0-B1B8-26EC50FD3662}"/>
    <cellStyle name="60% - Ênfase3 80" xfId="3907" xr:uid="{9553EEFC-41BC-4D6F-8925-946733058E3A}"/>
    <cellStyle name="60% - Ênfase3 81" xfId="3908" xr:uid="{0D7E8615-AB1D-4E08-9540-CF22F6D872C3}"/>
    <cellStyle name="60% - Ênfase3 82" xfId="3909" xr:uid="{68796515-36D8-4845-ABB4-002043B6D1F9}"/>
    <cellStyle name="60% - Ênfase3 83" xfId="3910" xr:uid="{DF30D907-15EA-439D-B892-44C9311CE2EE}"/>
    <cellStyle name="60% - Ênfase3 84" xfId="3911" xr:uid="{0035EAD5-0FDF-4B56-81E2-8C46D6A68148}"/>
    <cellStyle name="60% - Ênfase3 85" xfId="3912" xr:uid="{8DEB5874-3094-444F-A68F-96225FF6C8E0}"/>
    <cellStyle name="60% - Ênfase3 86" xfId="3913" xr:uid="{11CA720C-02B0-4363-9182-B681C9F9B895}"/>
    <cellStyle name="60% - Ênfase3 87" xfId="3914" xr:uid="{0A52AD5A-F96D-4C99-9359-E47065D50162}"/>
    <cellStyle name="60% - Ênfase3 88" xfId="3915" xr:uid="{229D0003-4F5B-4A92-B56A-D70E9B1D8E0F}"/>
    <cellStyle name="60% - Ênfase3 89" xfId="3916" xr:uid="{F3E5F033-6F7D-497C-8DE2-2330876CC671}"/>
    <cellStyle name="60% - Ênfase3 9" xfId="3917" xr:uid="{6E0097F1-6CA9-4BF7-9ED9-2C3E0536DA24}"/>
    <cellStyle name="60% - Ênfase3 90" xfId="3918" xr:uid="{B8A571E3-3081-40D5-8362-1A8E207BA9DB}"/>
    <cellStyle name="60% - Ênfase3 91" xfId="3919" xr:uid="{3210F703-6C16-4159-8037-D200C3339BB5}"/>
    <cellStyle name="60% - Ênfase3 92" xfId="3920" xr:uid="{2F1D1F91-B71F-4785-BF6F-9DEDA1019F25}"/>
    <cellStyle name="60% - Ênfase3 93" xfId="3921" xr:uid="{189FF5FF-9252-461B-9176-03F493A2537B}"/>
    <cellStyle name="60% - Ênfase3 94" xfId="3922" xr:uid="{E099F0D1-1BC6-4568-8FA9-8E9B1810C8EE}"/>
    <cellStyle name="60% - Ênfase3 95" xfId="3923" xr:uid="{FDB75A8D-3387-4747-BE00-0F1256D0D66B}"/>
    <cellStyle name="60% - Ênfase3 96" xfId="3924" xr:uid="{BAD56420-C9E9-4C35-B09C-AB25D5C3C09B}"/>
    <cellStyle name="60% - Ênfase3 97" xfId="3925" xr:uid="{7ED115BE-7E02-4611-8880-9CD0215EEA46}"/>
    <cellStyle name="60% - Ênfase3 98" xfId="3926" xr:uid="{2040C535-65B9-4B55-8F50-64A39F1EA4C3}"/>
    <cellStyle name="60% - Ênfase3 99" xfId="3927" xr:uid="{39616DDB-DD54-4866-B4AE-57978ECBDD36}"/>
    <cellStyle name="60% - Ênfase4" xfId="16" xr:uid="{00000000-0005-0000-0000-00000F000000}"/>
    <cellStyle name="60% - Ênfase4 10" xfId="3928" xr:uid="{50BD751D-69AC-428F-9955-525A5F196DDD}"/>
    <cellStyle name="60% - Ênfase4 100" xfId="3929" xr:uid="{220D015C-8D22-4134-8C87-142A20F3F2F2}"/>
    <cellStyle name="60% - Ênfase4 101" xfId="3930" xr:uid="{3DB8762E-4331-4D4A-8C13-DDADEF0DD285}"/>
    <cellStyle name="60% - Ênfase4 102" xfId="3931" xr:uid="{70C09282-7861-4BB9-9BD1-651E6F23F938}"/>
    <cellStyle name="60% - Ênfase4 103" xfId="3932" xr:uid="{7F816A07-A05E-45B2-B28B-429E50B70124}"/>
    <cellStyle name="60% - Ênfase4 104" xfId="3933" xr:uid="{EE237AC8-D4F1-4905-9DDF-007A84950A3E}"/>
    <cellStyle name="60% - Ênfase4 105" xfId="3934" xr:uid="{1D207798-543D-4189-B7D5-F7CE62AAF93B}"/>
    <cellStyle name="60% - Ênfase4 106" xfId="3935" xr:uid="{3E8A18E7-0168-4A3F-81B4-6AC2A609C6B1}"/>
    <cellStyle name="60% - Ênfase4 107" xfId="3936" xr:uid="{307131DB-9781-4E43-A172-E9752C7E1BA8}"/>
    <cellStyle name="60% - Ênfase4 108" xfId="3937" xr:uid="{98AF3AEF-8495-4891-97B0-75425C5DCDF1}"/>
    <cellStyle name="60% - Ênfase4 109" xfId="3938" xr:uid="{A1E5CD93-DB96-495F-A41F-F468A073D38E}"/>
    <cellStyle name="60% - Ênfase4 11" xfId="3939" xr:uid="{DFC24E27-FA06-4B0B-B708-C943F5F6BE15}"/>
    <cellStyle name="60% - Ênfase4 110" xfId="3940" xr:uid="{B57EBA69-8E31-4367-B087-91BA74FFB1A5}"/>
    <cellStyle name="60% - Ênfase4 111" xfId="3941" xr:uid="{BD4CF5DA-C884-4E36-A6F9-9C93F4D0F8D6}"/>
    <cellStyle name="60% - Ênfase4 112" xfId="3942" xr:uid="{FCC3D2A1-94B0-4C11-ACFC-483759C47284}"/>
    <cellStyle name="60% - Ênfase4 113" xfId="3943" xr:uid="{C2C7ADF0-BBE7-4F41-BA5F-CF44E1FE006A}"/>
    <cellStyle name="60% - Ênfase4 114" xfId="3944" xr:uid="{63B1AD1D-942C-46B1-99D4-A59C150E0243}"/>
    <cellStyle name="60% - Ênfase4 115" xfId="3945" xr:uid="{CDA75E38-BA41-47B0-A144-80732D38572E}"/>
    <cellStyle name="60% - Ênfase4 116" xfId="3946" xr:uid="{8CBD3466-C522-4D2C-B288-1ACFB77B30C0}"/>
    <cellStyle name="60% - Ênfase4 117" xfId="3947" xr:uid="{86609278-923A-4DA8-875F-3D74500A9CDA}"/>
    <cellStyle name="60% - Ênfase4 118" xfId="3948" xr:uid="{75F9D591-0B97-428A-AABF-7212AABFE539}"/>
    <cellStyle name="60% - Ênfase4 119" xfId="3949" xr:uid="{550B6DA8-9C71-4BE3-9549-14908E58442E}"/>
    <cellStyle name="60% - Ênfase4 12" xfId="3950" xr:uid="{91A5DE2A-9DA8-4084-A2F5-F7C783E07DA0}"/>
    <cellStyle name="60% - Ênfase4 120" xfId="3951" xr:uid="{2FBE13DA-C250-4B88-876C-D1A6ED80D7E8}"/>
    <cellStyle name="60% - Ênfase4 121" xfId="3952" xr:uid="{F5F4A4DB-4889-4007-9100-7252FA6385AA}"/>
    <cellStyle name="60% - Ênfase4 122" xfId="3953" xr:uid="{718D85BA-C2B4-458C-A9FF-F5785B7FB289}"/>
    <cellStyle name="60% - Ênfase4 123" xfId="3954" xr:uid="{4915F290-5270-43B1-AA06-70836D930B48}"/>
    <cellStyle name="60% - Ênfase4 124" xfId="3955" xr:uid="{614F4427-96A2-4263-8582-DCF4B000536E}"/>
    <cellStyle name="60% - Ênfase4 125" xfId="3956" xr:uid="{037E3458-A341-44D3-8513-160403928A33}"/>
    <cellStyle name="60% - Ênfase4 126" xfId="3957" xr:uid="{8943E68C-E329-45E7-965E-0B9FF44DFECB}"/>
    <cellStyle name="60% - Ênfase4 127" xfId="3958" xr:uid="{FE2C2F2F-6A26-48CE-A670-5F4FFD7C28FC}"/>
    <cellStyle name="60% - Ênfase4 128" xfId="3959" xr:uid="{8E2E0146-D06F-435B-98BB-60CDB6CC4875}"/>
    <cellStyle name="60% - Ênfase4 129" xfId="3960" xr:uid="{7E5DB694-3C34-43AE-8258-03BA3AE46A43}"/>
    <cellStyle name="60% - Ênfase4 13" xfId="3961" xr:uid="{776EC61B-B660-4B47-BAEA-7BFDAB30B4DF}"/>
    <cellStyle name="60% - Ênfase4 130" xfId="3962" xr:uid="{EFC652DA-FC2B-4120-AD47-B90F7431342A}"/>
    <cellStyle name="60% - Ênfase4 131" xfId="3963" xr:uid="{FB8AC407-DEC0-45DD-A73A-6EAAB0C8ACDC}"/>
    <cellStyle name="60% - Ênfase4 132" xfId="3964" xr:uid="{2AA24238-1E6A-411B-82EF-8395418DDBE2}"/>
    <cellStyle name="60% - Ênfase4 133" xfId="3965" xr:uid="{5560A19A-ECB1-4839-8A3E-072670F1E4BF}"/>
    <cellStyle name="60% - Ênfase4 134" xfId="3966" xr:uid="{E043F5BF-F2DB-448E-BEE6-BF943F022270}"/>
    <cellStyle name="60% - Ênfase4 135" xfId="3967" xr:uid="{36FA125C-BA38-4F9A-B018-EC8C91C78EE2}"/>
    <cellStyle name="60% - Ênfase4 136" xfId="3968" xr:uid="{6FE1E6F5-EBA9-4090-B029-75710D9FB589}"/>
    <cellStyle name="60% - Ênfase4 137" xfId="3969" xr:uid="{F25689C7-38B2-4C41-AE9F-8CDD32FB6469}"/>
    <cellStyle name="60% - Ênfase4 138" xfId="3970" xr:uid="{868D5169-EBC1-4AB0-8802-22B53B357EF5}"/>
    <cellStyle name="60% - Ênfase4 139" xfId="3971" xr:uid="{8DE024DF-8B8B-4FBC-8E5F-E18C06AAD0D5}"/>
    <cellStyle name="60% - Ênfase4 14" xfId="3972" xr:uid="{612F70AA-4974-42FB-BDCC-CF6C13E33CBE}"/>
    <cellStyle name="60% - Ênfase4 140" xfId="3973" xr:uid="{DB07EC61-DAF3-4AEC-828C-F86940F7EE3C}"/>
    <cellStyle name="60% - Ênfase4 141" xfId="3974" xr:uid="{B200B1FE-4D44-46EB-B1E1-2D791A161590}"/>
    <cellStyle name="60% - Ênfase4 142" xfId="3975" xr:uid="{033592C3-E139-48C2-B102-2DC2F9FE848B}"/>
    <cellStyle name="60% - Ênfase4 143" xfId="3976" xr:uid="{7744C47A-B806-42E5-94CD-F264A5E29261}"/>
    <cellStyle name="60% - Ênfase4 144" xfId="3977" xr:uid="{3F2C1F3D-ECF3-4CB1-A48B-D48254705F7C}"/>
    <cellStyle name="60% - Ênfase4 145" xfId="3978" xr:uid="{FA3AB5A0-9D05-4F4C-890C-A4BF7E4328C2}"/>
    <cellStyle name="60% - Ênfase4 146" xfId="3979" xr:uid="{86E052D0-AB31-4FD4-AEE0-C0853B4C1E0A}"/>
    <cellStyle name="60% - Ênfase4 147" xfId="3980" xr:uid="{A16197B1-AD9F-4B99-8D76-7699D8167B3C}"/>
    <cellStyle name="60% - Ênfase4 148" xfId="3981" xr:uid="{052D0847-F5B4-4DB6-89C8-DE9DC92E0C8A}"/>
    <cellStyle name="60% - Ênfase4 149" xfId="3982" xr:uid="{4AC2EDFF-7A21-45D6-B7E6-B59E3C17E081}"/>
    <cellStyle name="60% - Ênfase4 15" xfId="3983" xr:uid="{9039058C-DB63-4102-AD87-FF97323E35E0}"/>
    <cellStyle name="60% - Ênfase4 150" xfId="3984" xr:uid="{87C12898-75B9-4E3D-83DC-98C37157F380}"/>
    <cellStyle name="60% - Ênfase4 151" xfId="3985" xr:uid="{C1C70724-559D-4311-85F4-64BAA7F227B4}"/>
    <cellStyle name="60% - Ênfase4 152" xfId="3986" xr:uid="{CA0E6FD0-8784-491B-8CF3-F015F71CE2F3}"/>
    <cellStyle name="60% - Ênfase4 153" xfId="3987" xr:uid="{2D6D0306-19CA-43F8-BCE0-71AE12A95A67}"/>
    <cellStyle name="60% - Ênfase4 154" xfId="3988" xr:uid="{67478E54-4649-4CE5-9D18-2D6FC81E6D1D}"/>
    <cellStyle name="60% - Ênfase4 155" xfId="3989" xr:uid="{122F9EA2-1493-422F-9844-91DA7AD9A132}"/>
    <cellStyle name="60% - Ênfase4 156" xfId="3990" xr:uid="{49C655BE-F65F-466A-BD51-DD9440665217}"/>
    <cellStyle name="60% - Ênfase4 157" xfId="3991" xr:uid="{9E09FFC7-E705-424C-A4E6-B9E0D692AA8D}"/>
    <cellStyle name="60% - Ênfase4 158" xfId="3992" xr:uid="{C3F0913C-6DF7-4269-B38A-E12B52C65105}"/>
    <cellStyle name="60% - Ênfase4 159" xfId="3993" xr:uid="{B72E0FA5-1B8A-4CA9-ABBD-4FCD0EA638A5}"/>
    <cellStyle name="60% - Ênfase4 16" xfId="3994" xr:uid="{CBAC604B-BA85-4439-90C7-8D1ED19FE619}"/>
    <cellStyle name="60% - Ênfase4 160" xfId="3995" xr:uid="{01DBDAAD-CB11-4F08-AA60-080DD3BC5A90}"/>
    <cellStyle name="60% - Ênfase4 161" xfId="3996" xr:uid="{C468C664-9951-4AC8-BF99-1E5BEF5A6F63}"/>
    <cellStyle name="60% - Ênfase4 162" xfId="3997" xr:uid="{2A7E284E-BB88-4415-AE29-2CC501DCF86C}"/>
    <cellStyle name="60% - Ênfase4 163" xfId="3998" xr:uid="{5269FAE4-C89F-429D-8834-B77E36400C41}"/>
    <cellStyle name="60% - Ênfase4 164" xfId="3999" xr:uid="{BF13C6C5-DE27-40F8-8841-487E8A7E95E2}"/>
    <cellStyle name="60% - Ênfase4 165" xfId="4000" xr:uid="{281C0495-D5BD-42FE-91EC-328A04323DD3}"/>
    <cellStyle name="60% - Ênfase4 166" xfId="4001" xr:uid="{99E68ABE-98D7-4B53-AEC4-CE607ACE3E10}"/>
    <cellStyle name="60% - Ênfase4 167" xfId="4002" xr:uid="{8C1DF65A-85D0-4ADD-8874-B4845B496983}"/>
    <cellStyle name="60% - Ênfase4 168" xfId="4003" xr:uid="{850FE212-8A1A-44CB-8F0D-F2AECCD9DCE5}"/>
    <cellStyle name="60% - Ênfase4 169" xfId="4004" xr:uid="{0571A792-96C2-4B61-8394-1D4E4A2D3F4D}"/>
    <cellStyle name="60% - Ênfase4 17" xfId="4005" xr:uid="{E97C690D-E7DC-4E15-8502-F19E135DC449}"/>
    <cellStyle name="60% - Ênfase4 170" xfId="4006" xr:uid="{93DE6FF6-C520-4B55-90EB-D8E59197E91E}"/>
    <cellStyle name="60% - Ênfase4 171" xfId="4007" xr:uid="{C3734DDB-A4A9-4165-82ED-1558593AA5E9}"/>
    <cellStyle name="60% - Ênfase4 172" xfId="4008" xr:uid="{3C198A0D-C772-4F12-BF67-E45F1745BE32}"/>
    <cellStyle name="60% - Ênfase4 173" xfId="4009" xr:uid="{357E35CF-3228-446D-AC27-CDFBF81D83D2}"/>
    <cellStyle name="60% - Ênfase4 174" xfId="4010" xr:uid="{E80D7CCE-E39C-4F26-B4EF-199637CA6684}"/>
    <cellStyle name="60% - Ênfase4 175" xfId="4011" xr:uid="{0427770C-B361-49E9-8908-810DD87A0927}"/>
    <cellStyle name="60% - Ênfase4 176" xfId="4012" xr:uid="{9CFE24F3-9587-48DC-B7CA-04F3B5392CE3}"/>
    <cellStyle name="60% - Ênfase4 177" xfId="4013" xr:uid="{C0E2FA5C-6B77-4D34-82C6-AC4510E58C31}"/>
    <cellStyle name="60% - Ênfase4 178" xfId="4014" xr:uid="{C60CB719-66C2-40F4-97A0-F9E2B1882C54}"/>
    <cellStyle name="60% - Ênfase4 179" xfId="4015" xr:uid="{744FED7C-647C-4925-8DF8-DC80D232DB08}"/>
    <cellStyle name="60% - Ênfase4 18" xfId="4016" xr:uid="{84553FC4-C24D-4020-9A58-0E0F2A0CAE5E}"/>
    <cellStyle name="60% - Ênfase4 180" xfId="4017" xr:uid="{35C268FE-7CC7-4E8E-B17C-3C8C06543F35}"/>
    <cellStyle name="60% - Ênfase4 181" xfId="4018" xr:uid="{5B3FEB2D-86F2-4EAD-B93B-11B9806A77C9}"/>
    <cellStyle name="60% - Ênfase4 182" xfId="4019" xr:uid="{7993CDBF-CB7B-4DC7-9411-B390E8552FDB}"/>
    <cellStyle name="60% - Ênfase4 183" xfId="4020" xr:uid="{F7449D57-A39D-4799-ABA2-96F86D44661E}"/>
    <cellStyle name="60% - Ênfase4 184" xfId="4021" xr:uid="{4DC9B47F-2501-45C6-AE37-97938E64F62F}"/>
    <cellStyle name="60% - Ênfase4 185" xfId="4022" xr:uid="{B3746079-C5F1-4135-88B3-35D8FBD19591}"/>
    <cellStyle name="60% - Ênfase4 186" xfId="4023" xr:uid="{D65C1BE4-96B2-409E-8E48-2BEC100C8275}"/>
    <cellStyle name="60% - Ênfase4 187" xfId="4024" xr:uid="{21645ADD-F413-404A-B94F-454160C28B5F}"/>
    <cellStyle name="60% - Ênfase4 188" xfId="4025" xr:uid="{CF180724-1A4C-48AA-92B4-82399D0692C7}"/>
    <cellStyle name="60% - Ênfase4 189" xfId="4026" xr:uid="{3CEDD7F1-5FF2-486C-83E2-DCB392B77711}"/>
    <cellStyle name="60% - Ênfase4 19" xfId="4027" xr:uid="{740E26D7-F229-4140-AF99-5C08C2C4F567}"/>
    <cellStyle name="60% - Ênfase4 190" xfId="4028" xr:uid="{033812C6-BDE9-45EF-8103-973FFE530D6A}"/>
    <cellStyle name="60% - Ênfase4 191" xfId="4029" xr:uid="{48E19012-3FD8-4575-A613-C3D8E590458E}"/>
    <cellStyle name="60% - Ênfase4 192" xfId="4030" xr:uid="{BB1F9DB1-1ADA-477A-A301-1ED6F41AEB31}"/>
    <cellStyle name="60% - Ênfase4 193" xfId="4031" xr:uid="{819B8BD6-8240-493C-ACF7-E3654852EDED}"/>
    <cellStyle name="60% - Ênfase4 194" xfId="4032" xr:uid="{2A7AA885-D321-41EB-85B7-DE6D5B87B9AB}"/>
    <cellStyle name="60% - Ênfase4 195" xfId="4033" xr:uid="{E89D1BC8-53C5-4D13-958E-173A236F362E}"/>
    <cellStyle name="60% - Ênfase4 196" xfId="4034" xr:uid="{A8FA6205-9824-447E-ABDA-2F51E83DF2B2}"/>
    <cellStyle name="60% - Ênfase4 197" xfId="4035" xr:uid="{EF070521-AD90-4894-A6D8-7427CAC89014}"/>
    <cellStyle name="60% - Ênfase4 198" xfId="4036" xr:uid="{08404EA6-A996-47B4-A244-578EB5348A7F}"/>
    <cellStyle name="60% - Ênfase4 199" xfId="4037" xr:uid="{E65DCA2B-E6E2-44EB-B8AD-AA8A52292648}"/>
    <cellStyle name="60% - Ênfase4 2" xfId="4038" xr:uid="{DA956B90-FB86-45FB-BF7E-969485A17041}"/>
    <cellStyle name="60% - Ênfase4 2 2" xfId="11083" xr:uid="{7A26E509-BFCB-443D-98C3-D35B2DF4474D}"/>
    <cellStyle name="60% - Ênfase4 2 3" xfId="11084" xr:uid="{48564AE8-A7D9-4056-B041-13177544E7EB}"/>
    <cellStyle name="60% - Ênfase4 2 4" xfId="16053" xr:uid="{04EB4A88-3496-43D2-AE49-86F910A47A71}"/>
    <cellStyle name="60% - Ênfase4 2 4 2" xfId="24965" xr:uid="{8DDC63E4-82E7-40F9-BF8A-C6C939CA5A78}"/>
    <cellStyle name="60% - Ênfase4 2 4 3" xfId="16381" xr:uid="{8143C6FE-9711-4DDB-968E-C9704B1512AF}"/>
    <cellStyle name="60% - Ênfase4 20" xfId="4039" xr:uid="{36CA34B7-F76D-419C-952A-ABDA107DD6DF}"/>
    <cellStyle name="60% - Ênfase4 200" xfId="4040" xr:uid="{B943293F-BE94-4C56-8B55-0FB927AB2730}"/>
    <cellStyle name="60% - Ênfase4 201" xfId="4041" xr:uid="{73C4A4AE-280D-4AD0-8519-A28BDB54A8AB}"/>
    <cellStyle name="60% - Ênfase4 202" xfId="4042" xr:uid="{8617DD0D-4547-4A30-B243-F68E0255A971}"/>
    <cellStyle name="60% - Ênfase4 203" xfId="4043" xr:uid="{C88728B8-9B2A-4D56-9D45-6DDCC5168B9A}"/>
    <cellStyle name="60% - Ênfase4 204" xfId="4044" xr:uid="{E9268737-9AA5-47F3-81DB-1C43D767472A}"/>
    <cellStyle name="60% - Ênfase4 205" xfId="4045" xr:uid="{F974F625-2811-46DF-8087-551FB0279817}"/>
    <cellStyle name="60% - Ênfase4 206" xfId="4046" xr:uid="{015F7D77-32C2-499F-8A94-8AB5125BD4B9}"/>
    <cellStyle name="60% - Ênfase4 207" xfId="4047" xr:uid="{0134916C-E58A-417F-8312-118A972E1D52}"/>
    <cellStyle name="60% - Ênfase4 208" xfId="4048" xr:uid="{AF4F0842-F772-47B9-AAC3-A36CECC66B4E}"/>
    <cellStyle name="60% - Ênfase4 209" xfId="4049" xr:uid="{F43C50EF-5F05-4954-9C82-50F5DEB1F4C6}"/>
    <cellStyle name="60% - Ênfase4 21" xfId="4050" xr:uid="{1FAE11A6-F8D7-424D-9FEF-5D878D9061F3}"/>
    <cellStyle name="60% - Ênfase4 210" xfId="4051" xr:uid="{E3CC7C67-41C6-4AD4-A674-5441DA19D243}"/>
    <cellStyle name="60% - Ênfase4 211" xfId="4052" xr:uid="{A5476C8B-9B25-4B1A-941D-62227E4B9843}"/>
    <cellStyle name="60% - Ênfase4 212" xfId="4053" xr:uid="{8C8A6C46-C843-479E-8DF2-813FE3023C90}"/>
    <cellStyle name="60% - Ênfase4 213" xfId="4054" xr:uid="{818A8B43-581F-4178-AFE3-00BA69C90512}"/>
    <cellStyle name="60% - Ênfase4 214" xfId="4055" xr:uid="{5E9E2B49-30FE-4CF8-9104-1D1520DC9804}"/>
    <cellStyle name="60% - Ênfase4 215" xfId="4056" xr:uid="{222C52D0-E971-40F2-B4D9-8EE6CD8282AC}"/>
    <cellStyle name="60% - Ênfase4 216" xfId="4057" xr:uid="{17C0BD0F-9CBD-4D3D-8261-38461ED34CCA}"/>
    <cellStyle name="60% - Ênfase4 217" xfId="4058" xr:uid="{E9B9A12E-9CF5-4310-86AE-8037314880DB}"/>
    <cellStyle name="60% - Ênfase4 218" xfId="4059" xr:uid="{0C4430BE-7CF1-4F4A-BD00-56781E8BACBF}"/>
    <cellStyle name="60% - Ênfase4 219" xfId="4060" xr:uid="{9BF24D3E-034F-45FF-AC36-B8CA241EEAD8}"/>
    <cellStyle name="60% - Ênfase4 22" xfId="4061" xr:uid="{D05E5B7D-C80C-4E74-ACCA-A404780F79CF}"/>
    <cellStyle name="60% - Ênfase4 220" xfId="4062" xr:uid="{A531C7E0-B8B3-4988-A4B0-6A99751E8092}"/>
    <cellStyle name="60% - Ênfase4 221" xfId="4063" xr:uid="{2A20F51F-70BA-4290-B295-D3105AF5AF8E}"/>
    <cellStyle name="60% - Ênfase4 222" xfId="4064" xr:uid="{5716B944-F5B8-46BC-A011-5FB339B09662}"/>
    <cellStyle name="60% - Ênfase4 223" xfId="4065" xr:uid="{E2B64447-F1D7-47A0-94BA-5442BBF66E7B}"/>
    <cellStyle name="60% - Ênfase4 224" xfId="4066" xr:uid="{704796F0-BC88-4DDF-892F-51EC9C7879B9}"/>
    <cellStyle name="60% - Ênfase4 225" xfId="4067" xr:uid="{AE2E3042-32B6-40B6-BB62-6F504CC4230E}"/>
    <cellStyle name="60% - Ênfase4 226" xfId="4068" xr:uid="{F750B7FC-9DDC-4F27-8472-24A81B5E0B46}"/>
    <cellStyle name="60% - Ênfase4 227" xfId="4069" xr:uid="{7865C1D9-BAF3-479D-BF61-E7506162F237}"/>
    <cellStyle name="60% - Ênfase4 228" xfId="4070" xr:uid="{3A6EFE54-8149-4D00-AD44-B57866C05204}"/>
    <cellStyle name="60% - Ênfase4 229" xfId="4071" xr:uid="{F2B26898-608D-4183-BED6-5F2DF78AF71A}"/>
    <cellStyle name="60% - Ênfase4 23" xfId="4072" xr:uid="{616E559D-9B85-4A4E-86B3-B82EA0CF6F3D}"/>
    <cellStyle name="60% - Ênfase4 230" xfId="4073" xr:uid="{3FEE1B4B-484D-4BF8-9692-CEC48BA245B1}"/>
    <cellStyle name="60% - Ênfase4 231" xfId="4074" xr:uid="{A5E65C8B-CFF8-4BF0-A9D7-76CFCD8BDF9E}"/>
    <cellStyle name="60% - Ênfase4 232" xfId="4075" xr:uid="{E0383A3C-B8AE-489E-BB7F-84B90DB914E3}"/>
    <cellStyle name="60% - Ênfase4 233" xfId="4076" xr:uid="{5A0CC5A1-E76F-4776-96BB-10D32B0361B3}"/>
    <cellStyle name="60% - Ênfase4 234" xfId="4077" xr:uid="{8367E13E-6E1D-4179-A7C7-A93688B09260}"/>
    <cellStyle name="60% - Ênfase4 235" xfId="4078" xr:uid="{6AC22334-7783-4E84-8141-5930BEC92D0F}"/>
    <cellStyle name="60% - Ênfase4 236" xfId="4079" xr:uid="{59334CA9-7EE8-4642-8F44-87EAED90C099}"/>
    <cellStyle name="60% - Ênfase4 237" xfId="4080" xr:uid="{5FD41D44-66D1-4F99-8E37-1F26BEE9239C}"/>
    <cellStyle name="60% - Ênfase4 238" xfId="4081" xr:uid="{49DF6B93-0349-4074-8725-C24521626558}"/>
    <cellStyle name="60% - Ênfase4 239" xfId="4082" xr:uid="{201567FE-CFAC-4F18-87FC-D78418656931}"/>
    <cellStyle name="60% - Ênfase4 24" xfId="4083" xr:uid="{0274BF73-1927-4974-8BE7-355DF4F8C283}"/>
    <cellStyle name="60% - Ênfase4 240" xfId="4084" xr:uid="{55A669C8-F3F9-46AF-A0C7-D3686C52087F}"/>
    <cellStyle name="60% - Ênfase4 241" xfId="4085" xr:uid="{6BDF33DB-0338-4D27-ABB5-FC7F4D4B36FD}"/>
    <cellStyle name="60% - Ênfase4 242" xfId="4086" xr:uid="{F83B08C0-0DAA-4565-9A01-6320ACD500BE}"/>
    <cellStyle name="60% - Ênfase4 243" xfId="4087" xr:uid="{FE78B2BA-3AEE-42C5-AF0C-07467CE27CF4}"/>
    <cellStyle name="60% - Ênfase4 244" xfId="4088" xr:uid="{89630050-9003-41DB-A7D0-777971BC23C3}"/>
    <cellStyle name="60% - Ênfase4 245" xfId="4089" xr:uid="{4405CEDD-0870-4758-BE8C-F38083659B87}"/>
    <cellStyle name="60% - Ênfase4 246" xfId="4090" xr:uid="{A8ECE694-034B-4C86-9D8C-70FA20F1555A}"/>
    <cellStyle name="60% - Ênfase4 247" xfId="4091" xr:uid="{82381A38-A150-4564-B78F-675D35E71DF7}"/>
    <cellStyle name="60% - Ênfase4 248" xfId="4092" xr:uid="{59FE292A-507D-4019-B10E-B6CCC56F7A22}"/>
    <cellStyle name="60% - Ênfase4 249" xfId="4093" xr:uid="{5B20C14B-C3EA-41D5-B59B-A9223F0A86DF}"/>
    <cellStyle name="60% - Ênfase4 25" xfId="4094" xr:uid="{92C28FA5-54E4-429B-8345-E2ABE50473F7}"/>
    <cellStyle name="60% - Ênfase4 250" xfId="4095" xr:uid="{951E7B08-5423-4163-9D56-B602BBC7904C}"/>
    <cellStyle name="60% - Ênfase4 251" xfId="4096" xr:uid="{0BFFB1BC-E7A7-495F-9420-02A6DB937BAB}"/>
    <cellStyle name="60% - Ênfase4 252" xfId="4097" xr:uid="{D6A96E2E-E884-4DA0-B9B4-1E0D363E53FB}"/>
    <cellStyle name="60% - Ênfase4 253" xfId="4098" xr:uid="{07B38154-8306-4D02-A25C-9A50236D0241}"/>
    <cellStyle name="60% - Ênfase4 254" xfId="4099" xr:uid="{969F14C8-DA62-4475-8200-75A5F48470FF}"/>
    <cellStyle name="60% - Ênfase4 255" xfId="4100" xr:uid="{47D6C969-4617-484C-9910-8FABEA717B2F}"/>
    <cellStyle name="60% - Ênfase4 256" xfId="15933" xr:uid="{B3D13745-1368-4AF8-B48B-9D8FE3CD9903}"/>
    <cellStyle name="60% - Ênfase4 26" xfId="4101" xr:uid="{6F9DA8E7-A596-4BA2-A84A-63F974799481}"/>
    <cellStyle name="60% - Ênfase4 27" xfId="4102" xr:uid="{203F1473-DA74-4935-89AF-0535238153E9}"/>
    <cellStyle name="60% - Ênfase4 28" xfId="4103" xr:uid="{4496D540-9F4B-4DA2-A87E-120ED435E4FF}"/>
    <cellStyle name="60% - Ênfase4 29" xfId="4104" xr:uid="{13406967-8642-4444-84B9-20E2CB6946F8}"/>
    <cellStyle name="60% - Ênfase4 3" xfId="4105" xr:uid="{24CB15F2-EFAE-489E-92F0-17DDF34E86EB}"/>
    <cellStyle name="60% - Ênfase4 3 2" xfId="16054" xr:uid="{F782E29F-CF94-477C-874B-82C1A0400D0E}"/>
    <cellStyle name="60% - Ênfase4 3 2 2" xfId="16382" xr:uid="{2E48F27B-1ED5-4B6C-B3B2-F6D5034E9D6C}"/>
    <cellStyle name="60% - Ênfase4 30" xfId="4106" xr:uid="{5108BE72-E74A-4F3B-862D-6852AFF064DF}"/>
    <cellStyle name="60% - Ênfase4 31" xfId="4107" xr:uid="{C06C2BB1-F1E5-4660-9958-4D7083EF890A}"/>
    <cellStyle name="60% - Ênfase4 32" xfId="4108" xr:uid="{DE54A791-22BF-4BD5-8C78-486F84DC6056}"/>
    <cellStyle name="60% - Ênfase4 33" xfId="4109" xr:uid="{A7C96650-A0DD-4259-A553-6816D6343609}"/>
    <cellStyle name="60% - Ênfase4 34" xfId="4110" xr:uid="{55D56C9E-4246-468F-A4E1-33C126ECD03D}"/>
    <cellStyle name="60% - Ênfase4 35" xfId="4111" xr:uid="{5C07B19C-B4C7-422B-B95E-59CF625C9375}"/>
    <cellStyle name="60% - Ênfase4 36" xfId="4112" xr:uid="{00FE516E-A6D3-4C77-8430-4495E0091939}"/>
    <cellStyle name="60% - Ênfase4 37" xfId="4113" xr:uid="{2C2E6110-B015-4AEA-A6F5-446D0EB8DF45}"/>
    <cellStyle name="60% - Ênfase4 38" xfId="4114" xr:uid="{DBEB275B-F911-469B-8AB2-FBA05F64E4EC}"/>
    <cellStyle name="60% - Ênfase4 39" xfId="4115" xr:uid="{E528B0F6-B643-4AE6-804C-87C02B7B6EE7}"/>
    <cellStyle name="60% - Ênfase4 4" xfId="4116" xr:uid="{8EDCE13C-0EB4-4AFB-8A3D-F14323CD2A1A}"/>
    <cellStyle name="60% - Ênfase4 40" xfId="4117" xr:uid="{E77A496F-02A1-4B46-BB35-EC87494901D3}"/>
    <cellStyle name="60% - Ênfase4 41" xfId="4118" xr:uid="{43D9F352-4336-421F-8C30-B2F2225BAAA2}"/>
    <cellStyle name="60% - Ênfase4 42" xfId="4119" xr:uid="{F9666B34-F5D6-43F8-BBC4-BFB7EE08110E}"/>
    <cellStyle name="60% - Ênfase4 43" xfId="4120" xr:uid="{B58DF49A-A9C2-422A-AB1A-AABD05CA6033}"/>
    <cellStyle name="60% - Ênfase4 44" xfId="4121" xr:uid="{D2C8DF28-E00D-4457-9E62-97878A8907DC}"/>
    <cellStyle name="60% - Ênfase4 45" xfId="4122" xr:uid="{93E6C176-5E8A-4080-AE95-939E36DD3981}"/>
    <cellStyle name="60% - Ênfase4 46" xfId="4123" xr:uid="{F6E93341-EDA0-463D-BF90-2151FDC90389}"/>
    <cellStyle name="60% - Ênfase4 47" xfId="4124" xr:uid="{DDF145CF-FE6E-4445-9643-62CA156BB05D}"/>
    <cellStyle name="60% - Ênfase4 48" xfId="4125" xr:uid="{B476C1FA-01AF-460F-B7C1-A95A6507C9E8}"/>
    <cellStyle name="60% - Ênfase4 49" xfId="4126" xr:uid="{4DAD47D2-6B68-4939-8B07-70462258EE37}"/>
    <cellStyle name="60% - Ênfase4 5" xfId="4127" xr:uid="{15C2DF58-6149-42F6-8CC9-BE9781282AFC}"/>
    <cellStyle name="60% - Ênfase4 50" xfId="4128" xr:uid="{33291843-A195-423A-AA42-B645E52D994C}"/>
    <cellStyle name="60% - Ênfase4 51" xfId="4129" xr:uid="{ECA81F38-BEDD-43EC-85AF-C6F069E0007C}"/>
    <cellStyle name="60% - Ênfase4 52" xfId="4130" xr:uid="{FC6AE4F7-FFCF-4717-8399-2D756CB299A4}"/>
    <cellStyle name="60% - Ênfase4 53" xfId="4131" xr:uid="{ABA9D8D1-2D5F-4DD4-9937-63E24683CB29}"/>
    <cellStyle name="60% - Ênfase4 54" xfId="4132" xr:uid="{B9CB4D3B-69DA-45FD-B74D-03C8DF5F78C3}"/>
    <cellStyle name="60% - Ênfase4 55" xfId="4133" xr:uid="{941181AD-B7C4-49DD-81A4-F8E5CED0D3EC}"/>
    <cellStyle name="60% - Ênfase4 56" xfId="4134" xr:uid="{EAE78B4F-FDD6-431A-9E6F-2A629F068048}"/>
    <cellStyle name="60% - Ênfase4 57" xfId="4135" xr:uid="{04BE6278-AAA5-4BD0-AB4C-9CAE40E25D83}"/>
    <cellStyle name="60% - Ênfase4 58" xfId="4136" xr:uid="{B01C23D6-B15A-4065-A1C8-F9D71D3ED24E}"/>
    <cellStyle name="60% - Ênfase4 59" xfId="4137" xr:uid="{8A09BBFA-1686-4D6A-B1E3-71DDEEDEBFA3}"/>
    <cellStyle name="60% - Ênfase4 6" xfId="4138" xr:uid="{7EC58677-981F-417B-93C9-37D2C3BE83D0}"/>
    <cellStyle name="60% - Ênfase4 60" xfId="4139" xr:uid="{1C012582-2C1D-4E76-BB4E-43FBB6616043}"/>
    <cellStyle name="60% - Ênfase4 61" xfId="4140" xr:uid="{73ACE207-7447-414A-98FD-9C00C18CE8FB}"/>
    <cellStyle name="60% - Ênfase4 62" xfId="4141" xr:uid="{3DEF3704-B3AC-43F4-9CB4-D2200AF4E053}"/>
    <cellStyle name="60% - Ênfase4 63" xfId="4142" xr:uid="{170A3A8C-BCB3-4911-81F4-25AD93D99648}"/>
    <cellStyle name="60% - Ênfase4 64" xfId="4143" xr:uid="{F544CC3A-3137-4DFB-B46D-5EF18E557BDD}"/>
    <cellStyle name="60% - Ênfase4 65" xfId="4144" xr:uid="{239C73CC-7CBE-466A-88EC-772FAB4B71C4}"/>
    <cellStyle name="60% - Ênfase4 66" xfId="4145" xr:uid="{84ADF94C-DEB0-44F7-BAB7-6170A7E067B4}"/>
    <cellStyle name="60% - Ênfase4 67" xfId="4146" xr:uid="{1709DB26-2201-4D92-BF1A-B4F8A99D4972}"/>
    <cellStyle name="60% - Ênfase4 68" xfId="4147" xr:uid="{CB0FA5CD-04FC-4884-8804-A0F2A418F0E6}"/>
    <cellStyle name="60% - Ênfase4 69" xfId="4148" xr:uid="{650CC6C5-942C-495A-AA9E-3F346E9EF8E8}"/>
    <cellStyle name="60% - Ênfase4 7" xfId="4149" xr:uid="{26548608-1E8A-4319-9ED7-B6076CC4BD3A}"/>
    <cellStyle name="60% - Ênfase4 70" xfId="4150" xr:uid="{03E4CC53-F2F5-468F-916B-4608D9058270}"/>
    <cellStyle name="60% - Ênfase4 71" xfId="4151" xr:uid="{1B625B39-39ED-46C9-A5E4-324B9D410D5D}"/>
    <cellStyle name="60% - Ênfase4 72" xfId="4152" xr:uid="{8B702F8D-B413-461E-BB64-F4629CD9CB9F}"/>
    <cellStyle name="60% - Ênfase4 73" xfId="4153" xr:uid="{FC489A58-9711-4912-B746-E3E788B08D73}"/>
    <cellStyle name="60% - Ênfase4 74" xfId="4154" xr:uid="{CE815989-F412-4EC9-A459-96BEF32B8BA4}"/>
    <cellStyle name="60% - Ênfase4 75" xfId="4155" xr:uid="{9D85CE08-C283-4508-BEEE-81735163CFB2}"/>
    <cellStyle name="60% - Ênfase4 76" xfId="4156" xr:uid="{0F221F26-C77C-425D-9D5C-3FAF12206AB1}"/>
    <cellStyle name="60% - Ênfase4 77" xfId="4157" xr:uid="{54DBE1E5-90C9-4A3E-9517-597A57A8781F}"/>
    <cellStyle name="60% - Ênfase4 78" xfId="4158" xr:uid="{3AFFFECD-9297-413C-8726-EA97653E15DB}"/>
    <cellStyle name="60% - Ênfase4 79" xfId="4159" xr:uid="{EABE67E5-2E65-4A5A-8BEF-0415864B22F8}"/>
    <cellStyle name="60% - Ênfase4 8" xfId="4160" xr:uid="{22AE0D26-1CCE-448E-8EB2-329B492ACDDF}"/>
    <cellStyle name="60% - Ênfase4 80" xfId="4161" xr:uid="{55340256-C2A9-4A69-8DD3-87664C5B1DD2}"/>
    <cellStyle name="60% - Ênfase4 81" xfId="4162" xr:uid="{CCD81927-E75E-41B5-AEB1-17422D80DC19}"/>
    <cellStyle name="60% - Ênfase4 82" xfId="4163" xr:uid="{4337F547-3F54-466D-BD99-B4D1000DFA51}"/>
    <cellStyle name="60% - Ênfase4 83" xfId="4164" xr:uid="{072211DF-7969-44EE-B56F-E23A212A0352}"/>
    <cellStyle name="60% - Ênfase4 84" xfId="4165" xr:uid="{29063793-0576-4AC5-A933-EEFF28EB7A83}"/>
    <cellStyle name="60% - Ênfase4 85" xfId="4166" xr:uid="{6932B360-3A5C-4327-8A68-99983757F902}"/>
    <cellStyle name="60% - Ênfase4 86" xfId="4167" xr:uid="{1BF5A663-D990-4494-8ADC-94F5F25CFAFA}"/>
    <cellStyle name="60% - Ênfase4 87" xfId="4168" xr:uid="{C08C1950-E9E1-484E-B01C-6B8D275E1CEF}"/>
    <cellStyle name="60% - Ênfase4 88" xfId="4169" xr:uid="{E4B9DC5A-CDF4-4422-B021-557B865C21DF}"/>
    <cellStyle name="60% - Ênfase4 89" xfId="4170" xr:uid="{E7DD9367-B0D3-4827-88BF-6EF000EC26E9}"/>
    <cellStyle name="60% - Ênfase4 9" xfId="4171" xr:uid="{0BD08576-F19C-4650-8F36-CF28D9B6B81B}"/>
    <cellStyle name="60% - Ênfase4 90" xfId="4172" xr:uid="{F865A4B1-FD06-4BCF-8256-FD007F7DC6C8}"/>
    <cellStyle name="60% - Ênfase4 91" xfId="4173" xr:uid="{3194B5E9-1AB5-427D-847E-008CBBE7B267}"/>
    <cellStyle name="60% - Ênfase4 92" xfId="4174" xr:uid="{FA295F22-947D-4C1C-947D-4BF1D6BC9F04}"/>
    <cellStyle name="60% - Ênfase4 93" xfId="4175" xr:uid="{DA62A022-2480-4EDF-B320-25B3C8821B05}"/>
    <cellStyle name="60% - Ênfase4 94" xfId="4176" xr:uid="{DAAFF75B-EFF7-4EB5-9815-937E2CC63632}"/>
    <cellStyle name="60% - Ênfase4 95" xfId="4177" xr:uid="{9B667020-31E3-411B-AC52-523D0E845544}"/>
    <cellStyle name="60% - Ênfase4 96" xfId="4178" xr:uid="{0F309771-93E5-4026-B9D0-402D93E37422}"/>
    <cellStyle name="60% - Ênfase4 97" xfId="4179" xr:uid="{B517ACE0-E1EA-455C-8F66-78A99596B314}"/>
    <cellStyle name="60% - Ênfase4 98" xfId="4180" xr:uid="{D90E0310-94B7-4290-A724-3B7C9413BE3C}"/>
    <cellStyle name="60% - Ênfase4 99" xfId="4181" xr:uid="{46A34A23-7492-4A89-867B-932103745820}"/>
    <cellStyle name="60% - Ênfase5" xfId="17" xr:uid="{00000000-0005-0000-0000-000010000000}"/>
    <cellStyle name="60% - Ênfase5 10" xfId="4182" xr:uid="{DD0D4FB5-DCE0-4032-A3D8-C2275D7190C8}"/>
    <cellStyle name="60% - Ênfase5 100" xfId="4183" xr:uid="{79602187-B0E8-4EBC-A1EB-C7BAEAE006BA}"/>
    <cellStyle name="60% - Ênfase5 101" xfId="4184" xr:uid="{4F43CAFE-EBEA-469C-B1AA-A66EDE6B5E9C}"/>
    <cellStyle name="60% - Ênfase5 102" xfId="4185" xr:uid="{575BED9B-59EB-4DFD-A2F3-E30520A8A744}"/>
    <cellStyle name="60% - Ênfase5 103" xfId="4186" xr:uid="{433E28BA-A25A-4C1C-B64C-8E1330935AA8}"/>
    <cellStyle name="60% - Ênfase5 104" xfId="4187" xr:uid="{0DC6E9F9-3AB9-41CF-BEEB-4C8079B93CBF}"/>
    <cellStyle name="60% - Ênfase5 105" xfId="4188" xr:uid="{2E7FB721-6BB7-4700-98EF-06730E19706E}"/>
    <cellStyle name="60% - Ênfase5 106" xfId="4189" xr:uid="{675CDC9D-74A0-4875-AB6C-E0012B44E43E}"/>
    <cellStyle name="60% - Ênfase5 107" xfId="4190" xr:uid="{89AD7BED-DB34-48DB-9E2F-47C76D300F55}"/>
    <cellStyle name="60% - Ênfase5 108" xfId="4191" xr:uid="{CD5FA875-DC47-4982-BF8E-9BEA9F61B4DD}"/>
    <cellStyle name="60% - Ênfase5 109" xfId="4192" xr:uid="{DAA396B2-5E53-47F5-9E4C-E6532ECF34CB}"/>
    <cellStyle name="60% - Ênfase5 11" xfId="4193" xr:uid="{43DA6213-F34E-4772-8831-DF5E02EDD91E}"/>
    <cellStyle name="60% - Ênfase5 110" xfId="4194" xr:uid="{C62BE6F8-98FF-4DDF-8C18-3748BB28BEB3}"/>
    <cellStyle name="60% - Ênfase5 111" xfId="4195" xr:uid="{8D7B2B7A-465E-42E4-A99A-57F498F1E732}"/>
    <cellStyle name="60% - Ênfase5 112" xfId="4196" xr:uid="{99811EDF-84D2-4654-A638-4260D2B503C7}"/>
    <cellStyle name="60% - Ênfase5 113" xfId="4197" xr:uid="{436E24F5-E073-4603-806B-8BE03E4B0BE9}"/>
    <cellStyle name="60% - Ênfase5 114" xfId="4198" xr:uid="{7E1BF0E3-9A5B-41EE-892C-D8E3F98996F2}"/>
    <cellStyle name="60% - Ênfase5 115" xfId="4199" xr:uid="{35F0E880-C56F-43BD-B2AE-459BB3CFE2AB}"/>
    <cellStyle name="60% - Ênfase5 116" xfId="4200" xr:uid="{48999FE7-DEA6-43EB-859E-B8B2BF4ADE77}"/>
    <cellStyle name="60% - Ênfase5 117" xfId="4201" xr:uid="{91FD4E4B-5A0D-4FBD-B1B1-5E5E0673105B}"/>
    <cellStyle name="60% - Ênfase5 118" xfId="4202" xr:uid="{4F4A2927-B719-4AB1-81A9-8BD88C9CA1AE}"/>
    <cellStyle name="60% - Ênfase5 119" xfId="4203" xr:uid="{15CD210B-B58B-458F-B47A-6396E0131E00}"/>
    <cellStyle name="60% - Ênfase5 12" xfId="4204" xr:uid="{E655B684-DC08-4F2F-9B89-F9B3BF7CA410}"/>
    <cellStyle name="60% - Ênfase5 120" xfId="4205" xr:uid="{5B6DC7EA-17E4-48F7-993F-5B978ADD885B}"/>
    <cellStyle name="60% - Ênfase5 121" xfId="4206" xr:uid="{3F753318-FE0B-4C0C-A198-EB067EA690D9}"/>
    <cellStyle name="60% - Ênfase5 122" xfId="4207" xr:uid="{AAC85BB0-6B3B-4AB6-BA59-09BFCF1E5C94}"/>
    <cellStyle name="60% - Ênfase5 123" xfId="4208" xr:uid="{61CE151E-F2CF-475E-9F31-307A981487BE}"/>
    <cellStyle name="60% - Ênfase5 124" xfId="4209" xr:uid="{27EB2D16-F08D-4AC7-B2DD-C24FF79EE0E4}"/>
    <cellStyle name="60% - Ênfase5 125" xfId="4210" xr:uid="{49512F6A-BD63-4640-99FE-23E6088781C0}"/>
    <cellStyle name="60% - Ênfase5 126" xfId="4211" xr:uid="{7F53DDA2-4D89-4794-AD10-9D2C53F03EFA}"/>
    <cellStyle name="60% - Ênfase5 127" xfId="4212" xr:uid="{5C60A0E3-0DDB-48D6-8CA4-4B229CB11918}"/>
    <cellStyle name="60% - Ênfase5 128" xfId="4213" xr:uid="{9F496526-DBFD-4479-A9B8-106ED8078040}"/>
    <cellStyle name="60% - Ênfase5 129" xfId="4214" xr:uid="{AD32E46E-BFC6-4294-A7D5-57838AF0B8D9}"/>
    <cellStyle name="60% - Ênfase5 13" xfId="4215" xr:uid="{C72AC9D3-2F47-4423-A275-B3F285294A7F}"/>
    <cellStyle name="60% - Ênfase5 130" xfId="4216" xr:uid="{D4283DA2-9E55-4B25-8677-46AF4D582320}"/>
    <cellStyle name="60% - Ênfase5 131" xfId="4217" xr:uid="{F0E98B02-CF36-442F-A763-B97A2FFB14C9}"/>
    <cellStyle name="60% - Ênfase5 132" xfId="4218" xr:uid="{778F402B-32E7-4F42-93AE-2C3BE0F20CD9}"/>
    <cellStyle name="60% - Ênfase5 133" xfId="4219" xr:uid="{D34965D7-480C-4AB4-BBFD-745427B2C44A}"/>
    <cellStyle name="60% - Ênfase5 134" xfId="4220" xr:uid="{689B079B-7F97-4506-8650-B5596BF70305}"/>
    <cellStyle name="60% - Ênfase5 135" xfId="4221" xr:uid="{385D329F-7985-4603-AF66-F785E56A53DD}"/>
    <cellStyle name="60% - Ênfase5 136" xfId="4222" xr:uid="{5B070DC8-6718-44FE-956B-41D1178FC949}"/>
    <cellStyle name="60% - Ênfase5 137" xfId="4223" xr:uid="{92DB4CF7-0D28-45BC-965F-60ECBAD500BE}"/>
    <cellStyle name="60% - Ênfase5 138" xfId="4224" xr:uid="{40609B5A-2223-4EAD-9D21-0D76D71D74C3}"/>
    <cellStyle name="60% - Ênfase5 139" xfId="4225" xr:uid="{C3373EAB-8BBF-4854-A9D4-092A81FFD6C8}"/>
    <cellStyle name="60% - Ênfase5 14" xfId="4226" xr:uid="{A4E08039-6624-46E2-98F5-7A1D6FB234CD}"/>
    <cellStyle name="60% - Ênfase5 140" xfId="4227" xr:uid="{FBDD01AD-CF94-44DD-8B0C-196BA64AA8F6}"/>
    <cellStyle name="60% - Ênfase5 141" xfId="4228" xr:uid="{658A790A-A4C4-4D78-B47C-B64F963FE7AD}"/>
    <cellStyle name="60% - Ênfase5 142" xfId="4229" xr:uid="{E824B21F-4CEC-472F-A06A-453B9E76E11F}"/>
    <cellStyle name="60% - Ênfase5 143" xfId="4230" xr:uid="{FEBA1203-F712-47B8-A3AE-FF8E32498A38}"/>
    <cellStyle name="60% - Ênfase5 144" xfId="4231" xr:uid="{E34AFCAD-9548-4AEE-BC09-B491AA7A252C}"/>
    <cellStyle name="60% - Ênfase5 145" xfId="4232" xr:uid="{85B3C0B1-BAB7-4BCF-910E-42A20F07E6E3}"/>
    <cellStyle name="60% - Ênfase5 146" xfId="4233" xr:uid="{A5FAF226-1181-4CB6-B006-81242C74BA54}"/>
    <cellStyle name="60% - Ênfase5 147" xfId="4234" xr:uid="{B0ADEB16-3B03-4F87-A64B-5FF09FB64536}"/>
    <cellStyle name="60% - Ênfase5 148" xfId="4235" xr:uid="{4E192D01-96EB-47A7-9ED8-48960CD51291}"/>
    <cellStyle name="60% - Ênfase5 149" xfId="4236" xr:uid="{491A3E53-264A-4787-9612-66D3AB878F7A}"/>
    <cellStyle name="60% - Ênfase5 15" xfId="4237" xr:uid="{732F521A-1DE6-4D4A-88DB-8DCB506A1D43}"/>
    <cellStyle name="60% - Ênfase5 150" xfId="4238" xr:uid="{2E3F1BEB-E173-4BBD-8CD2-7E9B2CB90140}"/>
    <cellStyle name="60% - Ênfase5 151" xfId="4239" xr:uid="{43AF79B4-DA63-473F-BA76-26C62F966A7D}"/>
    <cellStyle name="60% - Ênfase5 152" xfId="4240" xr:uid="{F9EBCF18-3BEC-4194-8DA6-ED7BBDAB8FC1}"/>
    <cellStyle name="60% - Ênfase5 153" xfId="4241" xr:uid="{27C2E441-AC62-4128-9ABB-E5982B8C9FAE}"/>
    <cellStyle name="60% - Ênfase5 154" xfId="4242" xr:uid="{D1456D98-98A6-4B07-A8CB-8CE42558E8B2}"/>
    <cellStyle name="60% - Ênfase5 155" xfId="4243" xr:uid="{F7FE4501-69C4-4629-B129-8C294D382EF6}"/>
    <cellStyle name="60% - Ênfase5 156" xfId="4244" xr:uid="{C5B2E25E-6658-4F03-992B-BE95D19F7534}"/>
    <cellStyle name="60% - Ênfase5 157" xfId="4245" xr:uid="{117418AE-DE67-476B-B3B4-E7BF52118E63}"/>
    <cellStyle name="60% - Ênfase5 158" xfId="4246" xr:uid="{D9518728-2DAF-4D99-A63F-23B82C68B5FB}"/>
    <cellStyle name="60% - Ênfase5 159" xfId="4247" xr:uid="{C889ADCC-F80B-42B8-9462-7EA0856CE9A6}"/>
    <cellStyle name="60% - Ênfase5 16" xfId="4248" xr:uid="{6CC3B6CC-3553-4210-8498-83ED46C8EF98}"/>
    <cellStyle name="60% - Ênfase5 160" xfId="4249" xr:uid="{2C2B0950-96A7-4B18-B96D-80107202C553}"/>
    <cellStyle name="60% - Ênfase5 161" xfId="4250" xr:uid="{119EF97F-50EE-4224-9D34-823FC8D3ACDF}"/>
    <cellStyle name="60% - Ênfase5 162" xfId="4251" xr:uid="{86EE61FE-D240-468D-90DF-732481579F24}"/>
    <cellStyle name="60% - Ênfase5 163" xfId="4252" xr:uid="{E5AA76FC-3657-485E-9E36-C3B0E582432E}"/>
    <cellStyle name="60% - Ênfase5 164" xfId="4253" xr:uid="{58D6C7A2-3810-4472-8605-D58D2E9FB10B}"/>
    <cellStyle name="60% - Ênfase5 165" xfId="4254" xr:uid="{53B2D54A-1DE0-480A-B327-0590E2BD1C75}"/>
    <cellStyle name="60% - Ênfase5 166" xfId="4255" xr:uid="{33A3AD2F-A719-4FD6-A66F-DE9536295BAB}"/>
    <cellStyle name="60% - Ênfase5 167" xfId="4256" xr:uid="{446D9DF5-2E81-4E01-8AF4-9644FD5030CA}"/>
    <cellStyle name="60% - Ênfase5 168" xfId="4257" xr:uid="{D105034C-E08E-4A2D-98A7-665AE59DB0BF}"/>
    <cellStyle name="60% - Ênfase5 169" xfId="4258" xr:uid="{DA33687F-B375-48F0-911E-06AB362B642F}"/>
    <cellStyle name="60% - Ênfase5 17" xfId="4259" xr:uid="{6C4ED184-C977-4346-B402-CAEE5911CD8C}"/>
    <cellStyle name="60% - Ênfase5 170" xfId="4260" xr:uid="{45893F2F-2162-4697-A9CB-4F00BE06B49A}"/>
    <cellStyle name="60% - Ênfase5 171" xfId="4261" xr:uid="{1E0643B9-9937-4B04-9A21-7BDFEEF9A786}"/>
    <cellStyle name="60% - Ênfase5 172" xfId="4262" xr:uid="{EF43F47D-2564-4A67-8CDA-FA0D79A93900}"/>
    <cellStyle name="60% - Ênfase5 173" xfId="4263" xr:uid="{E86AA06B-B14C-40BE-924C-58546D8F1956}"/>
    <cellStyle name="60% - Ênfase5 174" xfId="4264" xr:uid="{9A377F4A-49D3-4F47-9BF4-DBDA3AFA2D28}"/>
    <cellStyle name="60% - Ênfase5 175" xfId="4265" xr:uid="{4801F793-9E5C-43CE-A6E7-C0943224594B}"/>
    <cellStyle name="60% - Ênfase5 176" xfId="4266" xr:uid="{74A2C7F9-5D07-4EB2-936B-86BAF1FC9F71}"/>
    <cellStyle name="60% - Ênfase5 177" xfId="4267" xr:uid="{451CFC7D-82CE-4F28-9AC4-94CD9CA07793}"/>
    <cellStyle name="60% - Ênfase5 178" xfId="4268" xr:uid="{48BB3F0D-FD59-4EB4-945E-8EB88F0E46B2}"/>
    <cellStyle name="60% - Ênfase5 179" xfId="4269" xr:uid="{FBF74377-4F4F-4F2A-9450-AD8F2DD597BF}"/>
    <cellStyle name="60% - Ênfase5 18" xfId="4270" xr:uid="{0346465F-FAC7-4F75-B0BF-C43286B732FC}"/>
    <cellStyle name="60% - Ênfase5 180" xfId="4271" xr:uid="{B11D7B6A-3699-43F2-9484-DD4410A78902}"/>
    <cellStyle name="60% - Ênfase5 181" xfId="4272" xr:uid="{33D50CCF-FB6F-47E9-977E-A3FC536CFF83}"/>
    <cellStyle name="60% - Ênfase5 182" xfId="4273" xr:uid="{EB2FC2D5-CEB5-400C-91CE-BE6D22625A44}"/>
    <cellStyle name="60% - Ênfase5 183" xfId="4274" xr:uid="{0B40F132-5E34-49F3-BBF4-07E2A0070A0C}"/>
    <cellStyle name="60% - Ênfase5 184" xfId="4275" xr:uid="{8CECD520-DB6A-4DEE-9B93-A7D8F6C9C6BE}"/>
    <cellStyle name="60% - Ênfase5 185" xfId="4276" xr:uid="{E3042712-0BD1-4D67-BA70-F814727D89C4}"/>
    <cellStyle name="60% - Ênfase5 186" xfId="4277" xr:uid="{7CF027BD-66B8-466A-ACCA-FF2018B155A8}"/>
    <cellStyle name="60% - Ênfase5 187" xfId="4278" xr:uid="{EA67AB53-4A0B-43D4-8A7B-2C946CFD6462}"/>
    <cellStyle name="60% - Ênfase5 188" xfId="4279" xr:uid="{E22393F1-31EC-4867-8E60-1023E6DD7048}"/>
    <cellStyle name="60% - Ênfase5 189" xfId="4280" xr:uid="{089186AC-9A06-4616-83B8-58F9623B2319}"/>
    <cellStyle name="60% - Ênfase5 19" xfId="4281" xr:uid="{9D1D9B01-39B3-4439-A7F6-8776E5F1149D}"/>
    <cellStyle name="60% - Ênfase5 190" xfId="4282" xr:uid="{F0F5018C-43BF-4BF0-9267-39D529AB7D41}"/>
    <cellStyle name="60% - Ênfase5 191" xfId="4283" xr:uid="{197EF9C2-0FEB-49FD-9E58-B4DDAF176698}"/>
    <cellStyle name="60% - Ênfase5 192" xfId="4284" xr:uid="{5FA513D0-116B-4EAA-BF61-E642B2E2FE9D}"/>
    <cellStyle name="60% - Ênfase5 193" xfId="4285" xr:uid="{6DACA819-8B33-4D4C-931B-C6550751F666}"/>
    <cellStyle name="60% - Ênfase5 194" xfId="4286" xr:uid="{8C161A19-D4E8-4915-A4D8-00CB9ABB50AB}"/>
    <cellStyle name="60% - Ênfase5 195" xfId="4287" xr:uid="{A93303B1-E90E-4BFD-B1FF-50FAC56B642B}"/>
    <cellStyle name="60% - Ênfase5 196" xfId="4288" xr:uid="{6B94C7AC-245B-4488-BD33-3DC01085D92C}"/>
    <cellStyle name="60% - Ênfase5 197" xfId="4289" xr:uid="{63918410-F893-465A-A6E4-660B126CA680}"/>
    <cellStyle name="60% - Ênfase5 198" xfId="4290" xr:uid="{664DB593-C2B4-470E-98FB-1332767FF6D9}"/>
    <cellStyle name="60% - Ênfase5 199" xfId="4291" xr:uid="{490CDCAF-3949-4872-B4C2-E06572A5BCAA}"/>
    <cellStyle name="60% - Ênfase5 2" xfId="4292" xr:uid="{C309B22D-624C-4403-AF67-525CF80D35E9}"/>
    <cellStyle name="60% - Ênfase5 2 2" xfId="18627" xr:uid="{C72D7932-EC16-49C0-9E38-448ACD96CEF5}"/>
    <cellStyle name="60% - Ênfase5 2 2 2" xfId="31838" xr:uid="{FFBBADD7-7B87-4230-8CEB-B0A636A436A2}"/>
    <cellStyle name="60% - Ênfase5 20" xfId="4293" xr:uid="{588055E3-29ED-48AF-8382-343645844F32}"/>
    <cellStyle name="60% - Ênfase5 200" xfId="4294" xr:uid="{AD00DBFD-E07A-4687-9AB4-E3D4F64098F8}"/>
    <cellStyle name="60% - Ênfase5 201" xfId="4295" xr:uid="{EABC3A0D-BAA5-4F14-9110-074C4762E795}"/>
    <cellStyle name="60% - Ênfase5 202" xfId="4296" xr:uid="{946E34FF-651D-42E4-8327-42CB1EFF2C3F}"/>
    <cellStyle name="60% - Ênfase5 203" xfId="4297" xr:uid="{551FD552-0A6E-4F1C-ABBD-603F8E86127F}"/>
    <cellStyle name="60% - Ênfase5 204" xfId="4298" xr:uid="{DD8C73A5-4093-4FB9-8CAE-E59B87CA958D}"/>
    <cellStyle name="60% - Ênfase5 205" xfId="4299" xr:uid="{8641990B-3800-4362-BCFF-1466B10EFD14}"/>
    <cellStyle name="60% - Ênfase5 206" xfId="4300" xr:uid="{98FA2F28-503F-4667-A1DF-EF057B809C5D}"/>
    <cellStyle name="60% - Ênfase5 207" xfId="4301" xr:uid="{17F0F8CC-8187-49D4-B267-C1987418BAD6}"/>
    <cellStyle name="60% - Ênfase5 208" xfId="4302" xr:uid="{656CA4DC-A076-471C-837A-A40504A4D669}"/>
    <cellStyle name="60% - Ênfase5 209" xfId="4303" xr:uid="{ED567523-3603-4E4F-9DE2-4D1B0DB37294}"/>
    <cellStyle name="60% - Ênfase5 21" xfId="4304" xr:uid="{1FA7232A-A693-478F-B92F-78167A9315E9}"/>
    <cellStyle name="60% - Ênfase5 210" xfId="4305" xr:uid="{C2199636-7CD1-4A89-B0F3-741DCD0414C5}"/>
    <cellStyle name="60% - Ênfase5 211" xfId="4306" xr:uid="{AC9887B7-ABE1-41B1-94A4-9AD767028CF3}"/>
    <cellStyle name="60% - Ênfase5 212" xfId="4307" xr:uid="{A11E64B5-608E-424B-B775-B12CB49CBD0F}"/>
    <cellStyle name="60% - Ênfase5 213" xfId="4308" xr:uid="{0F4402CB-F3DF-4BAB-B6C9-14400E9BA65B}"/>
    <cellStyle name="60% - Ênfase5 214" xfId="4309" xr:uid="{DF432627-71FF-43B0-82E6-889C7417CF8D}"/>
    <cellStyle name="60% - Ênfase5 215" xfId="4310" xr:uid="{4EA0ADFE-8C2C-4AE8-9711-35F5555846BD}"/>
    <cellStyle name="60% - Ênfase5 216" xfId="4311" xr:uid="{371E5F8A-3479-4AFF-861B-90E3403F6D66}"/>
    <cellStyle name="60% - Ênfase5 217" xfId="4312" xr:uid="{FA5E368B-E1A1-43B7-A4BC-CDDEF16849B0}"/>
    <cellStyle name="60% - Ênfase5 218" xfId="4313" xr:uid="{F47E37AB-A6FE-45EF-A3E3-FDE588A1BCCD}"/>
    <cellStyle name="60% - Ênfase5 219" xfId="4314" xr:uid="{9A8CEBC4-AD9F-4C75-BB0D-4D14CDCB0D6B}"/>
    <cellStyle name="60% - Ênfase5 22" xfId="4315" xr:uid="{9B880005-CC56-400B-B03B-2E82657D8D45}"/>
    <cellStyle name="60% - Ênfase5 220" xfId="4316" xr:uid="{4B47A371-B8C3-4638-901F-0C6605C4D253}"/>
    <cellStyle name="60% - Ênfase5 221" xfId="4317" xr:uid="{E087C0DD-B393-4F06-9E5A-07109EB21005}"/>
    <cellStyle name="60% - Ênfase5 222" xfId="4318" xr:uid="{4C5EB298-16DE-49FC-8273-D37F04B372A5}"/>
    <cellStyle name="60% - Ênfase5 223" xfId="4319" xr:uid="{2A16122E-5678-478F-9DB5-367D73A056D9}"/>
    <cellStyle name="60% - Ênfase5 224" xfId="4320" xr:uid="{4BB1C388-0083-4EBA-BF44-2E4335B70137}"/>
    <cellStyle name="60% - Ênfase5 225" xfId="4321" xr:uid="{1745A6BC-2F7F-496E-8C08-674298434DDD}"/>
    <cellStyle name="60% - Ênfase5 226" xfId="4322" xr:uid="{CBFC2895-E1B9-4872-9064-7D05B6AD675A}"/>
    <cellStyle name="60% - Ênfase5 227" xfId="4323" xr:uid="{0357885C-FBCD-4EF9-BBB4-225621E3AEBD}"/>
    <cellStyle name="60% - Ênfase5 228" xfId="4324" xr:uid="{6B040E71-AB98-4938-B7FB-E3638C134A9A}"/>
    <cellStyle name="60% - Ênfase5 229" xfId="4325" xr:uid="{5B3B48E9-C5ED-44A8-9948-445C023385D4}"/>
    <cellStyle name="60% - Ênfase5 23" xfId="4326" xr:uid="{FDD30AEB-DE62-48D4-A1E2-8204C2016339}"/>
    <cellStyle name="60% - Ênfase5 230" xfId="4327" xr:uid="{39326623-2D5D-497D-842E-9F58EA30D8E4}"/>
    <cellStyle name="60% - Ênfase5 231" xfId="4328" xr:uid="{D219D2BD-3BCA-4139-9BB1-02593AFBADA0}"/>
    <cellStyle name="60% - Ênfase5 232" xfId="4329" xr:uid="{D1B33487-46FE-4F9D-B996-0900A07F9162}"/>
    <cellStyle name="60% - Ênfase5 233" xfId="4330" xr:uid="{19D24244-4714-45FE-ABCD-D5EAB66515D3}"/>
    <cellStyle name="60% - Ênfase5 234" xfId="4331" xr:uid="{CABBF50D-6695-4C82-88A7-8DBAA2B57243}"/>
    <cellStyle name="60% - Ênfase5 235" xfId="4332" xr:uid="{055FC0AC-42F4-47CE-9950-97CB4A96AB8F}"/>
    <cellStyle name="60% - Ênfase5 236" xfId="4333" xr:uid="{FAC8BAC6-1BB9-4EBC-8BCE-C45B4511473A}"/>
    <cellStyle name="60% - Ênfase5 237" xfId="4334" xr:uid="{A895935F-1348-412A-877C-7699C30AA9C9}"/>
    <cellStyle name="60% - Ênfase5 238" xfId="4335" xr:uid="{BAC853FD-5A5E-40B6-BBD1-DFFA06D4FA8A}"/>
    <cellStyle name="60% - Ênfase5 239" xfId="4336" xr:uid="{8F14D66D-7090-4F7E-A498-7B76EA7AE4FA}"/>
    <cellStyle name="60% - Ênfase5 24" xfId="4337" xr:uid="{0E248914-8E7E-470B-9B39-864D43EDD4EF}"/>
    <cellStyle name="60% - Ênfase5 240" xfId="4338" xr:uid="{22952284-F812-41CA-ADDF-07A7EF95D3AE}"/>
    <cellStyle name="60% - Ênfase5 241" xfId="4339" xr:uid="{AA2F7F7E-A138-471B-90E9-5362C7E9D50D}"/>
    <cellStyle name="60% - Ênfase5 242" xfId="4340" xr:uid="{07A3506A-F84F-46D9-8EF3-8B6DD3868151}"/>
    <cellStyle name="60% - Ênfase5 243" xfId="4341" xr:uid="{284F2D12-FF76-454B-9C11-5A77F08D4871}"/>
    <cellStyle name="60% - Ênfase5 244" xfId="4342" xr:uid="{ECC5AD9F-D17D-4839-ACBC-02DA65CE5853}"/>
    <cellStyle name="60% - Ênfase5 245" xfId="4343" xr:uid="{27E94318-E6D0-4188-A7A3-BEC1A5120030}"/>
    <cellStyle name="60% - Ênfase5 246" xfId="4344" xr:uid="{6D23F8D4-EE87-4461-A309-7456BC76F2A3}"/>
    <cellStyle name="60% - Ênfase5 247" xfId="4345" xr:uid="{5A41B332-00A3-4819-8BAB-AA1688117E4F}"/>
    <cellStyle name="60% - Ênfase5 248" xfId="4346" xr:uid="{A3E19D26-640B-4AEA-BAEF-C4928487EE05}"/>
    <cellStyle name="60% - Ênfase5 249" xfId="4347" xr:uid="{8D3B1E92-7B47-43C0-AFC5-B3CBFAAFFB3B}"/>
    <cellStyle name="60% - Ênfase5 25" xfId="4348" xr:uid="{1BC705C5-614A-4A57-B2D7-17C0A14898A3}"/>
    <cellStyle name="60% - Ênfase5 250" xfId="4349" xr:uid="{51DA369C-E4D4-431D-BE8F-F2F49578FBC2}"/>
    <cellStyle name="60% - Ênfase5 251" xfId="4350" xr:uid="{A7DBF5B1-92E0-4A9B-96D3-8AEC7893630E}"/>
    <cellStyle name="60% - Ênfase5 252" xfId="4351" xr:uid="{BD2F0E44-4280-4CA5-AF81-4697B4D68609}"/>
    <cellStyle name="60% - Ênfase5 253" xfId="4352" xr:uid="{A068888D-AEBD-43A1-924C-D47D128B8068}"/>
    <cellStyle name="60% - Ênfase5 254" xfId="4353" xr:uid="{5A040908-37F8-4933-977D-D70162F28E12}"/>
    <cellStyle name="60% - Ênfase5 255" xfId="4354" xr:uid="{7C4ACC05-B619-4DED-A93A-9AF259EDA651}"/>
    <cellStyle name="60% - Ênfase5 256" xfId="15937" xr:uid="{4E43C9B2-D9C6-4DF2-9CB5-594A5545A8C4}"/>
    <cellStyle name="60% - Ênfase5 26" xfId="4355" xr:uid="{6A1C41ED-85BF-465B-8184-E75F9CD8C74C}"/>
    <cellStyle name="60% - Ênfase5 27" xfId="4356" xr:uid="{92C46CCD-9607-4639-831F-87628FF164FD}"/>
    <cellStyle name="60% - Ênfase5 28" xfId="4357" xr:uid="{39B0CB9D-6830-48F6-8F54-11C8B6D07680}"/>
    <cellStyle name="60% - Ênfase5 29" xfId="4358" xr:uid="{5E50002D-0D91-4326-A312-D7C652F3C1B3}"/>
    <cellStyle name="60% - Ênfase5 3" xfId="4359" xr:uid="{D5765C75-212F-41A8-A7A2-484869263CE9}"/>
    <cellStyle name="60% - Ênfase5 30" xfId="4360" xr:uid="{3F0E0D89-3801-4938-A009-E61E8E56266E}"/>
    <cellStyle name="60% - Ênfase5 31" xfId="4361" xr:uid="{950E06B1-06F7-4473-BCD5-0B2E70AF87B2}"/>
    <cellStyle name="60% - Ênfase5 32" xfId="4362" xr:uid="{8975C5C7-E7F6-4B4B-96F8-02312A650BB2}"/>
    <cellStyle name="60% - Ênfase5 33" xfId="4363" xr:uid="{91679D45-1E11-4264-B9E9-F329E5F9A616}"/>
    <cellStyle name="60% - Ênfase5 34" xfId="4364" xr:uid="{362205C7-A1F7-46E7-9DBA-438C7A6214A3}"/>
    <cellStyle name="60% - Ênfase5 35" xfId="4365" xr:uid="{F8FEB99A-1E2F-488B-ACF6-815287D9F77F}"/>
    <cellStyle name="60% - Ênfase5 36" xfId="4366" xr:uid="{16C241C2-25D2-4223-B1BC-6554F0265ABD}"/>
    <cellStyle name="60% - Ênfase5 37" xfId="4367" xr:uid="{A6CEE6E3-550A-4E9A-91B3-79420D5546D4}"/>
    <cellStyle name="60% - Ênfase5 38" xfId="4368" xr:uid="{FCC91B32-701A-4F0C-A866-81C30188DE42}"/>
    <cellStyle name="60% - Ênfase5 39" xfId="4369" xr:uid="{B5F1D61A-F8F7-43D9-AF8D-6D5667AB674D}"/>
    <cellStyle name="60% - Ênfase5 4" xfId="4370" xr:uid="{21C8B22F-E3D1-40E1-A1AB-B9310382DFAD}"/>
    <cellStyle name="60% - Ênfase5 40" xfId="4371" xr:uid="{EF2F42F6-75BB-4084-8904-D60EFCEFC384}"/>
    <cellStyle name="60% - Ênfase5 41" xfId="4372" xr:uid="{28D686D2-C338-4B95-B73A-6F5CEABFCF46}"/>
    <cellStyle name="60% - Ênfase5 42" xfId="4373" xr:uid="{8A6B6A6C-415E-4CF3-B5A0-CD6EC07BD80C}"/>
    <cellStyle name="60% - Ênfase5 43" xfId="4374" xr:uid="{13D024D8-65E1-4E01-91C1-3E91BFD679EB}"/>
    <cellStyle name="60% - Ênfase5 44" xfId="4375" xr:uid="{DE80DCA1-DD9A-4333-96A2-F3B79364E033}"/>
    <cellStyle name="60% - Ênfase5 45" xfId="4376" xr:uid="{4689F83F-2FBB-44B7-B7BD-E4CB7D34F28E}"/>
    <cellStyle name="60% - Ênfase5 46" xfId="4377" xr:uid="{28D83865-9AAC-496F-B0DC-3A145EB3FA4E}"/>
    <cellStyle name="60% - Ênfase5 47" xfId="4378" xr:uid="{E6EFB8A1-FF3E-4ED0-B059-097E6EBB7227}"/>
    <cellStyle name="60% - Ênfase5 48" xfId="4379" xr:uid="{A054B842-3F8E-42BA-AEFD-3862607EF547}"/>
    <cellStyle name="60% - Ênfase5 49" xfId="4380" xr:uid="{9374166A-6983-4C0E-A325-8B1817DA9012}"/>
    <cellStyle name="60% - Ênfase5 5" xfId="4381" xr:uid="{D3AF676B-E0D6-41C5-B13A-ECB5D304881C}"/>
    <cellStyle name="60% - Ênfase5 50" xfId="4382" xr:uid="{D229A798-727D-4698-9828-76B1FCCBC800}"/>
    <cellStyle name="60% - Ênfase5 51" xfId="4383" xr:uid="{24BC8CE3-D10B-4303-B7FD-BC336427F909}"/>
    <cellStyle name="60% - Ênfase5 52" xfId="4384" xr:uid="{9E8FD506-B1BA-4D74-AD7C-97B3A4EA909E}"/>
    <cellStyle name="60% - Ênfase5 53" xfId="4385" xr:uid="{21A65186-247D-45F1-921E-3DE644814942}"/>
    <cellStyle name="60% - Ênfase5 54" xfId="4386" xr:uid="{E7C1FF1D-1D86-4571-9F7A-622D67B93C57}"/>
    <cellStyle name="60% - Ênfase5 55" xfId="4387" xr:uid="{4248AC23-A11F-4848-A1DF-6419AFCFD174}"/>
    <cellStyle name="60% - Ênfase5 56" xfId="4388" xr:uid="{4D1B70C8-46F1-47AA-8127-7732CA0EEA7D}"/>
    <cellStyle name="60% - Ênfase5 57" xfId="4389" xr:uid="{67693A09-8AD4-4453-A35F-BDDC76539519}"/>
    <cellStyle name="60% - Ênfase5 58" xfId="4390" xr:uid="{4B5B0497-7659-4A5E-B601-F9F41A7ACB7F}"/>
    <cellStyle name="60% - Ênfase5 59" xfId="4391" xr:uid="{E4E2657F-8D6E-4EA0-995A-1FAA8E3CEB46}"/>
    <cellStyle name="60% - Ênfase5 6" xfId="4392" xr:uid="{A7F54E59-923B-400C-9767-7E7809F1D2D4}"/>
    <cellStyle name="60% - Ênfase5 60" xfId="4393" xr:uid="{FBE10F75-926C-4A90-B41A-F5DE40F53C03}"/>
    <cellStyle name="60% - Ênfase5 61" xfId="4394" xr:uid="{BE09A20C-28BA-4001-9F67-4866D5754FE8}"/>
    <cellStyle name="60% - Ênfase5 62" xfId="4395" xr:uid="{8B459890-9E35-49DD-8092-3628866ABA1F}"/>
    <cellStyle name="60% - Ênfase5 63" xfId="4396" xr:uid="{0E8665CD-D112-4033-9E9A-A176AA39027E}"/>
    <cellStyle name="60% - Ênfase5 64" xfId="4397" xr:uid="{14587F36-3ECD-47B4-97A7-33EEA316E915}"/>
    <cellStyle name="60% - Ênfase5 65" xfId="4398" xr:uid="{EE230AF8-9196-49F0-AFF5-5F4E303C05B4}"/>
    <cellStyle name="60% - Ênfase5 66" xfId="4399" xr:uid="{4DF06626-FB67-4C9E-84E7-3D35808F049D}"/>
    <cellStyle name="60% - Ênfase5 67" xfId="4400" xr:uid="{3CA2FC2B-6822-4537-A842-E88044FB9408}"/>
    <cellStyle name="60% - Ênfase5 68" xfId="4401" xr:uid="{EC3F4555-5016-471D-9F9E-48E407E2AC24}"/>
    <cellStyle name="60% - Ênfase5 69" xfId="4402" xr:uid="{C68FE48B-3573-4967-8572-A9923F666401}"/>
    <cellStyle name="60% - Ênfase5 7" xfId="4403" xr:uid="{2039D3AA-128A-4D27-AC42-D0694595C8D6}"/>
    <cellStyle name="60% - Ênfase5 70" xfId="4404" xr:uid="{7F38DE0D-CB43-4114-99CB-A081930E8508}"/>
    <cellStyle name="60% - Ênfase5 71" xfId="4405" xr:uid="{F227B432-EB6D-4F31-A765-DDA01E08DC0C}"/>
    <cellStyle name="60% - Ênfase5 72" xfId="4406" xr:uid="{CA49AF9F-2850-4CE8-B353-5573627DDD45}"/>
    <cellStyle name="60% - Ênfase5 73" xfId="4407" xr:uid="{7AE12F09-17A8-4168-A281-8B9B53772683}"/>
    <cellStyle name="60% - Ênfase5 74" xfId="4408" xr:uid="{727C5CE4-25B6-4753-8557-6D98DBE2AD12}"/>
    <cellStyle name="60% - Ênfase5 75" xfId="4409" xr:uid="{C6B86BAA-1495-494C-B10B-D945F47B92E5}"/>
    <cellStyle name="60% - Ênfase5 76" xfId="4410" xr:uid="{822C4C9F-9B74-49D8-9E87-6BB1DB2E5FE7}"/>
    <cellStyle name="60% - Ênfase5 77" xfId="4411" xr:uid="{D71B88BC-7317-4EF0-8D72-4FAE7205EC30}"/>
    <cellStyle name="60% - Ênfase5 78" xfId="4412" xr:uid="{95835BA7-C816-4805-A7C2-EB530B071BBD}"/>
    <cellStyle name="60% - Ênfase5 79" xfId="4413" xr:uid="{C83C3497-697C-495F-85F6-A3F473344868}"/>
    <cellStyle name="60% - Ênfase5 8" xfId="4414" xr:uid="{983B6646-4BDE-4E19-A726-8022FC8B7D2B}"/>
    <cellStyle name="60% - Ênfase5 80" xfId="4415" xr:uid="{315356DD-4FFB-4A9E-8AA4-8379A702A33D}"/>
    <cellStyle name="60% - Ênfase5 81" xfId="4416" xr:uid="{4181D864-804A-4F26-B40E-0E0BA769F17F}"/>
    <cellStyle name="60% - Ênfase5 82" xfId="4417" xr:uid="{F2207C5D-D8D1-4362-B3E7-BE1502E326F9}"/>
    <cellStyle name="60% - Ênfase5 83" xfId="4418" xr:uid="{1C23E8E8-AD8C-4733-B68F-B020D957522E}"/>
    <cellStyle name="60% - Ênfase5 84" xfId="4419" xr:uid="{21F24066-54D8-494F-A175-74AE43C6A3B0}"/>
    <cellStyle name="60% - Ênfase5 85" xfId="4420" xr:uid="{F138511A-555F-44BA-9C31-5F21F173DFC9}"/>
    <cellStyle name="60% - Ênfase5 86" xfId="4421" xr:uid="{08B83292-52BE-4FD9-91FB-1F248B4B9D0F}"/>
    <cellStyle name="60% - Ênfase5 87" xfId="4422" xr:uid="{AB5B20A2-917A-4278-ACA5-08467897E5BC}"/>
    <cellStyle name="60% - Ênfase5 88" xfId="4423" xr:uid="{1C376225-E81C-40B8-A28D-681F9A83507D}"/>
    <cellStyle name="60% - Ênfase5 89" xfId="4424" xr:uid="{3999ED9E-4659-4ADB-BBD5-2A33E0BCE825}"/>
    <cellStyle name="60% - Ênfase5 9" xfId="4425" xr:uid="{3C04001E-872E-4147-B5AE-CB3ABCBC9D67}"/>
    <cellStyle name="60% - Ênfase5 90" xfId="4426" xr:uid="{9692969C-1453-4F61-9586-3C19B8DFA37B}"/>
    <cellStyle name="60% - Ênfase5 91" xfId="4427" xr:uid="{40400EE6-B573-4C0B-B50C-F0748DB0C46E}"/>
    <cellStyle name="60% - Ênfase5 92" xfId="4428" xr:uid="{BBACB693-4C85-47BC-8FDD-82E41EF1B093}"/>
    <cellStyle name="60% - Ênfase5 93" xfId="4429" xr:uid="{F78D16E2-DD8A-498B-B3E1-C0310F09F4B6}"/>
    <cellStyle name="60% - Ênfase5 94" xfId="4430" xr:uid="{D037BFDD-7B41-40A0-8A63-A2AFC27571F9}"/>
    <cellStyle name="60% - Ênfase5 95" xfId="4431" xr:uid="{CAACE675-8A10-4487-BE35-04F6978FBC76}"/>
    <cellStyle name="60% - Ênfase5 96" xfId="4432" xr:uid="{676E19C2-9104-42F5-9296-442C99D2C4A2}"/>
    <cellStyle name="60% - Ênfase5 97" xfId="4433" xr:uid="{F29697DB-5C9A-42C2-91F6-39E7B59B603E}"/>
    <cellStyle name="60% - Ênfase5 98" xfId="4434" xr:uid="{B114797E-23BE-4FE1-BF30-EAA7F538F797}"/>
    <cellStyle name="60% - Ênfase5 99" xfId="4435" xr:uid="{71BEB3F8-7D58-4BC5-83B8-93C0EA5138D8}"/>
    <cellStyle name="60% - Ênfase6" xfId="18" xr:uid="{00000000-0005-0000-0000-000011000000}"/>
    <cellStyle name="60% - Ênfase6 10" xfId="4436" xr:uid="{D51935B6-D054-4E8F-A686-8E42AC01346E}"/>
    <cellStyle name="60% - Ênfase6 100" xfId="4437" xr:uid="{7D779BA1-30A2-4647-9A16-83C71388ED67}"/>
    <cellStyle name="60% - Ênfase6 101" xfId="4438" xr:uid="{4F64407E-7794-44B3-864F-9147C187639E}"/>
    <cellStyle name="60% - Ênfase6 102" xfId="4439" xr:uid="{B99E4B4D-442E-4C1D-B7A4-87072A67B3A5}"/>
    <cellStyle name="60% - Ênfase6 103" xfId="4440" xr:uid="{240169B0-5526-4C3A-9282-79F3B735C56F}"/>
    <cellStyle name="60% - Ênfase6 104" xfId="4441" xr:uid="{FE6B80CF-BB60-4C2A-B3D0-61489564406C}"/>
    <cellStyle name="60% - Ênfase6 105" xfId="4442" xr:uid="{E51ADF89-D3F1-4C6E-9555-98465EFF7910}"/>
    <cellStyle name="60% - Ênfase6 106" xfId="4443" xr:uid="{74FE99A4-422B-4216-9CCF-2CD43E3E2A27}"/>
    <cellStyle name="60% - Ênfase6 107" xfId="4444" xr:uid="{6C2BBB31-D6BA-48BC-B188-8683A20B533F}"/>
    <cellStyle name="60% - Ênfase6 108" xfId="4445" xr:uid="{375F4FFA-CC1C-4742-9292-5B951B8F1855}"/>
    <cellStyle name="60% - Ênfase6 109" xfId="4446" xr:uid="{A3C70918-BF0D-4C81-A31D-234BD9735857}"/>
    <cellStyle name="60% - Ênfase6 11" xfId="4447" xr:uid="{736AC46E-B943-4B45-9DE4-0F35B06EBBCC}"/>
    <cellStyle name="60% - Ênfase6 110" xfId="4448" xr:uid="{BC0A2FC4-43F0-4D87-B5BC-1F9FA6C64611}"/>
    <cellStyle name="60% - Ênfase6 111" xfId="4449" xr:uid="{572C61D1-203C-4942-AC7C-1C4D0A93D8F7}"/>
    <cellStyle name="60% - Ênfase6 112" xfId="4450" xr:uid="{914CDA0A-4B70-4BE3-AF8A-9230F2B8E430}"/>
    <cellStyle name="60% - Ênfase6 113" xfId="4451" xr:uid="{1AA4C0DB-5289-48E4-937B-B6AF70ACF94E}"/>
    <cellStyle name="60% - Ênfase6 114" xfId="4452" xr:uid="{C955AB2E-893B-4645-B259-79D6232A50AE}"/>
    <cellStyle name="60% - Ênfase6 115" xfId="4453" xr:uid="{B86859C7-9637-4196-B477-6306474F56BE}"/>
    <cellStyle name="60% - Ênfase6 116" xfId="4454" xr:uid="{955791A9-6880-4901-87CF-EF4514652FBE}"/>
    <cellStyle name="60% - Ênfase6 117" xfId="4455" xr:uid="{0F7B7E15-49D6-49BB-AE4F-B577B2A89E89}"/>
    <cellStyle name="60% - Ênfase6 118" xfId="4456" xr:uid="{707C5A30-8608-4818-9185-CEB390EF1476}"/>
    <cellStyle name="60% - Ênfase6 119" xfId="4457" xr:uid="{424AF809-1055-41AD-8C6D-A7E8C6F85430}"/>
    <cellStyle name="60% - Ênfase6 12" xfId="4458" xr:uid="{15BB46BE-69C6-4547-87BF-CC3F5F4AD8B8}"/>
    <cellStyle name="60% - Ênfase6 120" xfId="4459" xr:uid="{CF9F9EEA-1ADE-412E-BB8E-3546294ADC6E}"/>
    <cellStyle name="60% - Ênfase6 121" xfId="4460" xr:uid="{2265E71C-54AE-4DAC-8A8A-614C6D1BFED1}"/>
    <cellStyle name="60% - Ênfase6 122" xfId="4461" xr:uid="{77B8D144-4A17-4F3E-B3EF-78270C63E59F}"/>
    <cellStyle name="60% - Ênfase6 123" xfId="4462" xr:uid="{5E59F52E-8204-499D-A72A-E18F524759EB}"/>
    <cellStyle name="60% - Ênfase6 124" xfId="4463" xr:uid="{6FC17DD9-7896-439B-B75C-5A74EA851D64}"/>
    <cellStyle name="60% - Ênfase6 125" xfId="4464" xr:uid="{B3972AD4-95F8-4BC4-AFBE-7C3D7ED0EC7B}"/>
    <cellStyle name="60% - Ênfase6 126" xfId="4465" xr:uid="{35A88D97-ED24-41E5-A832-A5696E0D3162}"/>
    <cellStyle name="60% - Ênfase6 127" xfId="4466" xr:uid="{D7D45ED3-BBB9-4267-99EA-D1CC68D11084}"/>
    <cellStyle name="60% - Ênfase6 128" xfId="4467" xr:uid="{D22424D6-9197-4615-B31E-35DB25019FBF}"/>
    <cellStyle name="60% - Ênfase6 129" xfId="4468" xr:uid="{7EF10CE4-5EBC-4391-9DBD-770860F54F35}"/>
    <cellStyle name="60% - Ênfase6 13" xfId="4469" xr:uid="{CBA21947-D0C3-4F9F-85A6-A4BBACA20A87}"/>
    <cellStyle name="60% - Ênfase6 130" xfId="4470" xr:uid="{B246DB0F-FC63-4B64-A6CF-A0405075456D}"/>
    <cellStyle name="60% - Ênfase6 131" xfId="4471" xr:uid="{D09C3945-2C65-4ADF-BB78-4593164A87AC}"/>
    <cellStyle name="60% - Ênfase6 132" xfId="4472" xr:uid="{69C17F00-F1F7-4F96-8158-CC33ACD52BC1}"/>
    <cellStyle name="60% - Ênfase6 133" xfId="4473" xr:uid="{BEA25A5C-4195-4AD9-BA79-84D7D107057E}"/>
    <cellStyle name="60% - Ênfase6 134" xfId="4474" xr:uid="{3C86B6AC-1605-4FFB-B27B-7AF54B0EF8C8}"/>
    <cellStyle name="60% - Ênfase6 135" xfId="4475" xr:uid="{56F5DD5A-262A-4B37-809C-32BE823948B2}"/>
    <cellStyle name="60% - Ênfase6 136" xfId="4476" xr:uid="{EDB57AD0-4627-4263-9E24-7C086572FF28}"/>
    <cellStyle name="60% - Ênfase6 137" xfId="4477" xr:uid="{3FF15A82-C6E7-4301-A95F-CA5ABF9999EE}"/>
    <cellStyle name="60% - Ênfase6 138" xfId="4478" xr:uid="{BFF44D53-62D9-4CA6-A3BD-F8F8AC68DF07}"/>
    <cellStyle name="60% - Ênfase6 139" xfId="4479" xr:uid="{42E45D8B-D054-4377-9D0A-3E8F830DCCAD}"/>
    <cellStyle name="60% - Ênfase6 14" xfId="4480" xr:uid="{923979B3-99CB-42E9-8E46-EC87E6C41397}"/>
    <cellStyle name="60% - Ênfase6 140" xfId="4481" xr:uid="{2773C9AB-D7C5-4372-B6B6-CAAEA97A26AE}"/>
    <cellStyle name="60% - Ênfase6 141" xfId="4482" xr:uid="{3E9FC3D7-CFB3-40E7-94D3-23EC18CCCF2E}"/>
    <cellStyle name="60% - Ênfase6 142" xfId="4483" xr:uid="{3E4E8645-5A7A-4A4F-BBCB-5B61CA0BC054}"/>
    <cellStyle name="60% - Ênfase6 143" xfId="4484" xr:uid="{CAB407F3-F8A2-4A95-9DE3-C154050E23BA}"/>
    <cellStyle name="60% - Ênfase6 144" xfId="4485" xr:uid="{F50909B4-EC30-4783-9DC1-0E62794B9BF3}"/>
    <cellStyle name="60% - Ênfase6 145" xfId="4486" xr:uid="{F64CD263-6188-46C1-BADD-12F952AC301C}"/>
    <cellStyle name="60% - Ênfase6 146" xfId="4487" xr:uid="{EEEF7FD3-4BF5-4CDE-93DE-00F84FFBC5C9}"/>
    <cellStyle name="60% - Ênfase6 147" xfId="4488" xr:uid="{63F0B7A4-FAB0-47EB-A9C4-7C6D2782A994}"/>
    <cellStyle name="60% - Ênfase6 148" xfId="4489" xr:uid="{40B67ACD-D930-4960-A7F7-C2149189BD80}"/>
    <cellStyle name="60% - Ênfase6 149" xfId="4490" xr:uid="{68ADDE73-D1DA-43B4-9F2B-970784B43053}"/>
    <cellStyle name="60% - Ênfase6 15" xfId="4491" xr:uid="{B7E3E439-8E73-4BAE-B53D-3D9E0D0914EE}"/>
    <cellStyle name="60% - Ênfase6 150" xfId="4492" xr:uid="{B58708D4-4BA5-4A5F-B6E5-961BD18E0A0C}"/>
    <cellStyle name="60% - Ênfase6 151" xfId="4493" xr:uid="{823BA512-7F4B-4CA4-93B2-17D5A688DD08}"/>
    <cellStyle name="60% - Ênfase6 152" xfId="4494" xr:uid="{D701481B-1D0C-43F0-97F4-F11F1E997613}"/>
    <cellStyle name="60% - Ênfase6 153" xfId="4495" xr:uid="{32EB8B7C-433C-4746-94B0-6C10AD77D584}"/>
    <cellStyle name="60% - Ênfase6 154" xfId="4496" xr:uid="{5203EE2E-B760-4B55-9B8D-19F7D9761B2E}"/>
    <cellStyle name="60% - Ênfase6 155" xfId="4497" xr:uid="{D6B1E08B-17B3-4CF1-8E29-713E31B15C42}"/>
    <cellStyle name="60% - Ênfase6 156" xfId="4498" xr:uid="{0A6962FB-E797-4765-806D-0991CE53F2E5}"/>
    <cellStyle name="60% - Ênfase6 157" xfId="4499" xr:uid="{281E00EC-3312-456A-A645-57EB8B648373}"/>
    <cellStyle name="60% - Ênfase6 158" xfId="4500" xr:uid="{C307E771-32D6-4502-9839-799B5A5A6491}"/>
    <cellStyle name="60% - Ênfase6 159" xfId="4501" xr:uid="{43F70EBC-92F5-4EDA-B9EC-59B5F3731BEB}"/>
    <cellStyle name="60% - Ênfase6 16" xfId="4502" xr:uid="{DDBD48D0-61FF-45A3-982D-49831DBDFE20}"/>
    <cellStyle name="60% - Ênfase6 160" xfId="4503" xr:uid="{D0B1EAB1-55DD-4EDD-BDF8-48C21F3CCEE1}"/>
    <cellStyle name="60% - Ênfase6 161" xfId="4504" xr:uid="{12214584-B316-44AE-AAB1-C15B85F8F130}"/>
    <cellStyle name="60% - Ênfase6 162" xfId="4505" xr:uid="{AE1EBD1A-288B-401D-917D-B03539B8C8D9}"/>
    <cellStyle name="60% - Ênfase6 163" xfId="4506" xr:uid="{5ACAA53D-FD37-49BA-9977-1DA0B77F5FC3}"/>
    <cellStyle name="60% - Ênfase6 164" xfId="4507" xr:uid="{ECF324FC-CC48-419D-8BD3-0E1F6C7ECED8}"/>
    <cellStyle name="60% - Ênfase6 165" xfId="4508" xr:uid="{4C0A574A-DBE5-48A7-ABDA-F0F969CACBA4}"/>
    <cellStyle name="60% - Ênfase6 166" xfId="4509" xr:uid="{1811B8A6-DD64-4AFD-A703-04AF617E3488}"/>
    <cellStyle name="60% - Ênfase6 167" xfId="4510" xr:uid="{4756EA84-7799-45BC-8980-DA11EB099BCA}"/>
    <cellStyle name="60% - Ênfase6 168" xfId="4511" xr:uid="{C4BA9533-8A87-44A5-BFF0-AE447F82E81B}"/>
    <cellStyle name="60% - Ênfase6 169" xfId="4512" xr:uid="{1FFEB300-7F58-4835-899D-08FDD60C66DE}"/>
    <cellStyle name="60% - Ênfase6 17" xfId="4513" xr:uid="{840AB1E5-2FA3-444C-98C5-CC647F6C51C1}"/>
    <cellStyle name="60% - Ênfase6 170" xfId="4514" xr:uid="{6ABE6612-1497-4818-835B-D85DF55B69DB}"/>
    <cellStyle name="60% - Ênfase6 171" xfId="4515" xr:uid="{3CE2F0E3-7DF3-48EF-80C0-F285B234A708}"/>
    <cellStyle name="60% - Ênfase6 172" xfId="4516" xr:uid="{70D75805-2DF6-4B9B-A9F5-CE6156B131FA}"/>
    <cellStyle name="60% - Ênfase6 173" xfId="4517" xr:uid="{A82CB849-10D1-4E5B-82A2-96CB34CFE7F4}"/>
    <cellStyle name="60% - Ênfase6 174" xfId="4518" xr:uid="{B0AA6E34-6A87-49D5-8D65-925DC477F300}"/>
    <cellStyle name="60% - Ênfase6 175" xfId="4519" xr:uid="{DD26F4BC-2C3E-49FC-8A92-DAC76D5AC38E}"/>
    <cellStyle name="60% - Ênfase6 176" xfId="4520" xr:uid="{48E74606-5E49-4395-A092-6DDD4F8E5AA1}"/>
    <cellStyle name="60% - Ênfase6 177" xfId="4521" xr:uid="{D5489570-1FE8-46B3-87F5-77C058057106}"/>
    <cellStyle name="60% - Ênfase6 178" xfId="4522" xr:uid="{D46518F4-C71F-4CD1-8B1A-0FBAEC804C9E}"/>
    <cellStyle name="60% - Ênfase6 179" xfId="4523" xr:uid="{E8E719B5-CA5D-42CF-A800-F3A95CF60413}"/>
    <cellStyle name="60% - Ênfase6 18" xfId="4524" xr:uid="{CD592F5B-5698-426A-A8D8-21184EF1523F}"/>
    <cellStyle name="60% - Ênfase6 180" xfId="4525" xr:uid="{01E60060-EE49-4747-B194-E88DC2F5B76A}"/>
    <cellStyle name="60% - Ênfase6 181" xfId="4526" xr:uid="{7003C46E-4DA0-4C65-A5F9-0E414B63A2F7}"/>
    <cellStyle name="60% - Ênfase6 182" xfId="4527" xr:uid="{19D91098-D2F0-43DE-BA10-CE849BE8CE88}"/>
    <cellStyle name="60% - Ênfase6 183" xfId="4528" xr:uid="{22F76C3D-B7D0-429C-8937-80468D22E58E}"/>
    <cellStyle name="60% - Ênfase6 184" xfId="4529" xr:uid="{544A44A3-C93D-445B-9E8D-DB82D3858541}"/>
    <cellStyle name="60% - Ênfase6 185" xfId="4530" xr:uid="{C2968F24-0348-4E63-9BB1-E4D6C65D6C46}"/>
    <cellStyle name="60% - Ênfase6 186" xfId="4531" xr:uid="{3F641506-2677-4E4B-9FB9-F5D4B25F83FB}"/>
    <cellStyle name="60% - Ênfase6 187" xfId="4532" xr:uid="{3C30EBAA-806F-4D50-8A63-0D23E8F00B37}"/>
    <cellStyle name="60% - Ênfase6 188" xfId="4533" xr:uid="{87E49555-D3C3-4134-AD3A-431E44B736F0}"/>
    <cellStyle name="60% - Ênfase6 189" xfId="4534" xr:uid="{1D9EB411-CCB7-48AF-B990-156B72DA0DCA}"/>
    <cellStyle name="60% - Ênfase6 19" xfId="4535" xr:uid="{24786F34-A8F3-4937-974C-1399F404673F}"/>
    <cellStyle name="60% - Ênfase6 190" xfId="4536" xr:uid="{C5D71BAA-15AC-44E1-9BBB-63E9F8856FFE}"/>
    <cellStyle name="60% - Ênfase6 191" xfId="4537" xr:uid="{9B1F0685-DD4C-4166-997C-A865C2057E18}"/>
    <cellStyle name="60% - Ênfase6 192" xfId="4538" xr:uid="{FA819A3D-B43D-4A8B-943D-1C8BBAFEEAF6}"/>
    <cellStyle name="60% - Ênfase6 193" xfId="4539" xr:uid="{A2125046-65F1-46D1-BFAD-4FFACA9111F9}"/>
    <cellStyle name="60% - Ênfase6 194" xfId="4540" xr:uid="{B9E242D8-1A20-4A7C-888F-845CF710A57A}"/>
    <cellStyle name="60% - Ênfase6 195" xfId="4541" xr:uid="{2FA55E86-9311-4127-9BFC-71702681736D}"/>
    <cellStyle name="60% - Ênfase6 196" xfId="4542" xr:uid="{9623110A-D201-4D4B-9819-CDCF1A963596}"/>
    <cellStyle name="60% - Ênfase6 197" xfId="4543" xr:uid="{E91C914A-F287-4F46-98C1-F44FAA7ADD0A}"/>
    <cellStyle name="60% - Ênfase6 198" xfId="4544" xr:uid="{DE152537-EE98-4C07-9E26-52EE0C4991E8}"/>
    <cellStyle name="60% - Ênfase6 199" xfId="4545" xr:uid="{DFACEEF7-C685-4FA7-9D37-4CFF7167D4CB}"/>
    <cellStyle name="60% - Ênfase6 2" xfId="4546" xr:uid="{CB94D3E6-E6F8-4644-B4B3-ACE00176A5B6}"/>
    <cellStyle name="60% - Ênfase6 2 2" xfId="11085" xr:uid="{BD162B3B-03B2-4EDD-9A8E-3C986E597F0A}"/>
    <cellStyle name="60% - Ênfase6 2 3" xfId="11086" xr:uid="{0FF2022B-0C29-4BE7-B951-7B5A92F4D21C}"/>
    <cellStyle name="60% - Ênfase6 2 4" xfId="16055" xr:uid="{607BE1D5-BBD4-4B2F-B97E-150C79668320}"/>
    <cellStyle name="60% - Ênfase6 2 4 2" xfId="24964" xr:uid="{6F92EE7F-0D4E-4EBB-A15A-37F2BD26455A}"/>
    <cellStyle name="60% - Ênfase6 2 4 3" xfId="16383" xr:uid="{6AED634C-F024-413C-AF1C-26027EDD5138}"/>
    <cellStyle name="60% - Ênfase6 20" xfId="4547" xr:uid="{44B6D765-86C2-4166-BDE3-6E24D9BB07BB}"/>
    <cellStyle name="60% - Ênfase6 200" xfId="4548" xr:uid="{35AAE086-439E-4A8A-A186-3EE1E04AE126}"/>
    <cellStyle name="60% - Ênfase6 201" xfId="4549" xr:uid="{7D357138-E8BA-4EB1-A195-FEC924388F6A}"/>
    <cellStyle name="60% - Ênfase6 202" xfId="4550" xr:uid="{5BB1A28C-87CD-4A52-8655-784F20BFBC32}"/>
    <cellStyle name="60% - Ênfase6 203" xfId="4551" xr:uid="{EE922205-D323-448C-A5D7-08C8084F6A83}"/>
    <cellStyle name="60% - Ênfase6 204" xfId="4552" xr:uid="{5F885FFC-E9C8-44DB-977A-4ACE5B46C42B}"/>
    <cellStyle name="60% - Ênfase6 205" xfId="4553" xr:uid="{4FA5D3D2-A297-4E87-B655-76121EFB5FDE}"/>
    <cellStyle name="60% - Ênfase6 206" xfId="4554" xr:uid="{B7711BDC-F1D6-44F4-85C3-F545E0FFDA54}"/>
    <cellStyle name="60% - Ênfase6 207" xfId="4555" xr:uid="{AC1CD265-B37F-491A-8C40-4C00D0C5F111}"/>
    <cellStyle name="60% - Ênfase6 208" xfId="4556" xr:uid="{A3F77A73-546D-4056-BF7E-BDB0AE402E1C}"/>
    <cellStyle name="60% - Ênfase6 209" xfId="4557" xr:uid="{0805F1F2-2F9E-49F6-BB25-905BD5A2C5D9}"/>
    <cellStyle name="60% - Ênfase6 21" xfId="4558" xr:uid="{AAE0D2AE-FB71-418A-A140-76ABC82ACEBB}"/>
    <cellStyle name="60% - Ênfase6 210" xfId="4559" xr:uid="{E47268A9-6739-4E52-974A-3B0DBA1B3970}"/>
    <cellStyle name="60% - Ênfase6 211" xfId="4560" xr:uid="{A5A143F6-D4E7-4138-BE21-C080D79A738E}"/>
    <cellStyle name="60% - Ênfase6 212" xfId="4561" xr:uid="{61E316D8-99C4-4931-A690-838B01C4E8DD}"/>
    <cellStyle name="60% - Ênfase6 213" xfId="4562" xr:uid="{73151F58-C23A-433D-81ED-170668E135FD}"/>
    <cellStyle name="60% - Ênfase6 214" xfId="4563" xr:uid="{FA706612-F90E-4300-964A-4FAB6F4D9D5F}"/>
    <cellStyle name="60% - Ênfase6 215" xfId="4564" xr:uid="{39A54F35-FBBA-4082-9B65-12EEB8280B86}"/>
    <cellStyle name="60% - Ênfase6 216" xfId="4565" xr:uid="{00C050DF-64AA-4821-A5B7-89FAA8284E95}"/>
    <cellStyle name="60% - Ênfase6 217" xfId="4566" xr:uid="{4C1E58E4-E951-4A64-8DEB-D490CCE2AC50}"/>
    <cellStyle name="60% - Ênfase6 218" xfId="4567" xr:uid="{969DB311-6F87-448A-BED0-DB9E47E4E1F5}"/>
    <cellStyle name="60% - Ênfase6 219" xfId="4568" xr:uid="{10ABD148-2BB4-4F5B-9D88-583FFF6E13F3}"/>
    <cellStyle name="60% - Ênfase6 22" xfId="4569" xr:uid="{91FB27E0-699E-4040-AC7C-9AD59908D940}"/>
    <cellStyle name="60% - Ênfase6 220" xfId="4570" xr:uid="{D6A2263B-3569-4E57-BB2A-6628D66E4AC2}"/>
    <cellStyle name="60% - Ênfase6 221" xfId="4571" xr:uid="{1CE011B9-22C5-462F-AB37-682F5A91EF5F}"/>
    <cellStyle name="60% - Ênfase6 222" xfId="4572" xr:uid="{77118010-8B0F-48BA-94B4-31D421C4E7B5}"/>
    <cellStyle name="60% - Ênfase6 223" xfId="4573" xr:uid="{DB2DF3E9-8E60-4F81-AF86-D7852125C269}"/>
    <cellStyle name="60% - Ênfase6 224" xfId="4574" xr:uid="{57D684BB-451F-4198-8D42-0687D0F404F8}"/>
    <cellStyle name="60% - Ênfase6 225" xfId="4575" xr:uid="{2EADE3E9-C152-4A93-BD7B-5884DF7C0933}"/>
    <cellStyle name="60% - Ênfase6 226" xfId="4576" xr:uid="{135EE964-7FD3-4969-823A-CB680F141DD4}"/>
    <cellStyle name="60% - Ênfase6 227" xfId="4577" xr:uid="{B65E4BF6-5799-4517-8C16-1696FCDC3304}"/>
    <cellStyle name="60% - Ênfase6 228" xfId="4578" xr:uid="{9657551B-F1C1-412B-95A1-AD44ADC25516}"/>
    <cellStyle name="60% - Ênfase6 229" xfId="4579" xr:uid="{C4D6E225-33B9-4EDF-9F0B-C0ADCC3E774E}"/>
    <cellStyle name="60% - Ênfase6 23" xfId="4580" xr:uid="{DFF86F80-94C4-4502-92D8-4200A1D479AB}"/>
    <cellStyle name="60% - Ênfase6 230" xfId="4581" xr:uid="{AB290432-5224-4003-9DE4-0727BDF12EDA}"/>
    <cellStyle name="60% - Ênfase6 231" xfId="4582" xr:uid="{33ADCC02-837D-4DCE-82F1-570A87587E9E}"/>
    <cellStyle name="60% - Ênfase6 232" xfId="4583" xr:uid="{BBF803F6-8EA8-4081-B581-4CEBC19EEAAF}"/>
    <cellStyle name="60% - Ênfase6 233" xfId="4584" xr:uid="{21B026CA-6842-4B30-BF4F-152F59C1493F}"/>
    <cellStyle name="60% - Ênfase6 234" xfId="4585" xr:uid="{AC6BA33F-BEAC-4620-9B95-6905592E2CC5}"/>
    <cellStyle name="60% - Ênfase6 235" xfId="4586" xr:uid="{803027EC-9C05-4F43-A855-1208F067B8D7}"/>
    <cellStyle name="60% - Ênfase6 236" xfId="4587" xr:uid="{A0B3A6B9-F963-4A96-9179-59B1EA339CD0}"/>
    <cellStyle name="60% - Ênfase6 237" xfId="4588" xr:uid="{8386CBE2-9AEB-41B5-A715-538013FB7AC6}"/>
    <cellStyle name="60% - Ênfase6 238" xfId="4589" xr:uid="{84472A37-476B-4D4D-9196-B18347DF662D}"/>
    <cellStyle name="60% - Ênfase6 239" xfId="4590" xr:uid="{E6F67A5A-3778-4D26-8982-298AF41EDC88}"/>
    <cellStyle name="60% - Ênfase6 24" xfId="4591" xr:uid="{5C90CF6D-02BA-454E-AA33-66C666D5FD56}"/>
    <cellStyle name="60% - Ênfase6 240" xfId="4592" xr:uid="{E9A29B72-0787-4727-9306-F1AEA920E661}"/>
    <cellStyle name="60% - Ênfase6 241" xfId="4593" xr:uid="{B4A080FB-2AEB-4517-BDC8-63115BD09B0E}"/>
    <cellStyle name="60% - Ênfase6 242" xfId="4594" xr:uid="{45529BDB-986C-490C-A1D1-8B8ED9D39199}"/>
    <cellStyle name="60% - Ênfase6 243" xfId="4595" xr:uid="{C007A773-DF8E-425E-8713-79530FF3255F}"/>
    <cellStyle name="60% - Ênfase6 244" xfId="4596" xr:uid="{A373F7A1-3F4C-4510-935D-ACCD716E1756}"/>
    <cellStyle name="60% - Ênfase6 245" xfId="4597" xr:uid="{443EC1EC-A2A4-4952-8BD4-71061807DD64}"/>
    <cellStyle name="60% - Ênfase6 246" xfId="4598" xr:uid="{71D8920F-7E55-40D8-AD5F-CE5F5685CE9A}"/>
    <cellStyle name="60% - Ênfase6 247" xfId="4599" xr:uid="{9E9EF7F6-B788-4443-B23D-067FDB3BE01F}"/>
    <cellStyle name="60% - Ênfase6 248" xfId="4600" xr:uid="{68A1C073-90E2-4473-B193-B7863279B115}"/>
    <cellStyle name="60% - Ênfase6 249" xfId="4601" xr:uid="{644231A1-19AE-41C5-9AF5-106ADCA199F3}"/>
    <cellStyle name="60% - Ênfase6 25" xfId="4602" xr:uid="{472A0E46-C8AB-479D-A4D0-7858E97406A7}"/>
    <cellStyle name="60% - Ênfase6 250" xfId="4603" xr:uid="{837FB1F6-5D95-409E-979D-6FDF22C8D6DE}"/>
    <cellStyle name="60% - Ênfase6 251" xfId="4604" xr:uid="{67E6C514-2B43-4F95-A958-4F07E9D207A4}"/>
    <cellStyle name="60% - Ênfase6 252" xfId="4605" xr:uid="{D1E9F32E-10E8-40A1-B086-88BDF9B6F1FE}"/>
    <cellStyle name="60% - Ênfase6 253" xfId="4606" xr:uid="{D4C68909-1010-49BA-8429-CBC0766B1A81}"/>
    <cellStyle name="60% - Ênfase6 254" xfId="4607" xr:uid="{AC03221B-A6E5-4750-A8C2-DB4641A9C1FF}"/>
    <cellStyle name="60% - Ênfase6 255" xfId="4608" xr:uid="{55EABED6-B107-4ED6-8B49-9290028FD02C}"/>
    <cellStyle name="60% - Ênfase6 256" xfId="15941" xr:uid="{3233E19D-C82B-44BA-85CB-579207124BC7}"/>
    <cellStyle name="60% - Ênfase6 26" xfId="4609" xr:uid="{E852D860-05D8-4A28-A220-CD782B748295}"/>
    <cellStyle name="60% - Ênfase6 27" xfId="4610" xr:uid="{E58AF3C6-38AD-4486-B2AC-33781C6148CC}"/>
    <cellStyle name="60% - Ênfase6 28" xfId="4611" xr:uid="{67B70874-EA12-45B0-81C6-2C2DA95AFD1C}"/>
    <cellStyle name="60% - Ênfase6 29" xfId="4612" xr:uid="{EF010FA5-9B87-488E-818E-DA0CC8B44BBF}"/>
    <cellStyle name="60% - Ênfase6 3" xfId="4613" xr:uid="{4A67CFA5-92DB-47DD-8836-5608E46CBF21}"/>
    <cellStyle name="60% - Ênfase6 3 2" xfId="16056" xr:uid="{032765BA-046A-462A-8634-055C2CF5EE51}"/>
    <cellStyle name="60% - Ênfase6 3 2 2" xfId="16384" xr:uid="{C9885A8F-71A9-48B1-BA80-3DDE0002B9BE}"/>
    <cellStyle name="60% - Ênfase6 30" xfId="4614" xr:uid="{3982B368-ADB9-4AF0-8ADB-A2A3BC3AA104}"/>
    <cellStyle name="60% - Ênfase6 31" xfId="4615" xr:uid="{8BC1A6FC-B208-4AEA-B35D-79AA09ADEEFB}"/>
    <cellStyle name="60% - Ênfase6 32" xfId="4616" xr:uid="{8F8B817A-DE31-4CC5-AA79-A6425F4328C5}"/>
    <cellStyle name="60% - Ênfase6 33" xfId="4617" xr:uid="{FF8A3118-C45D-4A51-98E3-D3C3E34DCDE0}"/>
    <cellStyle name="60% - Ênfase6 34" xfId="4618" xr:uid="{14FEBA09-96B2-4FF5-A1E2-FFCDCF215652}"/>
    <cellStyle name="60% - Ênfase6 35" xfId="4619" xr:uid="{54EBCA11-EB67-4659-8A12-AEF05FB57146}"/>
    <cellStyle name="60% - Ênfase6 36" xfId="4620" xr:uid="{CB547F58-17C0-447E-87E1-A4886D0B6B95}"/>
    <cellStyle name="60% - Ênfase6 37" xfId="4621" xr:uid="{5CF1EB0E-4EDD-4AAE-9CEC-54DED9712E28}"/>
    <cellStyle name="60% - Ênfase6 38" xfId="4622" xr:uid="{12D0E57E-A755-4841-AAE5-20334ABA798F}"/>
    <cellStyle name="60% - Ênfase6 39" xfId="4623" xr:uid="{60AEEE6B-FCF5-44A7-9DF0-FDA49986A495}"/>
    <cellStyle name="60% - Ênfase6 4" xfId="4624" xr:uid="{3F56EE14-C88B-4534-AFB2-107EC6CA7B68}"/>
    <cellStyle name="60% - Ênfase6 40" xfId="4625" xr:uid="{D050ED7C-12E5-4F99-A507-19B65D86006F}"/>
    <cellStyle name="60% - Ênfase6 41" xfId="4626" xr:uid="{D3171D4F-69C9-4326-8E4B-BD7F46D810D8}"/>
    <cellStyle name="60% - Ênfase6 42" xfId="4627" xr:uid="{825A1CB6-5D83-444C-863F-45BA7B530E41}"/>
    <cellStyle name="60% - Ênfase6 43" xfId="4628" xr:uid="{A1C41299-A075-44FA-991B-03CB22CBC955}"/>
    <cellStyle name="60% - Ênfase6 44" xfId="4629" xr:uid="{D40D6ABB-73B7-447A-9D35-416FBA3FA455}"/>
    <cellStyle name="60% - Ênfase6 45" xfId="4630" xr:uid="{980ED56A-8B43-4836-84D5-CEC7DB666C4E}"/>
    <cellStyle name="60% - Ênfase6 46" xfId="4631" xr:uid="{22A775C6-4903-410F-8BCC-FC87FB3FDD54}"/>
    <cellStyle name="60% - Ênfase6 47" xfId="4632" xr:uid="{4013F3B2-F4FD-4E72-A3A7-12C130547A82}"/>
    <cellStyle name="60% - Ênfase6 48" xfId="4633" xr:uid="{18A5A3C8-F0D2-407D-82BC-5D4A1A561E1D}"/>
    <cellStyle name="60% - Ênfase6 49" xfId="4634" xr:uid="{DBABE176-2656-4FD3-A837-2C47420AE781}"/>
    <cellStyle name="60% - Ênfase6 5" xfId="4635" xr:uid="{696D4CA6-C2E2-4EB7-8829-0B07ACE9C288}"/>
    <cellStyle name="60% - Ênfase6 50" xfId="4636" xr:uid="{946C395B-1E8B-4FBD-8594-92F50D2C003A}"/>
    <cellStyle name="60% - Ênfase6 51" xfId="4637" xr:uid="{C60C2095-C588-4DA8-904B-722E9F0D6FF0}"/>
    <cellStyle name="60% - Ênfase6 52" xfId="4638" xr:uid="{258C2691-88DE-4E45-A7C1-7A07795F8A47}"/>
    <cellStyle name="60% - Ênfase6 53" xfId="4639" xr:uid="{682303FD-C64B-4726-AED7-441E03242478}"/>
    <cellStyle name="60% - Ênfase6 54" xfId="4640" xr:uid="{2A8F0553-7120-4BC7-8BC9-4CDFF8728236}"/>
    <cellStyle name="60% - Ênfase6 55" xfId="4641" xr:uid="{FA83D9B0-16E2-4207-B13B-63646668B5E2}"/>
    <cellStyle name="60% - Ênfase6 56" xfId="4642" xr:uid="{716B6701-0A69-47CF-954E-7E7707D4DD1B}"/>
    <cellStyle name="60% - Ênfase6 57" xfId="4643" xr:uid="{96193A27-6FEF-4D5B-AF8D-F61CEB46D8C8}"/>
    <cellStyle name="60% - Ênfase6 58" xfId="4644" xr:uid="{C343E4FC-12DD-4C4D-9AA1-44677623C44D}"/>
    <cellStyle name="60% - Ênfase6 59" xfId="4645" xr:uid="{8AE8A28E-EF83-4AFA-949E-DB2BA09D3B22}"/>
    <cellStyle name="60% - Ênfase6 6" xfId="4646" xr:uid="{FC7BE138-97AB-4FA4-91BF-3DA3563F4AB6}"/>
    <cellStyle name="60% - Ênfase6 60" xfId="4647" xr:uid="{AEFB97F7-567F-4CD3-A496-5D036EE5D03B}"/>
    <cellStyle name="60% - Ênfase6 61" xfId="4648" xr:uid="{04C2A328-D844-495F-9782-34FA1CF10847}"/>
    <cellStyle name="60% - Ênfase6 62" xfId="4649" xr:uid="{C91D9094-1D1F-46AD-9202-7D961C05C666}"/>
    <cellStyle name="60% - Ênfase6 63" xfId="4650" xr:uid="{A05B9D64-C1B6-4C05-A4E8-8EDA2F5F82FB}"/>
    <cellStyle name="60% - Ênfase6 64" xfId="4651" xr:uid="{44D8BE69-97F1-4F1B-A97A-279EA6B59D20}"/>
    <cellStyle name="60% - Ênfase6 65" xfId="4652" xr:uid="{075F6674-A47B-4022-8F22-6523D4763A74}"/>
    <cellStyle name="60% - Ênfase6 66" xfId="4653" xr:uid="{055A6821-D855-4B00-9720-3B3CF6D6E66D}"/>
    <cellStyle name="60% - Ênfase6 67" xfId="4654" xr:uid="{F0551015-A00E-4D47-B3A3-009FAF586CD2}"/>
    <cellStyle name="60% - Ênfase6 68" xfId="4655" xr:uid="{1F5220C9-C87F-484E-9C14-D0A73D5BC94B}"/>
    <cellStyle name="60% - Ênfase6 69" xfId="4656" xr:uid="{2F2CE1BB-2F5A-42BF-92E3-B4453459D559}"/>
    <cellStyle name="60% - Ênfase6 7" xfId="4657" xr:uid="{ED93D9CF-D0FB-4946-AB59-F64E4ECEA0A2}"/>
    <cellStyle name="60% - Ênfase6 70" xfId="4658" xr:uid="{AC931222-0C8A-4857-B583-A0A6FC438204}"/>
    <cellStyle name="60% - Ênfase6 71" xfId="4659" xr:uid="{9E3ECCD2-4003-418E-96CF-4221A37E614D}"/>
    <cellStyle name="60% - Ênfase6 72" xfId="4660" xr:uid="{BF048BCC-E48A-4938-9588-55D5BAFDE94B}"/>
    <cellStyle name="60% - Ênfase6 73" xfId="4661" xr:uid="{ED660F4E-D753-4842-AA12-05590D6D778F}"/>
    <cellStyle name="60% - Ênfase6 74" xfId="4662" xr:uid="{651AB764-B482-4FB8-B405-B0199E75A4C9}"/>
    <cellStyle name="60% - Ênfase6 75" xfId="4663" xr:uid="{8D64721E-2EE2-491D-86FF-48515EA1A9B1}"/>
    <cellStyle name="60% - Ênfase6 76" xfId="4664" xr:uid="{B4FF40D1-90C9-4597-A5FF-CDF046960258}"/>
    <cellStyle name="60% - Ênfase6 77" xfId="4665" xr:uid="{0B98E7AB-30BF-4785-BB01-DF4D168F3CF4}"/>
    <cellStyle name="60% - Ênfase6 78" xfId="4666" xr:uid="{9C4C2F7C-979A-4861-B629-CC5F364E08F0}"/>
    <cellStyle name="60% - Ênfase6 79" xfId="4667" xr:uid="{DE405A79-82DD-440D-B62E-A342E667E371}"/>
    <cellStyle name="60% - Ênfase6 8" xfId="4668" xr:uid="{0ACCAB66-A913-4463-BA72-608FADEA0AA0}"/>
    <cellStyle name="60% - Ênfase6 80" xfId="4669" xr:uid="{1E1D1EC8-6135-4F06-9D18-BF3A46B51762}"/>
    <cellStyle name="60% - Ênfase6 81" xfId="4670" xr:uid="{01931953-3E24-4DD5-83EF-709D0F9862EE}"/>
    <cellStyle name="60% - Ênfase6 82" xfId="4671" xr:uid="{3E49B378-5970-444A-BA22-4DF26BBFE0C2}"/>
    <cellStyle name="60% - Ênfase6 83" xfId="4672" xr:uid="{6B129DEE-C5AD-47C4-AFBC-492A5878FE4B}"/>
    <cellStyle name="60% - Ênfase6 84" xfId="4673" xr:uid="{9D50EC32-1C21-4B3E-92BE-F244A165913E}"/>
    <cellStyle name="60% - Ênfase6 85" xfId="4674" xr:uid="{B1A24473-BA86-4E79-ACB7-FF2F2E1F4F3F}"/>
    <cellStyle name="60% - Ênfase6 86" xfId="4675" xr:uid="{A7BCF137-7362-40B5-A2CA-22C7E80948B1}"/>
    <cellStyle name="60% - Ênfase6 87" xfId="4676" xr:uid="{16C111B0-0B99-4FF6-84FA-C5575604BBE7}"/>
    <cellStyle name="60% - Ênfase6 88" xfId="4677" xr:uid="{3122C047-95B2-49D8-87DB-968BBC630B42}"/>
    <cellStyle name="60% - Ênfase6 89" xfId="4678" xr:uid="{24DB251A-C17A-4008-B2A0-ED9C3CF6E8B1}"/>
    <cellStyle name="60% - Ênfase6 9" xfId="4679" xr:uid="{6CD2EF33-042C-4658-8C37-2E6E056994A5}"/>
    <cellStyle name="60% - Ênfase6 90" xfId="4680" xr:uid="{692D963C-EE08-42B5-AE96-895ABE0CF277}"/>
    <cellStyle name="60% - Ênfase6 91" xfId="4681" xr:uid="{891C479F-FDFF-462B-B5A4-AD3C1C3885FE}"/>
    <cellStyle name="60% - Ênfase6 92" xfId="4682" xr:uid="{D20A9A28-07A0-4E44-94E5-042FE65487F2}"/>
    <cellStyle name="60% - Ênfase6 93" xfId="4683" xr:uid="{832156E5-5B0D-44C4-8A73-33FB5035C427}"/>
    <cellStyle name="60% - Ênfase6 94" xfId="4684" xr:uid="{4E45A2CD-C747-4A0C-9D94-12C0857E82D9}"/>
    <cellStyle name="60% - Ênfase6 95" xfId="4685" xr:uid="{8C049933-4679-4944-991C-CC2321762036}"/>
    <cellStyle name="60% - Ênfase6 96" xfId="4686" xr:uid="{CD85B740-3DC8-4940-BD88-68839A7B30A6}"/>
    <cellStyle name="60% - Ênfase6 97" xfId="4687" xr:uid="{3A644A0C-84F4-4047-9314-6C1CC190A854}"/>
    <cellStyle name="60% - Ênfase6 98" xfId="4688" xr:uid="{ED145249-A656-4DCC-9F25-7EFC25927C7B}"/>
    <cellStyle name="60% - Ênfase6 99" xfId="4689" xr:uid="{5B2A43FD-9A39-4583-9A04-8295EB6360EB}"/>
    <cellStyle name="60% - Énfasis1 2" xfId="31658" xr:uid="{9B10EA02-7D56-4C6F-9440-1CF6EAA2F505}"/>
    <cellStyle name="60% - Énfasis2 2" xfId="31659" xr:uid="{2464D023-EE1D-4864-8FCA-1805E7BC0637}"/>
    <cellStyle name="60% - Énfasis3 2" xfId="31660" xr:uid="{962F9AB3-EF5E-48F1-8FCC-D5EBCFF0E6BE}"/>
    <cellStyle name="60% - Énfasis4 2" xfId="31661" xr:uid="{91B3C03F-1564-4D1B-839F-8CE0A67AAA5B}"/>
    <cellStyle name="60% - Énfasis5 2" xfId="31662" xr:uid="{901FB68B-0169-4951-8325-D9731E1BFE96}"/>
    <cellStyle name="60% - Énfasis6 2" xfId="31663" xr:uid="{88A8E9B7-7057-4393-9F8D-1AFE196B61EA}"/>
    <cellStyle name="Accent1" xfId="11087" xr:uid="{8D94360D-47BB-4EF5-B701-947A3D79ACD3}"/>
    <cellStyle name="Accent1 - 20%" xfId="19" xr:uid="{00000000-0005-0000-0000-000012000000}"/>
    <cellStyle name="Accent1 - 40%" xfId="20" xr:uid="{00000000-0005-0000-0000-000013000000}"/>
    <cellStyle name="Accent1 - 60%" xfId="21" xr:uid="{00000000-0005-0000-0000-000014000000}"/>
    <cellStyle name="Accent1 2" xfId="11088" xr:uid="{5C0CE6E6-DAE5-438D-AB09-23AB6782D2BF}"/>
    <cellStyle name="Accent1 2 2" xfId="16057" xr:uid="{42476F56-E816-4CC9-8C2C-0C269D04A97D}"/>
    <cellStyle name="Accent1 2 2 2" xfId="16540" xr:uid="{9A31AC17-16EC-40F8-ABC2-E0F4DBFA377F}"/>
    <cellStyle name="Accent1 3" xfId="11089" xr:uid="{819BD8EE-BB54-47E2-80A0-7B421F551C5E}"/>
    <cellStyle name="Accent1 4" xfId="16539" xr:uid="{95B955AC-51AE-4E06-B30F-BA9B6DF60BDC}"/>
    <cellStyle name="Accent2" xfId="11090" xr:uid="{0F7E4A57-EA9A-41E9-B02E-DC7483CCBD28}"/>
    <cellStyle name="Accent2 - 20%" xfId="22" xr:uid="{00000000-0005-0000-0000-000015000000}"/>
    <cellStyle name="Accent2 - 40%" xfId="23" xr:uid="{00000000-0005-0000-0000-000016000000}"/>
    <cellStyle name="Accent2 - 60%" xfId="24" xr:uid="{00000000-0005-0000-0000-000017000000}"/>
    <cellStyle name="Accent2 2" xfId="11091" xr:uid="{6DE71B29-E3CE-428D-8735-A636CE5E6523}"/>
    <cellStyle name="Accent2 2 2" xfId="16058" xr:uid="{25EEA58F-5136-4C73-8A8E-0E75284F34BC}"/>
    <cellStyle name="Accent2 2 2 2" xfId="16542" xr:uid="{2224D49E-E2E1-48F7-9C43-8E86E0063472}"/>
    <cellStyle name="Accent2 3" xfId="11092" xr:uid="{425AB48E-4046-45A5-A8AC-F49710D4111A}"/>
    <cellStyle name="Accent2 4" xfId="16541" xr:uid="{29AC8B9D-B1B3-4635-9058-DCE3E9DEE693}"/>
    <cellStyle name="Accent3" xfId="11093" xr:uid="{165C1C00-C786-4669-A70E-D6ABBA6DCEAF}"/>
    <cellStyle name="Accent3 - 20%" xfId="25" xr:uid="{00000000-0005-0000-0000-000018000000}"/>
    <cellStyle name="Accent3 - 40%" xfId="26" xr:uid="{00000000-0005-0000-0000-000019000000}"/>
    <cellStyle name="Accent3 - 60%" xfId="27" xr:uid="{00000000-0005-0000-0000-00001A000000}"/>
    <cellStyle name="Accent3 2" xfId="11094" xr:uid="{A38BE304-C859-41EA-A88B-4F603A531A01}"/>
    <cellStyle name="Accent3 2 2" xfId="16059" xr:uid="{7EB4A007-6E93-4BDF-90D0-D842987BE696}"/>
    <cellStyle name="Accent3 2 2 2" xfId="16544" xr:uid="{74D202B3-7341-40CD-8469-893EA9FD93AB}"/>
    <cellStyle name="Accent3 3" xfId="11095" xr:uid="{07DA4664-1BD9-4DA4-A18D-F8A8FB28F53A}"/>
    <cellStyle name="Accent3 4" xfId="16543" xr:uid="{E5EB3E52-7988-4206-8D16-08FCE3B1C90D}"/>
    <cellStyle name="Accent4" xfId="11096" xr:uid="{50F2242E-6303-45A2-ACA6-DBC8A8F20EF6}"/>
    <cellStyle name="Accent4 - 20%" xfId="28" xr:uid="{00000000-0005-0000-0000-00001B000000}"/>
    <cellStyle name="Accent4 - 40%" xfId="29" xr:uid="{00000000-0005-0000-0000-00001C000000}"/>
    <cellStyle name="Accent4 - 60%" xfId="30" xr:uid="{00000000-0005-0000-0000-00001D000000}"/>
    <cellStyle name="Accent4 2" xfId="11097" xr:uid="{7BF837A7-DB86-44DF-A090-D9E7285F5DD6}"/>
    <cellStyle name="Accent4 2 2" xfId="16060" xr:uid="{EBF7B0EE-23EA-4E6F-ABB9-651D9AA7B314}"/>
    <cellStyle name="Accent4 2 2 2" xfId="16546" xr:uid="{8344F859-0F4B-40D3-9975-2D18F84ED20D}"/>
    <cellStyle name="Accent4 3" xfId="11098" xr:uid="{4D32137A-2BA9-4490-8B42-32D4FCA85087}"/>
    <cellStyle name="Accent4 4" xfId="16545" xr:uid="{2E8757C0-1D6D-468F-97CE-D5523A4095CC}"/>
    <cellStyle name="Accent5" xfId="11099" xr:uid="{5E19DDD3-5B33-447D-9F7D-57E614500E28}"/>
    <cellStyle name="Accent5 - 20%" xfId="31" xr:uid="{00000000-0005-0000-0000-00001E000000}"/>
    <cellStyle name="Accent5 - 40%" xfId="32" xr:uid="{00000000-0005-0000-0000-00001F000000}"/>
    <cellStyle name="Accent5 - 60%" xfId="33" xr:uid="{00000000-0005-0000-0000-000020000000}"/>
    <cellStyle name="Accent5 2" xfId="11100" xr:uid="{62B6F419-F74B-4221-85C2-3E003A0499C5}"/>
    <cellStyle name="Accent5 2 2" xfId="16061" xr:uid="{7C4A332C-A59C-41B3-B02B-DECB6147E9C9}"/>
    <cellStyle name="Accent5 2 2 2" xfId="16547" xr:uid="{04BEFE37-F215-4365-8642-70F1673316E1}"/>
    <cellStyle name="Accent5 3" xfId="11101" xr:uid="{C7C065A3-B133-4976-BE45-3217038BF532}"/>
    <cellStyle name="Accent6" xfId="11102" xr:uid="{B86E272A-4970-4DB4-82FD-073096B38F54}"/>
    <cellStyle name="Accent6 - 20%" xfId="34" xr:uid="{00000000-0005-0000-0000-000021000000}"/>
    <cellStyle name="Accent6 - 40%" xfId="35" xr:uid="{00000000-0005-0000-0000-000022000000}"/>
    <cellStyle name="Accent6 - 60%" xfId="36" xr:uid="{00000000-0005-0000-0000-000023000000}"/>
    <cellStyle name="Accent6 2" xfId="11103" xr:uid="{68D3E49A-08D6-4FE3-AA6F-EFF9693CED0E}"/>
    <cellStyle name="Accent6 2 2" xfId="16062" xr:uid="{F1C4041D-0B32-4193-90E3-F58CD0F1D3BD}"/>
    <cellStyle name="Accent6 2 2 2" xfId="16548" xr:uid="{C249F686-75E4-43E4-A89D-F34916B8EB01}"/>
    <cellStyle name="Accent6 3" xfId="11104" xr:uid="{6A0141CD-259F-42A6-8F74-A5F4D2704AF2}"/>
    <cellStyle name="AFE" xfId="11105" xr:uid="{46C159C0-3F82-4F65-84B5-F8EE76B60597}"/>
    <cellStyle name="Array" xfId="11106" xr:uid="{52233837-946C-439F-87B4-EE4A1494728C}"/>
    <cellStyle name="Array Enter" xfId="11107" xr:uid="{07271F70-C36A-4D93-A0A4-8427B40F846C}"/>
    <cellStyle name="Bad" xfId="113" hidden="1" xr:uid="{3F6A30D6-BD1A-4498-B8F2-8FBCED9E9684}"/>
    <cellStyle name="Bad 2" xfId="11108" xr:uid="{5540C245-55B3-423B-9293-32CB67B369E8}"/>
    <cellStyle name="Bad 2 2" xfId="16063" xr:uid="{CF63A9EC-B3F9-4F50-B618-3CA42351B728}"/>
    <cellStyle name="Bad 2 2 2" xfId="16549" xr:uid="{32374DA0-BC85-4888-B2A5-8C2E1704F2D9}"/>
    <cellStyle name="Bad 3" xfId="11109" xr:uid="{C7594DB0-57A5-448F-9781-377A06A675E5}"/>
    <cellStyle name="Bom" xfId="37" xr:uid="{00000000-0005-0000-0000-000024000000}"/>
    <cellStyle name="Bom 10" xfId="4690" xr:uid="{082C5A6C-05DE-4B2F-9654-5132561B197C}"/>
    <cellStyle name="Bom 100" xfId="4691" xr:uid="{A94C32AC-DD23-4E16-9D25-2CEEF3CB86BA}"/>
    <cellStyle name="Bom 101" xfId="4692" xr:uid="{5C0CE13E-36B5-4A8C-9534-38F64038711E}"/>
    <cellStyle name="Bom 102" xfId="4693" xr:uid="{31304BEB-61B3-4665-80A1-701A923515B3}"/>
    <cellStyle name="Bom 103" xfId="4694" xr:uid="{DBD4C7C0-4A38-4ED5-9919-4BAA4BFBC709}"/>
    <cellStyle name="Bom 104" xfId="4695" xr:uid="{089A5F27-6FED-44C4-ADB3-DE6F6B0D8D63}"/>
    <cellStyle name="Bom 105" xfId="4696" xr:uid="{D4F8ABD0-2170-4D2E-81C2-DD783687CF16}"/>
    <cellStyle name="Bom 106" xfId="4697" xr:uid="{917DBCD4-3890-4566-95A9-9AB109B3219F}"/>
    <cellStyle name="Bom 107" xfId="4698" xr:uid="{06991767-6098-4FC6-A524-CD05FF4233A0}"/>
    <cellStyle name="Bom 108" xfId="4699" xr:uid="{26E5B19B-92FE-4C7E-B6E5-8E5073BEE450}"/>
    <cellStyle name="Bom 109" xfId="4700" xr:uid="{0C8A3ACF-CC81-4C1E-B217-5C59918EF188}"/>
    <cellStyle name="Bom 11" xfId="4701" xr:uid="{F60AD14D-F822-4BEE-90B7-F2F33E15FCD5}"/>
    <cellStyle name="Bom 110" xfId="4702" xr:uid="{3841558F-BAE9-4C57-8801-23AC442D829C}"/>
    <cellStyle name="Bom 111" xfId="4703" xr:uid="{A4BD0FE0-9038-42B6-BBA1-8877553F2C5B}"/>
    <cellStyle name="Bom 112" xfId="4704" xr:uid="{C50AE57D-9D60-4ABD-8CC2-1DB80CC51F17}"/>
    <cellStyle name="Bom 113" xfId="4705" xr:uid="{26484780-CEE3-451C-AD7D-AE3D72F1C3C8}"/>
    <cellStyle name="Bom 114" xfId="4706" xr:uid="{6B734C4C-9C43-453D-8917-5368BBFA8546}"/>
    <cellStyle name="Bom 115" xfId="4707" xr:uid="{C5C726CE-3B47-450E-A5AE-83E82D94A7EE}"/>
    <cellStyle name="Bom 116" xfId="4708" xr:uid="{6BF4721C-2F9D-4783-99F2-7B88642663F9}"/>
    <cellStyle name="Bom 117" xfId="4709" xr:uid="{4AC94CE3-34A2-4664-8829-CA092616F4C5}"/>
    <cellStyle name="Bom 118" xfId="4710" xr:uid="{AF52D5DC-F0EC-4160-9E8E-9120AB8F5976}"/>
    <cellStyle name="Bom 119" xfId="4711" xr:uid="{4E7B254C-5118-4CF0-954D-22B2813C621C}"/>
    <cellStyle name="Bom 12" xfId="4712" xr:uid="{246971C0-5173-45F2-BE3B-A771445BAD72}"/>
    <cellStyle name="Bom 120" xfId="4713" xr:uid="{53CAED00-A325-442C-BB5C-109331BB87BF}"/>
    <cellStyle name="Bom 121" xfId="4714" xr:uid="{A2200448-58BD-46B0-8CFA-655C9D1B53E0}"/>
    <cellStyle name="Bom 122" xfId="4715" xr:uid="{F941D17C-8AB2-4777-AC63-999D682A0A58}"/>
    <cellStyle name="Bom 123" xfId="4716" xr:uid="{F5C8A037-7D78-448F-A174-2768765B79FC}"/>
    <cellStyle name="Bom 124" xfId="4717" xr:uid="{E5605A91-B182-4719-A923-C90B2F1442C9}"/>
    <cellStyle name="Bom 125" xfId="4718" xr:uid="{3FB2B785-746D-4FBE-A826-C0129138B1CE}"/>
    <cellStyle name="Bom 126" xfId="4719" xr:uid="{54CF1629-6595-483E-9CD6-FB1EB38E992A}"/>
    <cellStyle name="Bom 127" xfId="4720" xr:uid="{9A699E27-CA80-4083-9B35-FA49FE0CD751}"/>
    <cellStyle name="Bom 128" xfId="4721" xr:uid="{9C6962AF-92C0-42A6-A15B-1B7BE8A171C3}"/>
    <cellStyle name="Bom 129" xfId="4722" xr:uid="{E584541D-A246-4C3B-A3B0-5B66C7F65EB1}"/>
    <cellStyle name="Bom 13" xfId="4723" xr:uid="{43F06942-2D82-4B4F-A860-349A48FBFCC5}"/>
    <cellStyle name="Bom 130" xfId="4724" xr:uid="{51EFB3C6-4087-4F5C-A4B5-040722FFA852}"/>
    <cellStyle name="Bom 131" xfId="4725" xr:uid="{B4A1EC92-731D-41A6-81E6-AF51567D0E8D}"/>
    <cellStyle name="Bom 132" xfId="4726" xr:uid="{6E28207B-2EBF-4E0F-B0FD-6B43B4818091}"/>
    <cellStyle name="Bom 133" xfId="4727" xr:uid="{8454328E-7CD2-4045-959D-D42D2B032E78}"/>
    <cellStyle name="Bom 134" xfId="4728" xr:uid="{52D8362B-F507-446E-A7FF-2490EE4B739A}"/>
    <cellStyle name="Bom 135" xfId="4729" xr:uid="{18023C03-44F4-4CEE-9126-53A21EBD7B36}"/>
    <cellStyle name="Bom 136" xfId="4730" xr:uid="{33CC3137-1DAC-4BD6-990B-EEF896F37345}"/>
    <cellStyle name="Bom 137" xfId="4731" xr:uid="{070622D3-86DA-4429-B69B-221F8985DBBB}"/>
    <cellStyle name="Bom 138" xfId="4732" xr:uid="{0B088368-783D-401E-867D-7953B86C94D8}"/>
    <cellStyle name="Bom 139" xfId="4733" xr:uid="{7D23E17F-0D56-4611-92B4-ABDF2E75DBF0}"/>
    <cellStyle name="Bom 14" xfId="4734" xr:uid="{30C4ADC3-7A78-4A9F-8691-66FC20295091}"/>
    <cellStyle name="Bom 140" xfId="4735" xr:uid="{69E343F3-EF7F-483C-AF27-CA49F713C281}"/>
    <cellStyle name="Bom 141" xfId="4736" xr:uid="{1F0B55C5-91F7-4DEF-9A2B-122962EB1347}"/>
    <cellStyle name="Bom 142" xfId="4737" xr:uid="{CFBD93E1-5641-44B6-94CD-6B938ECECFDF}"/>
    <cellStyle name="Bom 143" xfId="4738" xr:uid="{E456CD39-0D88-4915-8715-C3E9EE2F1F83}"/>
    <cellStyle name="Bom 144" xfId="4739" xr:uid="{A62086FF-683C-422C-B300-6212C5825B00}"/>
    <cellStyle name="Bom 145" xfId="4740" xr:uid="{A61F7C1D-5E6A-4374-BABC-ADC3087E4268}"/>
    <cellStyle name="Bom 146" xfId="4741" xr:uid="{408E8C58-B7EF-4118-99EC-09B7C9071A87}"/>
    <cellStyle name="Bom 147" xfId="4742" xr:uid="{5947A5CC-DD13-4029-82E9-8AD48248972A}"/>
    <cellStyle name="Bom 148" xfId="4743" xr:uid="{A10971ED-11A7-4EE0-8BAB-6EF38C2B9087}"/>
    <cellStyle name="Bom 149" xfId="4744" xr:uid="{E5B4CD59-148C-4632-B1C0-EC8356C682A2}"/>
    <cellStyle name="Bom 15" xfId="4745" xr:uid="{95A19106-EDB3-4957-847B-7FF068C4DDAE}"/>
    <cellStyle name="Bom 150" xfId="4746" xr:uid="{E25FDD32-6960-4D56-9AB0-F3C93A00B378}"/>
    <cellStyle name="Bom 151" xfId="4747" xr:uid="{0A5B818E-2FE2-428C-A80E-FAACAA550716}"/>
    <cellStyle name="Bom 152" xfId="4748" xr:uid="{49CD72EE-334D-48E4-8249-249EC1CB09F5}"/>
    <cellStyle name="Bom 153" xfId="4749" xr:uid="{78031417-23D1-4E3A-99A0-104CDEA25664}"/>
    <cellStyle name="Bom 154" xfId="4750" xr:uid="{6BD125D1-E179-4D0C-87AB-73149A9FB538}"/>
    <cellStyle name="Bom 155" xfId="4751" xr:uid="{8C2361FC-0F79-431C-939F-DB9D64A6C7B9}"/>
    <cellStyle name="Bom 156" xfId="4752" xr:uid="{76E60942-E811-4477-87C6-4BF2728A166A}"/>
    <cellStyle name="Bom 157" xfId="4753" xr:uid="{C585CCF4-6A86-4F09-9BF4-7B643DBD02D3}"/>
    <cellStyle name="Bom 158" xfId="4754" xr:uid="{BCBC4DCF-1D36-4D80-81DC-197D78AFA360}"/>
    <cellStyle name="Bom 159" xfId="4755" xr:uid="{9D4C42FE-5E02-47F1-BB72-F9941EA4AD4D}"/>
    <cellStyle name="Bom 16" xfId="4756" xr:uid="{1EFCC074-DC14-4F89-A512-6D52B3677CF8}"/>
    <cellStyle name="Bom 160" xfId="4757" xr:uid="{D32F9852-0F5C-4963-A866-2F2DBC3A7C4C}"/>
    <cellStyle name="Bom 161" xfId="4758" xr:uid="{23CD1809-2C62-426D-9422-395DF2A24220}"/>
    <cellStyle name="Bom 162" xfId="4759" xr:uid="{E3E35A25-57ED-441D-9380-2B259E697673}"/>
    <cellStyle name="Bom 163" xfId="4760" xr:uid="{83BD0017-3389-4A6B-A6F8-728122ACF9DE}"/>
    <cellStyle name="Bom 164" xfId="4761" xr:uid="{B9AE839B-24BE-41C7-B432-DAA745D64095}"/>
    <cellStyle name="Bom 165" xfId="4762" xr:uid="{809360E3-0723-4D3F-830E-64813C877AFE}"/>
    <cellStyle name="Bom 166" xfId="4763" xr:uid="{DE313615-8248-4E64-9F17-B4BA1A1E45DE}"/>
    <cellStyle name="Bom 167" xfId="4764" xr:uid="{217090D1-3EEF-47EF-BB17-12C439648D8F}"/>
    <cellStyle name="Bom 168" xfId="4765" xr:uid="{6688D024-4119-4C81-B34C-4D88F374CF25}"/>
    <cellStyle name="Bom 169" xfId="4766" xr:uid="{2EFA61CF-77B6-4F28-8023-CA397284ED90}"/>
    <cellStyle name="Bom 17" xfId="4767" xr:uid="{C0FA956C-A57B-41F7-B59D-544FB0E707DD}"/>
    <cellStyle name="Bom 170" xfId="4768" xr:uid="{44B34746-FA69-4113-8BEF-ECF894774BC2}"/>
    <cellStyle name="Bom 171" xfId="4769" xr:uid="{C2561872-69F4-4297-9E59-D9EE376735FC}"/>
    <cellStyle name="Bom 172" xfId="4770" xr:uid="{46398F69-F461-47F9-8D49-E927B1F4E752}"/>
    <cellStyle name="Bom 173" xfId="4771" xr:uid="{27591439-B650-4CB8-9E3D-4DB0B60A4A2E}"/>
    <cellStyle name="Bom 174" xfId="4772" xr:uid="{1F5C0B13-B5F4-4534-993E-4B926ED84B39}"/>
    <cellStyle name="Bom 175" xfId="4773" xr:uid="{AF030300-BC9A-4624-A19E-100F2F12FDB3}"/>
    <cellStyle name="Bom 176" xfId="4774" xr:uid="{8748B670-28E8-43D4-8B9D-F7D925724FED}"/>
    <cellStyle name="Bom 177" xfId="4775" xr:uid="{02037DB6-0986-4596-8730-973B9F138A27}"/>
    <cellStyle name="Bom 178" xfId="4776" xr:uid="{5202C92E-AFC7-47F1-9490-3D9955C1ED09}"/>
    <cellStyle name="Bom 179" xfId="4777" xr:uid="{9EA79B8A-22C7-40FC-8B0E-B14B9E45B79B}"/>
    <cellStyle name="Bom 18" xfId="4778" xr:uid="{2CCA7F4C-0A12-4E20-8FA0-522477DDA58E}"/>
    <cellStyle name="Bom 180" xfId="4779" xr:uid="{7A251BA1-1537-469F-AB5B-7AF3DC142ABC}"/>
    <cellStyle name="Bom 181" xfId="4780" xr:uid="{368E4948-3FFA-4B50-B416-6D42A2CFD3A8}"/>
    <cellStyle name="Bom 182" xfId="4781" xr:uid="{872785BC-EC0D-4700-AD32-AF8FBC51474A}"/>
    <cellStyle name="Bom 183" xfId="4782" xr:uid="{C7A595A9-E9CA-4D3F-A519-BDC727DE6133}"/>
    <cellStyle name="Bom 184" xfId="4783" xr:uid="{644588AA-D368-4BCC-B364-E61B00426E92}"/>
    <cellStyle name="Bom 185" xfId="4784" xr:uid="{B3105062-195F-41AE-8033-99022398D80B}"/>
    <cellStyle name="Bom 186" xfId="4785" xr:uid="{E6C65443-3FDE-4617-9C85-209E6BB3D711}"/>
    <cellStyle name="Bom 187" xfId="4786" xr:uid="{0A84A211-1A75-46C1-B8B0-8ECDF902DA7B}"/>
    <cellStyle name="Bom 188" xfId="4787" xr:uid="{0FE6F834-8A6B-438B-9086-61967E82C5C3}"/>
    <cellStyle name="Bom 189" xfId="4788" xr:uid="{49CD60DA-E01D-4858-81C3-72CB67A14697}"/>
    <cellStyle name="Bom 19" xfId="4789" xr:uid="{609EFFD9-2A64-47F5-AEE2-BC4B963EF26F}"/>
    <cellStyle name="Bom 190" xfId="4790" xr:uid="{8866DA5B-BA89-4AA3-8B05-B761311B0580}"/>
    <cellStyle name="Bom 191" xfId="4791" xr:uid="{8D492825-2E04-4322-AD21-A23179A13CF8}"/>
    <cellStyle name="Bom 192" xfId="4792" xr:uid="{1A405C50-F788-411E-AEB9-E5ED3ABCCD62}"/>
    <cellStyle name="Bom 193" xfId="4793" xr:uid="{9D89C66A-473A-4380-96E2-A92A09F6735B}"/>
    <cellStyle name="Bom 194" xfId="4794" xr:uid="{B8C0D1EF-D129-49A8-B0F9-6272D70404DB}"/>
    <cellStyle name="Bom 195" xfId="4795" xr:uid="{A7593842-8367-44B6-BE66-FB1534EC79F8}"/>
    <cellStyle name="Bom 196" xfId="4796" xr:uid="{BF9B152F-4729-49C9-98A7-270441797005}"/>
    <cellStyle name="Bom 197" xfId="4797" xr:uid="{19921AFE-7B08-4AFF-A4D3-9ABF91A0B747}"/>
    <cellStyle name="Bom 198" xfId="4798" xr:uid="{8003DCAC-3592-4888-94EC-6BFC5EFE6D17}"/>
    <cellStyle name="Bom 199" xfId="4799" xr:uid="{F0CE39B5-4E8E-40B7-B7D5-6C81F0A149AF}"/>
    <cellStyle name="Bom 2" xfId="4800" xr:uid="{EA420F16-B9E3-4627-82AC-74D90F215D36}"/>
    <cellStyle name="Bom 2 2" xfId="18628" xr:uid="{B4816F95-89BD-4454-8590-7816FD3EE985}"/>
    <cellStyle name="Bom 2 2 2" xfId="31839" xr:uid="{6D0B729B-30F1-43C6-890E-99ADE5AD773C}"/>
    <cellStyle name="Bom 20" xfId="4801" xr:uid="{448522F3-5E07-4F94-8BC1-C0553D72AC95}"/>
    <cellStyle name="Bom 200" xfId="4802" xr:uid="{F60FC25F-2EB8-4822-8EA1-70124AA6B3C1}"/>
    <cellStyle name="Bom 201" xfId="4803" xr:uid="{2C2C474D-61C6-4D0A-A006-5C19EEAD295E}"/>
    <cellStyle name="Bom 202" xfId="4804" xr:uid="{8DAFEFB6-FAB0-48F9-BE01-F2C772DF10AC}"/>
    <cellStyle name="Bom 203" xfId="4805" xr:uid="{11699BC4-AC44-44C4-A696-61BF81904A10}"/>
    <cellStyle name="Bom 204" xfId="4806" xr:uid="{011487A9-FDEB-497B-A9E3-BCE38398A8A0}"/>
    <cellStyle name="Bom 205" xfId="4807" xr:uid="{7DFC3619-3209-4259-9E59-A4BFBEFBCFB1}"/>
    <cellStyle name="Bom 206" xfId="4808" xr:uid="{4DEC5A93-68CE-40BB-B393-C3B04C86B236}"/>
    <cellStyle name="Bom 207" xfId="4809" xr:uid="{A7A44987-DA67-429F-9408-D1E69CE38439}"/>
    <cellStyle name="Bom 208" xfId="4810" xr:uid="{64C81AE7-CB40-4ABE-8CD7-8C72C7511C84}"/>
    <cellStyle name="Bom 209" xfId="4811" xr:uid="{7073D55E-026D-4094-B9FE-34C9C9B32E92}"/>
    <cellStyle name="Bom 21" xfId="4812" xr:uid="{E4803F29-1674-4677-9900-B7EBC1D7546F}"/>
    <cellStyle name="Bom 210" xfId="4813" xr:uid="{6E45FA9B-67A4-41E8-980D-0523B6AB7E4A}"/>
    <cellStyle name="Bom 211" xfId="4814" xr:uid="{94027539-7929-4BF8-978C-4ECE19446C07}"/>
    <cellStyle name="Bom 212" xfId="4815" xr:uid="{60D77D89-9620-4822-84CC-7A82C074A4C5}"/>
    <cellStyle name="Bom 213" xfId="4816" xr:uid="{CB278426-C7A8-4355-84A9-8F365EEB999C}"/>
    <cellStyle name="Bom 214" xfId="4817" xr:uid="{5437A061-2263-408F-8E60-D25F61D41B54}"/>
    <cellStyle name="Bom 215" xfId="4818" xr:uid="{04D29446-BE00-4DDA-B06B-37B3E733EAEA}"/>
    <cellStyle name="Bom 216" xfId="4819" xr:uid="{90E4A329-9F5A-439E-93A4-CC1DB3FDD44B}"/>
    <cellStyle name="Bom 217" xfId="4820" xr:uid="{0DEA111C-0A66-4B58-A187-31251CC2C4E4}"/>
    <cellStyle name="Bom 218" xfId="4821" xr:uid="{C35B3205-7D00-496D-B7DB-534A57F93A45}"/>
    <cellStyle name="Bom 219" xfId="4822" xr:uid="{631A6F27-55AC-4337-BC2B-DEA2151F92A0}"/>
    <cellStyle name="Bom 22" xfId="4823" xr:uid="{46417ED0-1388-4EC2-9FA2-E69BF5EAA708}"/>
    <cellStyle name="Bom 220" xfId="4824" xr:uid="{775B48B1-00F0-4959-8677-72C290BA2D1A}"/>
    <cellStyle name="Bom 221" xfId="4825" xr:uid="{4AC71221-C745-46A9-8E6F-6560582E48BB}"/>
    <cellStyle name="Bom 222" xfId="4826" xr:uid="{8E578112-342A-4545-B020-15F07C783B46}"/>
    <cellStyle name="Bom 223" xfId="4827" xr:uid="{4188A0DC-1A5E-4F7F-B099-8D7B2BBAD5E4}"/>
    <cellStyle name="Bom 224" xfId="4828" xr:uid="{CEEE2A94-6E65-4BD6-ACFA-8937887770D9}"/>
    <cellStyle name="Bom 225" xfId="4829" xr:uid="{C98D5EEE-1D7C-4C26-A8A4-C8F58BD57429}"/>
    <cellStyle name="Bom 226" xfId="4830" xr:uid="{B0B08BCF-3725-479E-8F78-C056323978A7}"/>
    <cellStyle name="Bom 227" xfId="4831" xr:uid="{6CDCAC7C-AED0-49FE-9CFD-65CEF4B2B38F}"/>
    <cellStyle name="Bom 228" xfId="4832" xr:uid="{648EA001-EBC4-4DC0-92D3-5AED38D0B13B}"/>
    <cellStyle name="Bom 229" xfId="4833" xr:uid="{A8A65387-358D-44FB-A426-FF03D6339E16}"/>
    <cellStyle name="Bom 23" xfId="4834" xr:uid="{4879747E-715E-44E7-8F33-880D242A023A}"/>
    <cellStyle name="Bom 230" xfId="4835" xr:uid="{EDCF410E-B727-4F1C-BDD5-B733430B5819}"/>
    <cellStyle name="Bom 231" xfId="4836" xr:uid="{8929768D-8536-4FAB-B948-C0354BE73297}"/>
    <cellStyle name="Bom 232" xfId="4837" xr:uid="{E59D75C7-96E1-4D90-8C7E-8B93E9E7C673}"/>
    <cellStyle name="Bom 233" xfId="4838" xr:uid="{7B259804-66B5-48D2-A591-813A96457E4E}"/>
    <cellStyle name="Bom 234" xfId="4839" xr:uid="{A88A8880-8A27-4D9F-86F8-5DA78B35CD77}"/>
    <cellStyle name="Bom 235" xfId="4840" xr:uid="{25078E52-08DA-4430-94CD-F1049E5E6D93}"/>
    <cellStyle name="Bom 236" xfId="4841" xr:uid="{64C53824-4F82-432D-B28F-156A0C5EF421}"/>
    <cellStyle name="Bom 237" xfId="4842" xr:uid="{6B97E23D-2021-4A00-9A28-77AD27EFCAE5}"/>
    <cellStyle name="Bom 238" xfId="4843" xr:uid="{DE1033D2-389E-4565-BD37-99AE3AA54DF4}"/>
    <cellStyle name="Bom 239" xfId="4844" xr:uid="{ED608303-F13B-4726-BD37-2252B5279100}"/>
    <cellStyle name="Bom 24" xfId="4845" xr:uid="{0F237B4A-6930-4CC5-88A6-700B6489F783}"/>
    <cellStyle name="Bom 240" xfId="4846" xr:uid="{41DD6075-A6B1-46F2-8AA8-E94D9B580A33}"/>
    <cellStyle name="Bom 241" xfId="4847" xr:uid="{3E43E8F9-29C2-42CF-A439-5E52B931B008}"/>
    <cellStyle name="Bom 242" xfId="4848" xr:uid="{447D9804-7D50-4F9F-BC32-18A6A49B22B6}"/>
    <cellStyle name="Bom 243" xfId="4849" xr:uid="{9DF2C8CF-29DC-4EAC-8059-5F9645AE5277}"/>
    <cellStyle name="Bom 244" xfId="4850" xr:uid="{B72DEA4A-ED50-43EE-9B25-827E3ED04CC8}"/>
    <cellStyle name="Bom 245" xfId="4851" xr:uid="{417148BC-BCF9-4EB5-88AD-A575ADD24F72}"/>
    <cellStyle name="Bom 246" xfId="4852" xr:uid="{177B92F4-A733-4656-812C-FEFD1322A79B}"/>
    <cellStyle name="Bom 247" xfId="4853" xr:uid="{1E33D4A4-39C8-41CB-B0CD-656FC440D1E6}"/>
    <cellStyle name="Bom 248" xfId="4854" xr:uid="{86416D6E-5EE5-41A4-869A-03F8214031D0}"/>
    <cellStyle name="Bom 249" xfId="4855" xr:uid="{09A9C693-3896-4B08-9661-8C3D42B26C8F}"/>
    <cellStyle name="Bom 25" xfId="4856" xr:uid="{4B8FCAFD-42A5-453C-B77A-1DFF454C9D4F}"/>
    <cellStyle name="Bom 250" xfId="4857" xr:uid="{3DC24910-B269-488A-8988-EB28D10B9626}"/>
    <cellStyle name="Bom 251" xfId="4858" xr:uid="{2FFC5202-36C9-4993-A1BB-23656ADEADCF}"/>
    <cellStyle name="Bom 252" xfId="4859" xr:uid="{C06130BB-D2FC-4A75-9094-2125A4888382}"/>
    <cellStyle name="Bom 253" xfId="4860" xr:uid="{A1E96825-9F58-4E51-9E56-7056F53E8FAB}"/>
    <cellStyle name="Bom 254" xfId="4861" xr:uid="{4DBDDEB6-0DC9-424E-9A62-89092D43ECF8}"/>
    <cellStyle name="Bom 255" xfId="4862" xr:uid="{4CB9F054-CE57-40C8-9F06-57C7514D67AE}"/>
    <cellStyle name="Bom 256" xfId="15907" xr:uid="{609517EA-7493-400B-970C-7B1FCBFB4D04}"/>
    <cellStyle name="Bom 26" xfId="4863" xr:uid="{AD9D59BB-B63B-420B-B092-04F8EA068613}"/>
    <cellStyle name="Bom 27" xfId="4864" xr:uid="{754E1FC6-745A-4697-820E-A3A3CF5C5097}"/>
    <cellStyle name="Bom 28" xfId="4865" xr:uid="{A7C1DDE9-6B1A-4F64-86E7-1478C759E30D}"/>
    <cellStyle name="Bom 29" xfId="4866" xr:uid="{90A6FE4C-21CE-44E6-93AC-262BAF2F6B07}"/>
    <cellStyle name="Bom 3" xfId="4867" xr:uid="{518DEB2A-B65B-444D-B169-A0798C62DA65}"/>
    <cellStyle name="Bom 3 2" xfId="18629" xr:uid="{6DFE0375-2FE4-4B01-8841-94F559D944EA}"/>
    <cellStyle name="Bom 3 2 2" xfId="31840" xr:uid="{5C8FA7A0-69A1-4AF8-98D6-182674ECD044}"/>
    <cellStyle name="Bom 30" xfId="4868" xr:uid="{84957235-85F4-4B79-A19A-6B96DF990364}"/>
    <cellStyle name="Bom 31" xfId="4869" xr:uid="{6952F2DC-F96B-44CB-9839-912A26A0BB16}"/>
    <cellStyle name="Bom 32" xfId="4870" xr:uid="{D64B07A9-A10D-4640-BAD1-33A00D38A034}"/>
    <cellStyle name="Bom 33" xfId="4871" xr:uid="{F736177A-CF23-4157-8F28-FE65E4A4D70D}"/>
    <cellStyle name="Bom 34" xfId="4872" xr:uid="{8397EB09-EE52-484B-A9F4-DC812103A5CD}"/>
    <cellStyle name="Bom 35" xfId="4873" xr:uid="{8D313A0F-D17D-47CA-909C-1D63349D0273}"/>
    <cellStyle name="Bom 36" xfId="4874" xr:uid="{787E0D6D-14E6-49F4-9812-6EA1FDEB6E19}"/>
    <cellStyle name="Bom 37" xfId="4875" xr:uid="{AFC51E08-2F19-4D6B-83AD-8D3355CA9D53}"/>
    <cellStyle name="Bom 38" xfId="4876" xr:uid="{A859799A-E3D5-41CF-BA13-E43DA6E53466}"/>
    <cellStyle name="Bom 39" xfId="4877" xr:uid="{2218317E-324B-4759-925E-1B325417316F}"/>
    <cellStyle name="Bom 4" xfId="4878" xr:uid="{73BA62A6-2FB6-4DB5-9443-F4620ACDC0A9}"/>
    <cellStyle name="Bom 40" xfId="4879" xr:uid="{B7F53E03-6F48-42B4-86F0-BE783CE0BBB4}"/>
    <cellStyle name="Bom 41" xfId="4880" xr:uid="{D491E373-C7D5-4421-870C-98AA8E22C08C}"/>
    <cellStyle name="Bom 42" xfId="4881" xr:uid="{3AA9A897-4970-440E-9310-301AD5655695}"/>
    <cellStyle name="Bom 43" xfId="4882" xr:uid="{6EB4120F-9365-460A-8BA1-52BFECABA4B1}"/>
    <cellStyle name="Bom 44" xfId="4883" xr:uid="{CF7B11B4-7235-46A8-8E7B-696BC7DFCA7C}"/>
    <cellStyle name="Bom 45" xfId="4884" xr:uid="{438C73E3-59B0-475E-8519-C734A50CE095}"/>
    <cellStyle name="Bom 46" xfId="4885" xr:uid="{E3EC7012-A484-415A-8142-F4B46B309AAB}"/>
    <cellStyle name="Bom 47" xfId="4886" xr:uid="{85F7499E-2479-4710-9F87-9DC48EB964FB}"/>
    <cellStyle name="Bom 48" xfId="4887" xr:uid="{8DFB2519-1BF2-4324-87CE-2D937E907474}"/>
    <cellStyle name="Bom 49" xfId="4888" xr:uid="{A779A4E6-7DB3-4BF8-9BBF-2EC526B2B5DA}"/>
    <cellStyle name="Bom 5" xfId="4889" xr:uid="{3B992422-1ECC-4E46-A266-89F3C166B644}"/>
    <cellStyle name="Bom 50" xfId="4890" xr:uid="{46FD1BF4-8E9C-477B-A60F-305A1ACE886A}"/>
    <cellStyle name="Bom 51" xfId="4891" xr:uid="{D5A399F2-0B6E-4CDB-BCB3-6C8D91341EEA}"/>
    <cellStyle name="Bom 52" xfId="4892" xr:uid="{1C3E4F1A-816E-4B97-95B2-7E43F700B08A}"/>
    <cellStyle name="Bom 53" xfId="4893" xr:uid="{EF2017B1-6F85-4F96-8F44-257FC1FCA39B}"/>
    <cellStyle name="Bom 54" xfId="4894" xr:uid="{C53764C6-B3F4-4552-AED3-30AF79FF5F59}"/>
    <cellStyle name="Bom 55" xfId="4895" xr:uid="{217C9C15-BE4C-42E0-9B4D-0B84A0EF0251}"/>
    <cellStyle name="Bom 56" xfId="4896" xr:uid="{A6959701-3129-4DB1-968C-D42CE05EDEC3}"/>
    <cellStyle name="Bom 57" xfId="4897" xr:uid="{C9F5FA55-2DFB-4BBE-8105-278E43715B8E}"/>
    <cellStyle name="Bom 58" xfId="4898" xr:uid="{6F7E872D-58C7-46AA-A450-91FBB7FCDFF7}"/>
    <cellStyle name="Bom 59" xfId="4899" xr:uid="{2F8CDEBA-E91B-4515-9195-BE9525F73955}"/>
    <cellStyle name="Bom 6" xfId="4900" xr:uid="{1C384E54-B0AB-4974-B733-5C3A22ED865E}"/>
    <cellStyle name="Bom 60" xfId="4901" xr:uid="{D5FEBBF9-E8DE-4C5C-9DE9-1DC6BEABDBEE}"/>
    <cellStyle name="Bom 61" xfId="4902" xr:uid="{2E132813-1ADE-49E0-8A9F-C5C6DF95BA81}"/>
    <cellStyle name="Bom 62" xfId="4903" xr:uid="{33A567D4-D4C8-4CAE-81E6-96DD89444245}"/>
    <cellStyle name="Bom 63" xfId="4904" xr:uid="{83A9B7A3-4A03-4118-A7B5-435DF6E98D92}"/>
    <cellStyle name="Bom 64" xfId="4905" xr:uid="{FF4BF164-4610-4CE7-A6A9-C77330B3CCE3}"/>
    <cellStyle name="Bom 65" xfId="4906" xr:uid="{9F1B162D-1753-47E5-BEF0-E8A89728969B}"/>
    <cellStyle name="Bom 66" xfId="4907" xr:uid="{EB4AAD6E-C12C-41FA-94C0-1B74DC717738}"/>
    <cellStyle name="Bom 67" xfId="4908" xr:uid="{396A6C39-68AD-4605-8CC4-BCA71743FE33}"/>
    <cellStyle name="Bom 68" xfId="4909" xr:uid="{BC2DEF29-7874-42C9-856F-B252A6B5A601}"/>
    <cellStyle name="Bom 69" xfId="4910" xr:uid="{818EF97E-2651-40D4-BCEC-365F55AE859E}"/>
    <cellStyle name="Bom 7" xfId="4911" xr:uid="{FE0E9CB8-6B45-4268-AD27-D7AC4330B179}"/>
    <cellStyle name="Bom 70" xfId="4912" xr:uid="{D41475B8-F496-4787-88B7-4880218DF31F}"/>
    <cellStyle name="Bom 71" xfId="4913" xr:uid="{555B8ED9-1A7F-4493-89B5-4A1D1B8515EA}"/>
    <cellStyle name="Bom 72" xfId="4914" xr:uid="{195CC8C7-7066-4BED-960F-ED668DC41096}"/>
    <cellStyle name="Bom 73" xfId="4915" xr:uid="{D5821140-5155-4FB4-9424-A2A038F1EB78}"/>
    <cellStyle name="Bom 74" xfId="4916" xr:uid="{D885B166-B7F8-4366-8D26-F94483505DCA}"/>
    <cellStyle name="Bom 75" xfId="4917" xr:uid="{4982F572-19AE-4876-94EE-A6C744F56532}"/>
    <cellStyle name="Bom 76" xfId="4918" xr:uid="{978B5B0D-D90B-4CAB-A2C2-24BB66C7D93E}"/>
    <cellStyle name="Bom 77" xfId="4919" xr:uid="{22959C8E-A13E-4036-B10E-9C075E1FC268}"/>
    <cellStyle name="Bom 78" xfId="4920" xr:uid="{BE11651D-649C-494C-B98F-4638FEA6A854}"/>
    <cellStyle name="Bom 79" xfId="4921" xr:uid="{0DCB405D-05F4-4DF7-9523-7000B7721C81}"/>
    <cellStyle name="Bom 8" xfId="4922" xr:uid="{75FB2777-78C6-4178-B5A3-7AD1BF6B90EC}"/>
    <cellStyle name="Bom 80" xfId="4923" xr:uid="{B7C8E71F-F540-45CC-9A14-94969B617450}"/>
    <cellStyle name="Bom 81" xfId="4924" xr:uid="{EB27A540-2194-40F7-855E-B0446B501F23}"/>
    <cellStyle name="Bom 82" xfId="4925" xr:uid="{33519965-9680-42E2-A8FD-9075CB1F803E}"/>
    <cellStyle name="Bom 83" xfId="4926" xr:uid="{86117A36-4631-477B-8B1A-E92EA887060D}"/>
    <cellStyle name="Bom 84" xfId="4927" xr:uid="{4168112E-8DD9-47B9-B03A-4B7F7427DBF8}"/>
    <cellStyle name="Bom 85" xfId="4928" xr:uid="{2F6318D9-19C9-4CA4-873C-97C38D67BD12}"/>
    <cellStyle name="Bom 86" xfId="4929" xr:uid="{883819D9-21D5-42AF-8813-BCF74D2F84FB}"/>
    <cellStyle name="Bom 87" xfId="4930" xr:uid="{72286C8A-C51B-4E0B-8C0A-EC354F27C737}"/>
    <cellStyle name="Bom 88" xfId="4931" xr:uid="{92A9ABBA-656A-459D-AAAC-99977C3BB671}"/>
    <cellStyle name="Bom 89" xfId="4932" xr:uid="{F2405FB0-BC57-47C1-BDC6-B2FCE1A678EF}"/>
    <cellStyle name="Bom 9" xfId="4933" xr:uid="{F519F8E6-66B7-46E1-91C3-35285D35E051}"/>
    <cellStyle name="Bom 90" xfId="4934" xr:uid="{88CE7272-6B8F-4CD4-A1C1-8C439546BB6E}"/>
    <cellStyle name="Bom 91" xfId="4935" xr:uid="{269D270F-97C6-4AFB-9A64-5FE37C7EB0F1}"/>
    <cellStyle name="Bom 92" xfId="4936" xr:uid="{DC5000DF-EF08-4B60-BC29-681C3ED7F1A0}"/>
    <cellStyle name="Bom 93" xfId="4937" xr:uid="{06465A7C-E53E-43FB-B4C0-0E106A6666F5}"/>
    <cellStyle name="Bom 94" xfId="4938" xr:uid="{ADCAECF4-7C66-4DF8-962B-A760EBB04115}"/>
    <cellStyle name="Bom 95" xfId="4939" xr:uid="{6418D882-E808-4AE5-9898-393BBC105F63}"/>
    <cellStyle name="Bom 96" xfId="4940" xr:uid="{1ABAA39C-F74C-4842-8AF1-24B3242C67CF}"/>
    <cellStyle name="Bom 97" xfId="4941" xr:uid="{9706DFF9-5831-4AE6-8351-919077479E75}"/>
    <cellStyle name="Bom 98" xfId="4942" xr:uid="{070ED6A5-66B7-48E2-A49B-ECC2ADC6D5E3}"/>
    <cellStyle name="Bom 99" xfId="4943" xr:uid="{31A5F6E3-B533-4A6A-91B0-CDE52DEBA639}"/>
    <cellStyle name="Calculation" xfId="11110" xr:uid="{9B968C90-40AD-41C0-A3D7-49918EFF08DA}"/>
    <cellStyle name="Calculation 10" xfId="11111" xr:uid="{E42BA39D-AEEC-402F-9A51-F5E9F03249C5}"/>
    <cellStyle name="Calculation 11" xfId="16064" xr:uid="{DE81D31B-727F-4D6D-964A-4606603AAA83}"/>
    <cellStyle name="Calculation 11 2" xfId="17864" xr:uid="{BBAFF0FA-D7D8-4857-8138-CE9194FC406F}"/>
    <cellStyle name="Calculation 11 2 2" xfId="33099" xr:uid="{3F83557D-3860-4870-8FFB-F3013D4D6905}"/>
    <cellStyle name="Calculation 11 2 3" xfId="34644" xr:uid="{5505E8C1-944C-4746-9F0B-78A0CD28AEF4}"/>
    <cellStyle name="Calculation 11 2 4" xfId="47908" xr:uid="{08DE8CD7-1C2F-46F9-8F96-EEA0284985CF}"/>
    <cellStyle name="Calculation 11 3" xfId="25270" xr:uid="{A386E7C5-2D6E-4C74-9DC8-65588BC96929}"/>
    <cellStyle name="Calculation 11 3 2" xfId="33251" xr:uid="{D85B0985-9133-4B9C-9AE5-8B12EBEED6D1}"/>
    <cellStyle name="Calculation 11 3 3" xfId="41591" xr:uid="{006C8165-292C-4B92-9C64-C00565F5661D}"/>
    <cellStyle name="Calculation 11 3 4" xfId="48109" xr:uid="{41B6C461-A0C3-472A-87F9-1DC154EEC074}"/>
    <cellStyle name="Calculation 11 4" xfId="25471" xr:uid="{438753CC-69CA-49E0-98FD-1C978B712573}"/>
    <cellStyle name="Calculation 11 4 2" xfId="41792" xr:uid="{5211F846-2C82-44A9-A9D1-B454EBC6B31D}"/>
    <cellStyle name="Calculation 11 4 3" xfId="48314" xr:uid="{EDFDD73A-66F9-4A33-967F-B07760E8EEC4}"/>
    <cellStyle name="Calculation 11 5" xfId="33978" xr:uid="{F62E10CF-8F2F-4728-B9B8-9FA45C697E0A}"/>
    <cellStyle name="Calculation 11 5 2" xfId="48857" xr:uid="{48F83DA3-8CEB-409F-A6AE-3FF4A234EE7A}"/>
    <cellStyle name="Calculation 11 6" xfId="35550" xr:uid="{AFBADF35-61B4-4E0F-B599-A566694D35C5}"/>
    <cellStyle name="Calculation 11 7" xfId="34831" xr:uid="{42B54CB8-9263-46B7-8854-D83F0BA35924}"/>
    <cellStyle name="Calculation 11 8" xfId="47516" xr:uid="{DCEA5BAF-8CE5-49DF-99B9-5E4030FAE999}"/>
    <cellStyle name="Calculation 11 9" xfId="17463" xr:uid="{3CC200B6-A75F-4149-9777-775BEC27CC0F}"/>
    <cellStyle name="Calculation 12" xfId="16550" xr:uid="{5AC2488D-B69A-4C9E-B256-C125BE48C911}"/>
    <cellStyle name="Calculation 12 2" xfId="33038" xr:uid="{C67F8244-1430-49AE-8E70-06BDE1EDD7AD}"/>
    <cellStyle name="Calculation 12 3" xfId="34999" xr:uid="{22C60C24-F117-4409-9A89-27CC75E87ACC}"/>
    <cellStyle name="Calculation 12 4" xfId="34874" xr:uid="{8A55721F-9C3A-4BB2-81CE-CDE36761B2B8}"/>
    <cellStyle name="Calculation 12 5" xfId="47863" xr:uid="{045EE216-7AA2-480A-B067-EBCD37E45120}"/>
    <cellStyle name="Calculation 13" xfId="17663" xr:uid="{78E4A529-F4D6-42E1-9FD2-76E6739CEAC1}"/>
    <cellStyle name="Calculation 13 2" xfId="32945" xr:uid="{87EB2701-8BE2-471F-9FF0-A959704FD02E}"/>
    <cellStyle name="Calculation 13 3" xfId="34748" xr:uid="{1E5AD077-EC73-422F-A86F-66F13D664E62}"/>
    <cellStyle name="Calculation 13 4" xfId="47776" xr:uid="{1FBBA722-AB01-4DA1-8BE1-356FA8DF4AA3}"/>
    <cellStyle name="Calculation 14" xfId="24846" xr:uid="{6FE17468-52DB-4013-9EBB-1B7761218936}"/>
    <cellStyle name="Calculation 14 2" xfId="41018" xr:uid="{78581580-E32E-47FC-BA1C-92561F2B87BA}"/>
    <cellStyle name="Calculation 14 3" xfId="41285" xr:uid="{9F58DAB6-3301-451D-B81A-81C11C64921B}"/>
    <cellStyle name="Calculation 15" xfId="24844" xr:uid="{2DF010E7-3720-4ED8-83EB-8ECF7E1C64AA}"/>
    <cellStyle name="Calculation 15 2" xfId="41017" xr:uid="{F4DC9288-C58B-43E0-A420-1F74840ED318}"/>
    <cellStyle name="Calculation 15 3" xfId="41284" xr:uid="{7D2E9BA2-ABFE-44CB-8FD2-0227BE08E5DF}"/>
    <cellStyle name="Calculation 2" xfId="11112" xr:uid="{94447497-1EC6-4010-BA68-776B4ED18957}"/>
    <cellStyle name="Calculation 2 10" xfId="17664" xr:uid="{3B130A19-169D-4678-9820-73E9C35A2834}"/>
    <cellStyle name="Calculation 2 10 2" xfId="33037" xr:uid="{6F37BFD8-DCA8-45D7-8811-E7B2D9AA4CCA}"/>
    <cellStyle name="Calculation 2 10 3" xfId="34747" xr:uid="{D6D9F892-04D4-44DD-B877-0B326F512824}"/>
    <cellStyle name="Calculation 2 10 4" xfId="47862" xr:uid="{85A6AF4D-8A9F-4DE9-B4A9-0E28C5187A80}"/>
    <cellStyle name="Calculation 2 11" xfId="24847" xr:uid="{37C25A34-2B0C-446B-96B6-D43CE466E104}"/>
    <cellStyle name="Calculation 2 11 2" xfId="32946" xr:uid="{8CE9708C-11D1-4E5D-8E8B-4A6023754523}"/>
    <cellStyle name="Calculation 2 11 3" xfId="41286" xr:uid="{0D166046-26D2-4FD4-8878-4DAFB5181CBF}"/>
    <cellStyle name="Calculation 2 11 4" xfId="47777" xr:uid="{2AD0AF65-CC8D-4219-9CFF-E009195A8133}"/>
    <cellStyle name="Calculation 2 12" xfId="24843" xr:uid="{8581C12B-989F-4D6D-8C83-EF921CA25227}"/>
    <cellStyle name="Calculation 2 12 2" xfId="41016" xr:uid="{54B1658C-C0A0-4D50-9708-4225155F17B0}"/>
    <cellStyle name="Calculation 2 12 3" xfId="41283" xr:uid="{42194C10-D202-4D6D-B2EC-71BC7F9BE39A}"/>
    <cellStyle name="Calculation 2 13" xfId="25676" xr:uid="{A1742C19-85BF-4AEB-A5DC-5C82415F4A71}"/>
    <cellStyle name="Calculation 2 2" xfId="11113" xr:uid="{5FDBE9F7-C425-486E-AD84-5115D2826E96}"/>
    <cellStyle name="Calculation 2 2 10" xfId="34872" xr:uid="{A5FC619B-9555-451F-93A2-DF30E2516369}"/>
    <cellStyle name="Calculation 2 2 11" xfId="16552" xr:uid="{3D84974B-856F-4593-B08D-87B9638CDD42}"/>
    <cellStyle name="Calculation 2 2 2" xfId="11114" xr:uid="{A691ACAA-C95A-4172-A94F-CDFA5D941C6D}"/>
    <cellStyle name="Calculation 2 2 2 2" xfId="17466" xr:uid="{57442C8F-A680-437A-A8CB-DDFEAF184DDB}"/>
    <cellStyle name="Calculation 2 2 2 2 2" xfId="17867" xr:uid="{2AA44FA4-A4AA-43D7-98F0-05383E252E5F}"/>
    <cellStyle name="Calculation 2 2 2 2 2 2" xfId="18630" xr:uid="{3BAE49E9-8F34-4543-9F7E-85B15CA0AC18}"/>
    <cellStyle name="Calculation 2 2 2 2 2 2 2" xfId="25207" xr:uid="{47C7550A-E39D-4E94-A441-DD68599D4054}"/>
    <cellStyle name="Calculation 2 2 2 2 2 2 2 2" xfId="41161" xr:uid="{352F7FC6-2C25-4F30-9BD5-D6C49EC7B12C}"/>
    <cellStyle name="Calculation 2 2 2 2 2 2 2 3" xfId="41545" xr:uid="{3B4A12B1-2D55-4A40-827D-EDDB6CA3F53E}"/>
    <cellStyle name="Calculation 2 2 2 2 2 2 3" xfId="26887" xr:uid="{7725B56E-F3EF-49A7-A1DA-2D6DE8531D7C}"/>
    <cellStyle name="Calculation 2 2 2 2 2 3" xfId="25206" xr:uid="{C11916EE-00F2-471A-A53F-8AB12FC4B33B}"/>
    <cellStyle name="Calculation 2 2 2 2 2 3 2" xfId="41160" xr:uid="{FB428876-590C-49CF-9C50-3339AB88FDE7}"/>
    <cellStyle name="Calculation 2 2 2 2 2 3 3" xfId="41544" xr:uid="{D08CC06C-CFE9-4367-9035-4B61B02E4E80}"/>
    <cellStyle name="Calculation 2 2 2 2 2 4" xfId="26886" xr:uid="{6DEC7188-548F-4ED7-A3DC-5CE77FCA3EAD}"/>
    <cellStyle name="Calculation 2 2 2 2 3" xfId="18631" xr:uid="{4DFA9786-0541-478B-AE99-ABB40B75A860}"/>
    <cellStyle name="Calculation 2 2 2 2 3 2" xfId="25208" xr:uid="{FE9D5CC7-D75B-40F9-81E1-2142ACA3CA8C}"/>
    <cellStyle name="Calculation 2 2 2 2 3 2 2" xfId="41162" xr:uid="{6A020806-97E8-467D-A61E-55474B2D1E3E}"/>
    <cellStyle name="Calculation 2 2 2 2 3 2 3" xfId="41546" xr:uid="{5986AACF-04C2-46F0-B8FB-E39F9FAFF1E7}"/>
    <cellStyle name="Calculation 2 2 2 2 3 3" xfId="26888" xr:uid="{860293FF-FCF5-42A8-BD8D-9C653007BA68}"/>
    <cellStyle name="Calculation 2 2 2 2 4" xfId="25273" xr:uid="{3AE2FD07-B355-4049-AB09-39815670A69A}"/>
    <cellStyle name="Calculation 2 2 2 2 4 2" xfId="32773" xr:uid="{6376CC1D-CA92-4D25-951A-92C6577B8512}"/>
    <cellStyle name="Calculation 2 2 2 2 4 3" xfId="41594" xr:uid="{C2C86A07-DEC7-4EBA-B6E2-CB9D28E22AB4}"/>
    <cellStyle name="Calculation 2 2 2 2 4 4" xfId="47519" xr:uid="{CE3F17D5-672D-4273-86B9-5534D8BAEF4C}"/>
    <cellStyle name="Calculation 2 2 2 2 5" xfId="25474" xr:uid="{4A9279E0-7892-484D-B744-3E9735C917CB}"/>
    <cellStyle name="Calculation 2 2 2 2 5 2" xfId="41795" xr:uid="{15139B43-44EE-4C8E-A781-595105C71C90}"/>
    <cellStyle name="Calculation 2 2 2 2 5 3" xfId="47911" xr:uid="{2074224C-9637-4B66-8204-151EC7BD80D4}"/>
    <cellStyle name="Calculation 2 2 2 2 6" xfId="25205" xr:uid="{8FE97CD7-3382-4F34-90AC-578A2AE454F7}"/>
    <cellStyle name="Calculation 2 2 2 2 6 2" xfId="33254" xr:uid="{D1EBA6E9-E47E-46CE-8CDC-AAFFECCC2AE3}"/>
    <cellStyle name="Calculation 2 2 2 2 6 3" xfId="41159" xr:uid="{4C1AD744-7A76-4868-8D96-F0E82559B6C9}"/>
    <cellStyle name="Calculation 2 2 2 2 6 4" xfId="41543" xr:uid="{5B67C31A-108E-4394-A585-C0033E53E56D}"/>
    <cellStyle name="Calculation 2 2 2 2 7" xfId="33497" xr:uid="{2F30E50D-CDD5-409F-81EC-911021E08C4B}"/>
    <cellStyle name="Calculation 2 2 2 2 7 2" xfId="48317" xr:uid="{9D24F3F4-2DFA-4E11-A8AA-F929A84D0BD6}"/>
    <cellStyle name="Calculation 2 2 2 2 8" xfId="33981" xr:uid="{F0D03A6A-D5E6-4213-A453-70C7024732F9}"/>
    <cellStyle name="Calculation 2 2 2 2 8 2" xfId="48860" xr:uid="{217A2A94-8011-429E-89C3-CF1D923BEA4F}"/>
    <cellStyle name="Calculation 2 2 2 3" xfId="17666" xr:uid="{E08304BD-F0E3-478F-AA71-126C873C354E}"/>
    <cellStyle name="Calculation 2 2 2 3 2" xfId="18633" xr:uid="{9C430911-C008-492F-9537-EE3636FB8456}"/>
    <cellStyle name="Calculation 2 2 2 3 2 2" xfId="25210" xr:uid="{2F70E4B4-E5D4-43A3-B3EE-E9668C689C18}"/>
    <cellStyle name="Calculation 2 2 2 3 2 2 2" xfId="41164" xr:uid="{3AECE44A-93C1-4461-888D-3E297524D32F}"/>
    <cellStyle name="Calculation 2 2 2 3 2 2 3" xfId="41548" xr:uid="{06B322EB-3E7D-4AFD-BA43-1907E107F56A}"/>
    <cellStyle name="Calculation 2 2 2 3 2 3" xfId="26890" xr:uid="{51BFD123-9112-4C9F-AAAE-9B4D5F725AD8}"/>
    <cellStyle name="Calculation 2 2 2 3 3" xfId="18632" xr:uid="{955EA95E-C353-4924-A0F3-0667908BA47A}"/>
    <cellStyle name="Calculation 2 2 2 3 3 2" xfId="36004" xr:uid="{5C14A8B7-D0E8-4ED3-B4D6-BECC0786ADF2}"/>
    <cellStyle name="Calculation 2 2 2 3 3 3" xfId="34229" xr:uid="{2AC76DAD-F47D-4DD6-951F-798761823987}"/>
    <cellStyle name="Calculation 2 2 2 3 4" xfId="25209" xr:uid="{C8DC3C26-3BC9-4B25-B06B-EBA6CA9BE41C}"/>
    <cellStyle name="Calculation 2 2 2 3 4 2" xfId="41163" xr:uid="{E864420A-65B8-4A59-8274-44DEDB188059}"/>
    <cellStyle name="Calculation 2 2 2 3 4 3" xfId="41547" xr:uid="{E78FE9FC-DBD5-4343-8EA4-3CECCF91CD7A}"/>
    <cellStyle name="Calculation 2 2 2 3 5" xfId="26889" xr:uid="{D79B1C09-0A9D-4812-8104-285DF9641D5C}"/>
    <cellStyle name="Calculation 2 2 2 4" xfId="18634" xr:uid="{AD075BEB-BA3D-4798-8B98-8788B057D162}"/>
    <cellStyle name="Calculation 2 2 2 4 2" xfId="25211" xr:uid="{9A44656A-5514-4D69-8A18-E8DD5641C990}"/>
    <cellStyle name="Calculation 2 2 2 4 2 2" xfId="41165" xr:uid="{84E7AEB7-FB8E-4874-A3B0-3FF12F6EBC43}"/>
    <cellStyle name="Calculation 2 2 2 4 2 3" xfId="41549" xr:uid="{08B273ED-4038-4605-B2A8-12675FC42932}"/>
    <cellStyle name="Calculation 2 2 2 4 3" xfId="26891" xr:uid="{3D4449B1-3A2D-4767-86DF-95011EFECB6F}"/>
    <cellStyle name="Calculation 2 2 2 5" xfId="24849" xr:uid="{88D9A63E-266E-4D51-9603-B39168821CC9}"/>
    <cellStyle name="Calculation 2 2 2 5 2" xfId="32924" xr:uid="{D817A1A9-13BD-4F6F-BB8C-CE708A88F9BD}"/>
    <cellStyle name="Calculation 2 2 2 5 3" xfId="41288" xr:uid="{48C1D2EB-AB65-4D75-8212-28CE1D7B28E0}"/>
    <cellStyle name="Calculation 2 2 2 5 4" xfId="47758" xr:uid="{B3282AE3-F066-4DB0-B4D2-4D62880B7943}"/>
    <cellStyle name="Calculation 2 2 2 6" xfId="25204" xr:uid="{443B1EF8-C771-413A-8F79-D12BF3BEBFF2}"/>
    <cellStyle name="Calculation 2 2 2 6 2" xfId="33040" xr:uid="{53755DA6-7BA2-4ECE-9F94-6735DDE3E33B}"/>
    <cellStyle name="Calculation 2 2 2 6 3" xfId="41158" xr:uid="{6E19AA9D-AB01-4BB5-92CB-A037C7C96F24}"/>
    <cellStyle name="Calculation 2 2 2 6 4" xfId="41542" xr:uid="{0B159CFB-CC76-452F-9970-5223D6F27685}"/>
    <cellStyle name="Calculation 2 2 2 7" xfId="16553" xr:uid="{87218B24-03B6-4359-AEF7-147F19CA17B2}"/>
    <cellStyle name="Calculation 2 2 3" xfId="11115" xr:uid="{A238F0FA-F3DF-431A-A98F-090C424B40D7}"/>
    <cellStyle name="Calculation 2 2 3 2" xfId="17467" xr:uid="{903E0677-2E54-4DB1-BD55-ED1FCCDFE4CE}"/>
    <cellStyle name="Calculation 2 2 3 2 2" xfId="17868" xr:uid="{A5B67AA3-A873-40F2-812F-8655C50470BE}"/>
    <cellStyle name="Calculation 2 2 3 2 2 2" xfId="25214" xr:uid="{E2DCA109-6AF6-4CC2-AADE-EC1E753D1294}"/>
    <cellStyle name="Calculation 2 2 3 2 2 2 2" xfId="41168" xr:uid="{E6432DCA-74AF-4DF2-BA60-FB54FCC30621}"/>
    <cellStyle name="Calculation 2 2 3 2 2 2 3" xfId="41552" xr:uid="{A3EC9D44-AF32-46DC-B74B-54B105FAC859}"/>
    <cellStyle name="Calculation 2 2 3 2 2 3" xfId="26892" xr:uid="{65861AAC-7C30-4D5E-BE03-500B42E31A37}"/>
    <cellStyle name="Calculation 2 2 3 2 3" xfId="25274" xr:uid="{43715912-13D4-47E6-B09C-62E2EEC7AB38}"/>
    <cellStyle name="Calculation 2 2 3 2 3 2" xfId="32774" xr:uid="{658424C5-D65C-4788-880D-8E29D7922739}"/>
    <cellStyle name="Calculation 2 2 3 2 3 3" xfId="41595" xr:uid="{2E262FF9-797A-4446-ABB4-7F734ED715D5}"/>
    <cellStyle name="Calculation 2 2 3 2 3 4" xfId="47520" xr:uid="{52CC223E-135A-43EE-B721-7CC59EE07806}"/>
    <cellStyle name="Calculation 2 2 3 2 4" xfId="25475" xr:uid="{863E92DD-479F-4CF5-A5B4-EE6EEB830A74}"/>
    <cellStyle name="Calculation 2 2 3 2 4 2" xfId="41796" xr:uid="{21FF5889-0954-46DB-A1AE-811DDF7C1A42}"/>
    <cellStyle name="Calculation 2 2 3 2 4 3" xfId="47912" xr:uid="{E2DC7713-96E9-4FCD-B9C6-C84F089AF74D}"/>
    <cellStyle name="Calculation 2 2 3 2 5" xfId="25213" xr:uid="{59AB85B9-16B5-4A79-92F1-2256E57BEE35}"/>
    <cellStyle name="Calculation 2 2 3 2 5 2" xfId="33255" xr:uid="{531AD244-1850-42A1-8D96-6AC23BF71FBA}"/>
    <cellStyle name="Calculation 2 2 3 2 5 3" xfId="41167" xr:uid="{A39D9BD5-1362-4BF2-A1CC-0577C5B8DF58}"/>
    <cellStyle name="Calculation 2 2 3 2 5 4" xfId="41551" xr:uid="{E2FAC861-E6D2-4CB9-BB11-A4F46B8519D1}"/>
    <cellStyle name="Calculation 2 2 3 2 6" xfId="33498" xr:uid="{AF12B907-991D-406A-A1E0-FEA30F713DCA}"/>
    <cellStyle name="Calculation 2 2 3 2 6 2" xfId="48318" xr:uid="{AE3F3A3B-0BB0-4AA6-A736-57C3AD05CD61}"/>
    <cellStyle name="Calculation 2 2 3 2 7" xfId="33982" xr:uid="{72285B00-40AC-4EC9-A5AD-99F82928BA83}"/>
    <cellStyle name="Calculation 2 2 3 2 7 2" xfId="48861" xr:uid="{A7E597A6-4D3D-41E2-80C2-86D6779D8095}"/>
    <cellStyle name="Calculation 2 2 3 3" xfId="17667" xr:uid="{0CBD30AD-0202-4FD5-8BEB-EC244EC24070}"/>
    <cellStyle name="Calculation 2 2 3 3 2" xfId="18635" xr:uid="{E0B81F76-5669-4EF9-9C7E-369D415ED989}"/>
    <cellStyle name="Calculation 2 2 3 3 2 2" xfId="36005" xr:uid="{E37D7513-7925-481C-BD49-7EF6E11FB1BD}"/>
    <cellStyle name="Calculation 2 2 3 3 2 3" xfId="34284" xr:uid="{CF4AAB7D-ED11-48B7-AB0E-CC284D8BF52E}"/>
    <cellStyle name="Calculation 2 2 3 3 3" xfId="25215" xr:uid="{2738DE79-416B-472A-8DD5-CAA308CF008F}"/>
    <cellStyle name="Calculation 2 2 3 3 3 2" xfId="41169" xr:uid="{CE24B1A8-A2D0-4F7F-B933-A02CA7C6C9B4}"/>
    <cellStyle name="Calculation 2 2 3 3 3 3" xfId="41553" xr:uid="{9767ECA0-4AC2-47EF-894A-4CB1A07E22D3}"/>
    <cellStyle name="Calculation 2 2 3 3 4" xfId="26893" xr:uid="{4592E3A1-1E23-4229-81C7-BAB40800BA35}"/>
    <cellStyle name="Calculation 2 2 3 4" xfId="24850" xr:uid="{C2A796F8-923E-4A50-A8E1-48D439A9F01D}"/>
    <cellStyle name="Calculation 2 2 3 4 2" xfId="32923" xr:uid="{4BD82BBB-0900-4501-9652-2EB4884F3D13}"/>
    <cellStyle name="Calculation 2 2 3 4 3" xfId="41289" xr:uid="{827268A3-17BF-412F-8F0B-81B4362FEE1F}"/>
    <cellStyle name="Calculation 2 2 3 4 4" xfId="47757" xr:uid="{FA42C9E7-3827-4AF6-932C-C567451754BE}"/>
    <cellStyle name="Calculation 2 2 3 5" xfId="25212" xr:uid="{6C6EC9A1-980E-4F56-A283-A6CE7CBBE2FD}"/>
    <cellStyle name="Calculation 2 2 3 5 2" xfId="33041" xr:uid="{893BDCEC-3551-48D1-9A82-D95A5E1051C1}"/>
    <cellStyle name="Calculation 2 2 3 5 3" xfId="41166" xr:uid="{BECDD15A-0AA6-4ADE-8C10-B5FC41960F15}"/>
    <cellStyle name="Calculation 2 2 3 5 4" xfId="41550" xr:uid="{E361BC39-0EA0-471E-9309-779C31E77DF1}"/>
    <cellStyle name="Calculation 2 2 3 6" xfId="16554" xr:uid="{0E523767-ADD5-4D13-9337-0320F8751429}"/>
    <cellStyle name="Calculation 2 2 4" xfId="11116" xr:uid="{ADC7E723-68DA-44BC-BAA6-1208A7F92BE3}"/>
    <cellStyle name="Calculation 2 2 4 2" xfId="17468" xr:uid="{29213C0E-D14A-431D-9AD7-5AC470681765}"/>
    <cellStyle name="Calculation 2 2 4 2 2" xfId="17869" xr:uid="{CC663F59-29BD-469B-9BA3-83C98B0703C9}"/>
    <cellStyle name="Calculation 2 2 4 2 2 2" xfId="32775" xr:uid="{1FD8EEA8-AA21-4748-9953-E7386925B360}"/>
    <cellStyle name="Calculation 2 2 4 2 2 3" xfId="34641" xr:uid="{49EFBED9-D107-4C78-803A-E6CF930378B6}"/>
    <cellStyle name="Calculation 2 2 4 2 2 4" xfId="47521" xr:uid="{882F92C2-BF5E-4EC2-9B43-22CE9731C079}"/>
    <cellStyle name="Calculation 2 2 4 2 3" xfId="25275" xr:uid="{87E6D586-A65E-459F-955D-F8A5BCF091CD}"/>
    <cellStyle name="Calculation 2 2 4 2 3 2" xfId="33102" xr:uid="{202A29B1-C8DB-42FE-8101-1C362F2482C5}"/>
    <cellStyle name="Calculation 2 2 4 2 3 3" xfId="41596" xr:uid="{A5F87EFB-D82A-4404-8888-DBA192E5F740}"/>
    <cellStyle name="Calculation 2 2 4 2 3 4" xfId="47913" xr:uid="{DE7EA0D6-AA58-46E6-89AD-F597CBDD52D9}"/>
    <cellStyle name="Calculation 2 2 4 2 4" xfId="25476" xr:uid="{87679894-CC44-4013-939F-D73203413840}"/>
    <cellStyle name="Calculation 2 2 4 2 4 2" xfId="41797" xr:uid="{92373E70-8608-4504-A703-6A7202B09C8D}"/>
    <cellStyle name="Calculation 2 2 4 2 4 3" xfId="48112" xr:uid="{0AB5836E-5482-4CC9-9803-BE2C1C57AD90}"/>
    <cellStyle name="Calculation 2 2 4 2 5" xfId="25217" xr:uid="{824BA1FF-50EF-4178-A67B-6ACFF0B6269F}"/>
    <cellStyle name="Calculation 2 2 4 2 5 2" xfId="33499" xr:uid="{C55338EB-CD0B-45F2-8C69-4EC7D7739004}"/>
    <cellStyle name="Calculation 2 2 4 2 5 3" xfId="41171" xr:uid="{6997B940-EA53-4F79-B9D1-8A2B6FBADB78}"/>
    <cellStyle name="Calculation 2 2 4 2 5 4" xfId="41555" xr:uid="{B760AF56-2FF6-476E-BD71-71E6EF862800}"/>
    <cellStyle name="Calculation 2 2 4 2 6" xfId="33983" xr:uid="{E0781610-D90A-431C-82DD-CF0CDB66AB82}"/>
    <cellStyle name="Calculation 2 2 4 2 6 2" xfId="48862" xr:uid="{9F446F9C-3747-43CB-AE53-7B07B555F6C2}"/>
    <cellStyle name="Calculation 2 2 4 3" xfId="17668" xr:uid="{658E0915-BDBE-48E7-99EF-D5A1B6208DDF}"/>
    <cellStyle name="Calculation 2 2 4 3 2" xfId="32922" xr:uid="{0135606D-0B47-48D6-8D75-34609A789945}"/>
    <cellStyle name="Calculation 2 2 4 3 3" xfId="34745" xr:uid="{063E2BFB-2C3C-4CA0-8F67-CB58B53B6CDC}"/>
    <cellStyle name="Calculation 2 2 4 3 4" xfId="47756" xr:uid="{02DB9CE2-D080-451A-9D8B-0DE3272A9667}"/>
    <cellStyle name="Calculation 2 2 4 4" xfId="24851" xr:uid="{46C879FE-454F-4185-B4B0-D6111D76B25E}"/>
    <cellStyle name="Calculation 2 2 4 4 2" xfId="33042" xr:uid="{E7DCEB01-5987-46C4-852A-ED0CA5131312}"/>
    <cellStyle name="Calculation 2 2 4 4 3" xfId="41290" xr:uid="{6CB7082C-F20A-4D90-BCF4-7F49A878711B}"/>
    <cellStyle name="Calculation 2 2 4 4 4" xfId="47865" xr:uid="{BBB4A78D-7339-40F2-B76D-A6FCA317E5E2}"/>
    <cellStyle name="Calculation 2 2 4 5" xfId="25216" xr:uid="{48E654F5-DBC7-49E7-92A2-868B26162B00}"/>
    <cellStyle name="Calculation 2 2 4 5 2" xfId="41170" xr:uid="{BF450AE2-A001-4E0B-8B8F-216E166C90A5}"/>
    <cellStyle name="Calculation 2 2 4 5 3" xfId="41554" xr:uid="{10D19711-4C9A-4E88-BBA5-D180AD54D8CC}"/>
    <cellStyle name="Calculation 2 2 4 6" xfId="16555" xr:uid="{29A2380D-50C3-43EE-A36F-B65C8187C323}"/>
    <cellStyle name="Calculation 2 2 5" xfId="17465" xr:uid="{CC47999D-3964-4657-AAA3-6AD0AB88F37E}"/>
    <cellStyle name="Calculation 2 2 5 2" xfId="17866" xr:uid="{772F66D2-DDEC-4E57-9188-4968327CE6EB}"/>
    <cellStyle name="Calculation 2 2 5 2 2" xfId="32772" xr:uid="{D7EA3EF8-58F5-4132-B609-A049932ECD32}"/>
    <cellStyle name="Calculation 2 2 5 2 3" xfId="34642" xr:uid="{2B369A5F-6387-45BD-BF8B-5C3691F930B2}"/>
    <cellStyle name="Calculation 2 2 5 2 4" xfId="47518" xr:uid="{681AFB75-5184-42BF-AF0A-94DACC728C38}"/>
    <cellStyle name="Calculation 2 2 5 3" xfId="18636" xr:uid="{A4A27773-F286-4900-B0B2-0E7970AAF7C9}"/>
    <cellStyle name="Calculation 2 2 5 3 2" xfId="33101" xr:uid="{D29B23B1-AAE6-4EEB-998C-4A2ADAC26F6C}"/>
    <cellStyle name="Calculation 2 2 5 3 3" xfId="36006" xr:uid="{C2501210-9F3F-4937-95AF-F9F4B90D0D42}"/>
    <cellStyle name="Calculation 2 2 5 3 4" xfId="34283" xr:uid="{E4128A00-E32A-49F8-8F9C-621494C4CCC2}"/>
    <cellStyle name="Calculation 2 2 5 3 5" xfId="47910" xr:uid="{F35AB0AD-2C13-49EF-998D-80A90AAB0949}"/>
    <cellStyle name="Calculation 2 2 5 4" xfId="25272" xr:uid="{AAAD4CEB-D4EF-4189-85BD-5D6FAEC483A2}"/>
    <cellStyle name="Calculation 2 2 5 4 2" xfId="33253" xr:uid="{B55946E1-343A-4827-9EA2-8A27304A7840}"/>
    <cellStyle name="Calculation 2 2 5 4 3" xfId="41593" xr:uid="{8F766BF5-F503-4174-BF1A-F4226D6A27C2}"/>
    <cellStyle name="Calculation 2 2 5 4 4" xfId="48111" xr:uid="{24D905FC-95C6-48A8-B9DC-3B81BB93B567}"/>
    <cellStyle name="Calculation 2 2 5 5" xfId="25473" xr:uid="{D3093E43-4A2A-410D-8CC7-731AF3982944}"/>
    <cellStyle name="Calculation 2 2 5 5 2" xfId="41794" xr:uid="{1057C97C-3035-4739-9FBA-95D28C499F89}"/>
    <cellStyle name="Calculation 2 2 5 5 3" xfId="48316" xr:uid="{D172C5E2-7DC4-450C-97D1-76875B9A05F7}"/>
    <cellStyle name="Calculation 2 2 5 6" xfId="25218" xr:uid="{245CD5C1-D7CA-48A8-9E9A-38D670C91149}"/>
    <cellStyle name="Calculation 2 2 5 6 2" xfId="33980" xr:uid="{92FAA09F-FE24-446F-90A8-CA6AB00FAE80}"/>
    <cellStyle name="Calculation 2 2 5 6 3" xfId="41172" xr:uid="{B4E09032-2EC5-4BB5-9CA6-CB16AA9DC11B}"/>
    <cellStyle name="Calculation 2 2 5 6 4" xfId="41556" xr:uid="{835A027F-0558-43D8-B03B-3896BFE27FE9}"/>
    <cellStyle name="Calculation 2 2 5 6 5" xfId="48859" xr:uid="{9329D489-EDBE-45A6-8C8F-971DE69B352C}"/>
    <cellStyle name="Calculation 2 2 5 7" xfId="26894" xr:uid="{15223A23-740A-4EDE-B76A-CD406FFCC887}"/>
    <cellStyle name="Calculation 2 2 5 8" xfId="35552" xr:uid="{32BAAD01-5C02-4337-A64C-C615A055993C}"/>
    <cellStyle name="Calculation 2 2 5 9" xfId="34829" xr:uid="{495C72AD-E9CD-4324-AC8F-73566FC2A9F2}"/>
    <cellStyle name="Calculation 2 2 6" xfId="17665" xr:uid="{31D5C090-EC84-4DAA-8987-696AA136680E}"/>
    <cellStyle name="Calculation 2 2 6 2" xfId="32056" xr:uid="{733CF14B-8A8E-432A-8612-B1B543B85F8D}"/>
    <cellStyle name="Calculation 2 2 6 3" xfId="34746" xr:uid="{32A2656A-670A-4D62-B20F-543AC3BF3571}"/>
    <cellStyle name="Calculation 2 2 6 4" xfId="46890" xr:uid="{B230D626-2F30-4346-BDDA-B10613592483}"/>
    <cellStyle name="Calculation 2 2 7" xfId="24848" xr:uid="{F459DDE3-2664-496E-A2AD-C4626CE63B22}"/>
    <cellStyle name="Calculation 2 2 7 2" xfId="32925" xr:uid="{3E660F1A-71EB-44BC-98F2-D5397235D96F}"/>
    <cellStyle name="Calculation 2 2 7 3" xfId="41287" xr:uid="{8CA1F4BF-291A-4671-A312-DA0F4F527158}"/>
    <cellStyle name="Calculation 2 2 7 4" xfId="47759" xr:uid="{879EDE94-422C-4859-BF4E-DF9E4B18CFFB}"/>
    <cellStyle name="Calculation 2 2 8" xfId="25109" xr:uid="{A337448E-F28A-476C-9E87-AD1743B68491}"/>
    <cellStyle name="Calculation 2 2 8 2" xfId="33039" xr:uid="{9C7BF5BD-6B6B-4006-B891-56F9E2E10DFF}"/>
    <cellStyle name="Calculation 2 2 8 3" xfId="41120" xr:uid="{26443A91-23C2-4226-BD13-61FA0EB995B4}"/>
    <cellStyle name="Calculation 2 2 8 4" xfId="41475" xr:uid="{2F723920-90C4-48A7-84B7-E8D3F893262E}"/>
    <cellStyle name="Calculation 2 2 8 5" xfId="47864" xr:uid="{0F93351A-8245-49D3-9AC8-95DD5FFB5399}"/>
    <cellStyle name="Calculation 2 2 9" xfId="35001" xr:uid="{FFC6E05A-65DA-4827-B1C2-5A3149618B53}"/>
    <cellStyle name="Calculation 2 3" xfId="11117" xr:uid="{E4961D6F-FB10-4F88-A084-1944303264C3}"/>
    <cellStyle name="Calculation 2 3 2" xfId="11118" xr:uid="{E79CCFB9-1605-4EB6-BF0F-3B6B3DFF8937}"/>
    <cellStyle name="Calculation 2 3 2 2" xfId="17470" xr:uid="{D5D11031-FD11-4202-BEAF-7D6DD621AA02}"/>
    <cellStyle name="Calculation 2 3 2 2 2" xfId="17871" xr:uid="{283CCE7E-8CD6-41B9-8F6F-D7F651E0B4F2}"/>
    <cellStyle name="Calculation 2 3 2 2 2 2" xfId="25221" xr:uid="{E73FD30F-2D16-40B1-9669-2F1319A4E623}"/>
    <cellStyle name="Calculation 2 3 2 2 2 2 2" xfId="41175" xr:uid="{34FDF1EE-B2A3-48A8-A5CC-421FEFB79EDB}"/>
    <cellStyle name="Calculation 2 3 2 2 2 2 3" xfId="41559" xr:uid="{3D4B9210-3371-4F52-AFF3-97A9B88EACEB}"/>
    <cellStyle name="Calculation 2 3 2 2 2 3" xfId="26895" xr:uid="{E1F3FA7E-ABFE-4F4A-98D1-61D02DE944F6}"/>
    <cellStyle name="Calculation 2 3 2 2 3" xfId="25277" xr:uid="{A12E8FF4-FBE1-4B3A-96FD-A8F1B64161EF}"/>
    <cellStyle name="Calculation 2 3 2 2 3 2" xfId="32776" xr:uid="{2FD390CA-D1E6-434F-A965-4BD8CF8652C7}"/>
    <cellStyle name="Calculation 2 3 2 2 3 3" xfId="41598" xr:uid="{62DACD94-7AA5-4623-AF33-25ACB7DFA8A1}"/>
    <cellStyle name="Calculation 2 3 2 2 3 4" xfId="47523" xr:uid="{ABD1AF6D-545C-4A64-866E-5603F117B081}"/>
    <cellStyle name="Calculation 2 3 2 2 4" xfId="25478" xr:uid="{CDE3BFC8-6CA9-44E2-BA40-400A02793F68}"/>
    <cellStyle name="Calculation 2 3 2 2 4 2" xfId="41799" xr:uid="{E1B7C705-ED12-473F-86E7-588F42EAAC3B}"/>
    <cellStyle name="Calculation 2 3 2 2 4 3" xfId="47915" xr:uid="{3C84FA50-1CA3-48A2-A680-0FC633185639}"/>
    <cellStyle name="Calculation 2 3 2 2 5" xfId="25220" xr:uid="{54A096B2-4B9E-4D75-9EEF-B6410AA01149}"/>
    <cellStyle name="Calculation 2 3 2 2 5 2" xfId="33257" xr:uid="{07FFD7AB-13BE-4E2D-8FB0-64CA17FDFAAD}"/>
    <cellStyle name="Calculation 2 3 2 2 5 3" xfId="41174" xr:uid="{08003CC1-8DA8-44F9-A23B-192B115EA9C3}"/>
    <cellStyle name="Calculation 2 3 2 2 5 4" xfId="41558" xr:uid="{866E649B-1A50-4B7A-99AC-51D342B92812}"/>
    <cellStyle name="Calculation 2 3 2 2 6" xfId="33500" xr:uid="{907C1D4A-2160-4920-A7CB-2674C06D870C}"/>
    <cellStyle name="Calculation 2 3 2 2 6 2" xfId="48320" xr:uid="{5F982BF6-61A8-422B-A501-0FE2B9CA09B9}"/>
    <cellStyle name="Calculation 2 3 2 2 7" xfId="33985" xr:uid="{2F7487CB-0809-454D-BAEF-7595280BCB51}"/>
    <cellStyle name="Calculation 2 3 2 2 7 2" xfId="48864" xr:uid="{7D75693C-CE87-4CB0-ACAA-4031931D414F}"/>
    <cellStyle name="Calculation 2 3 2 3" xfId="17670" xr:uid="{CF7200F0-1267-41F4-BD56-6ACC51BAC7F3}"/>
    <cellStyle name="Calculation 2 3 2 3 2" xfId="18637" xr:uid="{FEAF3A89-9D08-4F63-B8A3-BCC6285CE5AB}"/>
    <cellStyle name="Calculation 2 3 2 3 2 2" xfId="36007" xr:uid="{E05747E9-7FD8-4F4A-82E6-CC12837B2900}"/>
    <cellStyle name="Calculation 2 3 2 3 2 3" xfId="34282" xr:uid="{BCC7C794-FDDE-48B7-BA7F-0CFEA731FF31}"/>
    <cellStyle name="Calculation 2 3 2 3 3" xfId="25222" xr:uid="{F8717AC6-7B36-45F0-9A34-975B58730D3B}"/>
    <cellStyle name="Calculation 2 3 2 3 3 2" xfId="41176" xr:uid="{29E7F7FB-8E51-4469-9BA3-1AF492AC263F}"/>
    <cellStyle name="Calculation 2 3 2 3 3 3" xfId="41560" xr:uid="{714226DE-5325-47F8-BEA7-D49789DF8E1A}"/>
    <cellStyle name="Calculation 2 3 2 3 4" xfId="26896" xr:uid="{9E75D2B5-289A-4D5A-93AA-85981B0649DA}"/>
    <cellStyle name="Calculation 2 3 2 4" xfId="24853" xr:uid="{E5FD98B4-B02A-458A-B02F-6343FCE95E97}"/>
    <cellStyle name="Calculation 2 3 2 4 2" xfId="32920" xr:uid="{C06FE362-EA75-42C7-AA66-5D0F17B56F20}"/>
    <cellStyle name="Calculation 2 3 2 4 3" xfId="41292" xr:uid="{B1F7FFA6-4EDB-4CE1-93D3-928558821291}"/>
    <cellStyle name="Calculation 2 3 2 4 4" xfId="47754" xr:uid="{0C3AABEE-8913-4EB1-B7FC-FB5B43535BE7}"/>
    <cellStyle name="Calculation 2 3 2 5" xfId="25219" xr:uid="{F0AD1D46-EDC8-41C5-BC51-6BE611FC28E1}"/>
    <cellStyle name="Calculation 2 3 2 5 2" xfId="33044" xr:uid="{49C1AF2E-3EC1-4DEC-A2CE-D522C424FE18}"/>
    <cellStyle name="Calculation 2 3 2 5 3" xfId="41173" xr:uid="{C19463A1-FE40-47E4-AE16-6E236C5F18AC}"/>
    <cellStyle name="Calculation 2 3 2 5 4" xfId="41557" xr:uid="{5FE9FBE4-DA93-486E-B0AE-AF8A20145D6D}"/>
    <cellStyle name="Calculation 2 3 2 6" xfId="16557" xr:uid="{EE42D5BE-B79C-4194-AC2E-F53406119CAA}"/>
    <cellStyle name="Calculation 2 3 3" xfId="11119" xr:uid="{A35019FE-37D8-4985-8634-A45FDFDCC9E8}"/>
    <cellStyle name="Calculation 2 3 3 2" xfId="17471" xr:uid="{45D059D9-4FF1-4B68-8938-F2AAB5B3B01F}"/>
    <cellStyle name="Calculation 2 3 3 2 2" xfId="17872" xr:uid="{B6B93965-50C3-4AD9-B577-EE7AF5D92DA2}"/>
    <cellStyle name="Calculation 2 3 3 2 2 2" xfId="32777" xr:uid="{52A55B95-15FA-496A-BAFF-F34319628C6D}"/>
    <cellStyle name="Calculation 2 3 3 2 2 3" xfId="35801" xr:uid="{04D298D9-B804-4AED-ACB2-05A89814A7B9}"/>
    <cellStyle name="Calculation 2 3 3 2 2 4" xfId="47524" xr:uid="{1A72AE4E-7251-4E4F-BCE8-8C6994A2DB65}"/>
    <cellStyle name="Calculation 2 3 3 2 3" xfId="25278" xr:uid="{FC591C62-D9DC-43F6-AB62-F5ED01F11ED4}"/>
    <cellStyle name="Calculation 2 3 3 2 3 2" xfId="33104" xr:uid="{451616EA-9F82-4710-91D8-68C642E6125C}"/>
    <cellStyle name="Calculation 2 3 3 2 3 3" xfId="41599" xr:uid="{32461C36-5EB2-4FDF-8206-6D052D9FF050}"/>
    <cellStyle name="Calculation 2 3 3 2 3 4" xfId="47916" xr:uid="{CD52E9AA-A372-4DF4-A4C1-3D7A8AA4E4ED}"/>
    <cellStyle name="Calculation 2 3 3 2 4" xfId="25479" xr:uid="{6ECD9F3C-15D3-4184-8D8C-D8F1F1A4C6AE}"/>
    <cellStyle name="Calculation 2 3 3 2 4 2" xfId="41800" xr:uid="{5979C32B-BF1F-48FD-8FE7-ADF012627D8B}"/>
    <cellStyle name="Calculation 2 3 3 2 4 3" xfId="48114" xr:uid="{2A5344D2-24FA-484D-8540-14A3B8F67AC7}"/>
    <cellStyle name="Calculation 2 3 3 2 5" xfId="25224" xr:uid="{5F278DEC-D7BB-4363-837C-4F2BD43DF0E2}"/>
    <cellStyle name="Calculation 2 3 3 2 5 2" xfId="33501" xr:uid="{C353B972-A3EA-4367-BFAA-787060B3B7B5}"/>
    <cellStyle name="Calculation 2 3 3 2 5 3" xfId="41178" xr:uid="{89320ACC-89C6-4F6B-9F2B-7CF1DF216284}"/>
    <cellStyle name="Calculation 2 3 3 2 5 4" xfId="41562" xr:uid="{5A1134E4-2838-49FA-831F-DF81AA7A416F}"/>
    <cellStyle name="Calculation 2 3 3 2 6" xfId="33986" xr:uid="{2517ED93-FE6E-434D-8C53-5952B8ED13C4}"/>
    <cellStyle name="Calculation 2 3 3 2 6 2" xfId="48865" xr:uid="{29BFF992-2D34-4486-9D1E-3DFC76E05E5A}"/>
    <cellStyle name="Calculation 2 3 3 3" xfId="17671" xr:uid="{CDF99035-9015-41DA-B739-3BA05FA84A70}"/>
    <cellStyle name="Calculation 2 3 3 3 2" xfId="32919" xr:uid="{BBCDC042-DF36-492E-9A77-17EA522C6A4B}"/>
    <cellStyle name="Calculation 2 3 3 3 3" xfId="34743" xr:uid="{F208ADFA-5C18-414B-AAF7-8D74D2699053}"/>
    <cellStyle name="Calculation 2 3 3 3 4" xfId="47753" xr:uid="{88C34224-8A66-4088-B828-B8C3DB878DCA}"/>
    <cellStyle name="Calculation 2 3 3 4" xfId="24854" xr:uid="{E029E843-AD58-495E-A331-750618867F9E}"/>
    <cellStyle name="Calculation 2 3 3 4 2" xfId="33045" xr:uid="{90E37002-D229-49D9-969D-2C79174AEF34}"/>
    <cellStyle name="Calculation 2 3 3 4 3" xfId="41293" xr:uid="{EA610E40-82EF-4227-9426-389C5E54E5FE}"/>
    <cellStyle name="Calculation 2 3 3 4 4" xfId="47867" xr:uid="{F097D3E9-CE7D-4CF2-85B5-C2DDAF09BF73}"/>
    <cellStyle name="Calculation 2 3 3 5" xfId="25223" xr:uid="{C6C22EE0-6330-4137-998C-9A3F059427D7}"/>
    <cellStyle name="Calculation 2 3 3 5 2" xfId="41177" xr:uid="{019F7C80-27A4-48F0-AD16-16207E6DAEB8}"/>
    <cellStyle name="Calculation 2 3 3 5 3" xfId="41561" xr:uid="{FFE6BB73-7CA4-4813-908A-80A90B4FD822}"/>
    <cellStyle name="Calculation 2 3 3 6" xfId="16558" xr:uid="{2941159D-0742-40F7-A003-BF81F3AF2660}"/>
    <cellStyle name="Calculation 2 3 4" xfId="11120" xr:uid="{6B8CB5F6-1E15-4FAF-8CCA-0A979D43D8A2}"/>
    <cellStyle name="Calculation 2 3 4 2" xfId="17472" xr:uid="{780ADF79-6815-45F9-92FD-2294737122B8}"/>
    <cellStyle name="Calculation 2 3 4 2 2" xfId="17873" xr:uid="{4B86CA64-B9DB-4C04-9BEE-99C6AB7B22F8}"/>
    <cellStyle name="Calculation 2 3 4 2 2 2" xfId="33105" xr:uid="{55940666-96D9-4652-AB13-3D8481480644}"/>
    <cellStyle name="Calculation 2 3 4 2 2 3" xfId="34639" xr:uid="{9D0D35A6-AE0D-4E23-98E1-3B1041FB1988}"/>
    <cellStyle name="Calculation 2 3 4 2 2 4" xfId="47917" xr:uid="{8DB760EA-F67C-4161-8631-64BB24A7EAD2}"/>
    <cellStyle name="Calculation 2 3 4 2 3" xfId="25279" xr:uid="{962ABF7E-F5E9-4959-9D5B-8DB292B03333}"/>
    <cellStyle name="Calculation 2 3 4 2 3 2" xfId="33258" xr:uid="{1E07F229-75E5-41CE-A8CC-D04055E09315}"/>
    <cellStyle name="Calculation 2 3 4 2 3 3" xfId="41600" xr:uid="{8253C8AC-60E9-4C1B-A212-6B0D9AF9B339}"/>
    <cellStyle name="Calculation 2 3 4 2 3 4" xfId="48115" xr:uid="{C9133FC9-A143-4B91-9F1E-779F63965C84}"/>
    <cellStyle name="Calculation 2 3 4 2 4" xfId="25480" xr:uid="{F2F60FE1-FD56-4622-963D-83AA90A6AB3B}"/>
    <cellStyle name="Calculation 2 3 4 2 4 2" xfId="41801" xr:uid="{79E781BD-40A5-41F7-9D88-87FF4E6C68EE}"/>
    <cellStyle name="Calculation 2 3 4 2 4 3" xfId="48321" xr:uid="{EE7BB350-8187-42EC-B410-B7631131399F}"/>
    <cellStyle name="Calculation 2 3 4 2 5" xfId="33987" xr:uid="{000D51DE-9F95-47F2-A0AE-DDA5A40157BE}"/>
    <cellStyle name="Calculation 2 3 4 2 5 2" xfId="48866" xr:uid="{B5743602-9575-427A-89DC-CF789FB06C76}"/>
    <cellStyle name="Calculation 2 3 4 2 6" xfId="35554" xr:uid="{79C41372-E57A-4769-B76D-8DC9A5801A6F}"/>
    <cellStyle name="Calculation 2 3 4 2 7" xfId="34827" xr:uid="{75025E47-851A-49D9-A716-D164381E410E}"/>
    <cellStyle name="Calculation 2 3 4 2 8" xfId="47525" xr:uid="{8465B400-2BA7-41E9-AA5A-92681A6AA11C}"/>
    <cellStyle name="Calculation 2 3 4 3" xfId="17672" xr:uid="{A549EAFB-E115-485E-8163-775FD6A2F451}"/>
    <cellStyle name="Calculation 2 3 4 3 2" xfId="32918" xr:uid="{A22DD3EF-EC5B-46DB-A66B-ED23D404C433}"/>
    <cellStyle name="Calculation 2 3 4 3 3" xfId="34742" xr:uid="{8C87365A-6F59-45FA-BED5-3100D0B1E866}"/>
    <cellStyle name="Calculation 2 3 4 3 4" xfId="47752" xr:uid="{327C2801-ECE7-4C7A-BFF1-81844666F60D}"/>
    <cellStyle name="Calculation 2 3 4 4" xfId="24855" xr:uid="{4D5F513C-D1C1-4751-9D55-240C8CA1E45D}"/>
    <cellStyle name="Calculation 2 3 4 4 2" xfId="33046" xr:uid="{7952318B-ECEA-4BC3-9ABB-1C12F398FB27}"/>
    <cellStyle name="Calculation 2 3 4 4 3" xfId="41294" xr:uid="{7D280C10-AE90-443D-BFD1-4786EDE4029E}"/>
    <cellStyle name="Calculation 2 3 4 4 4" xfId="47868" xr:uid="{AC415DDD-F74D-43B9-99AE-9D849C604D81}"/>
    <cellStyle name="Calculation 2 3 4 5" xfId="25225" xr:uid="{278863EC-E6D7-4369-A2DA-C59989D277FB}"/>
    <cellStyle name="Calculation 2 3 4 5 2" xfId="41179" xr:uid="{023E6F8A-C0B3-4F36-ABD2-DFA78A7751B9}"/>
    <cellStyle name="Calculation 2 3 4 5 3" xfId="41563" xr:uid="{E7FF02F7-5509-4AA3-B0BD-D6A363ADD241}"/>
    <cellStyle name="Calculation 2 3 4 6" xfId="16559" xr:uid="{FDA538CA-6DEB-4871-A8EC-6CC3669D58EB}"/>
    <cellStyle name="Calculation 2 3 5" xfId="17469" xr:uid="{771EB5F6-EB9D-4108-B9E7-F12722B76382}"/>
    <cellStyle name="Calculation 2 3 5 2" xfId="17870" xr:uid="{2C2810EA-B7A2-4BA8-86CC-92D59FD82FED}"/>
    <cellStyle name="Calculation 2 3 5 2 2" xfId="33103" xr:uid="{CAE30041-5759-4829-B080-084D21F6FFBD}"/>
    <cellStyle name="Calculation 2 3 5 2 3" xfId="34640" xr:uid="{C7C6F246-761F-4568-9116-F668885A8617}"/>
    <cellStyle name="Calculation 2 3 5 2 4" xfId="47914" xr:uid="{4EFF3CB4-4F81-4394-AA23-561C5A8C309A}"/>
    <cellStyle name="Calculation 2 3 5 3" xfId="25276" xr:uid="{1A15E0DB-DAD8-47A5-AC0A-F359976F9C27}"/>
    <cellStyle name="Calculation 2 3 5 3 2" xfId="33256" xr:uid="{FDE3F628-BBF3-4F2D-AC49-F92CD160533C}"/>
    <cellStyle name="Calculation 2 3 5 3 3" xfId="41597" xr:uid="{CBB8ECE3-E41F-4E46-992A-A7FBF875E4FD}"/>
    <cellStyle name="Calculation 2 3 5 3 4" xfId="48113" xr:uid="{5E8C5F9D-41D4-4CF2-A5AB-34609AF1A906}"/>
    <cellStyle name="Calculation 2 3 5 4" xfId="25477" xr:uid="{6340583C-72E9-4512-9EB1-8464D1304973}"/>
    <cellStyle name="Calculation 2 3 5 4 2" xfId="41798" xr:uid="{D7FE041F-A7DC-4302-B1B3-44FDD029103E}"/>
    <cellStyle name="Calculation 2 3 5 4 3" xfId="48319" xr:uid="{6DBB2B51-D9AB-4ACF-83D2-4B029A45ADD1}"/>
    <cellStyle name="Calculation 2 3 5 5" xfId="33984" xr:uid="{7965A3CD-6C98-4354-A938-C10C27D2461A}"/>
    <cellStyle name="Calculation 2 3 5 5 2" xfId="48863" xr:uid="{6D1636CC-95AA-465D-97F6-1C115EF68967}"/>
    <cellStyle name="Calculation 2 3 5 6" xfId="35553" xr:uid="{A266D869-6761-4C70-B4B1-D8FE91961791}"/>
    <cellStyle name="Calculation 2 3 5 7" xfId="34828" xr:uid="{F44B585A-AB7E-4129-825E-6DCEB0E6D756}"/>
    <cellStyle name="Calculation 2 3 5 8" xfId="47522" xr:uid="{548CBA3B-E97A-42AA-9CB9-A421E6F49B25}"/>
    <cellStyle name="Calculation 2 3 6" xfId="17669" xr:uid="{4D7D9627-B951-4D60-9093-987905796952}"/>
    <cellStyle name="Calculation 2 3 6 2" xfId="32921" xr:uid="{870AB45A-F2B7-42D5-9DD9-BB92670CCA55}"/>
    <cellStyle name="Calculation 2 3 6 3" xfId="34744" xr:uid="{7F836902-3A8B-4BFA-B6A4-9999B4B8349A}"/>
    <cellStyle name="Calculation 2 3 6 4" xfId="47755" xr:uid="{1EBDED29-0219-4A7E-9690-2E5A15F483F6}"/>
    <cellStyle name="Calculation 2 3 7" xfId="24852" xr:uid="{C2B5CD95-8A0F-4D73-9527-4189EA743570}"/>
    <cellStyle name="Calculation 2 3 7 2" xfId="33043" xr:uid="{3E1D8EB6-4489-440A-B2F4-D8E22E43A1D8}"/>
    <cellStyle name="Calculation 2 3 7 3" xfId="41291" xr:uid="{477F7AE9-0878-4E5A-8589-510779F73CB4}"/>
    <cellStyle name="Calculation 2 3 7 4" xfId="47866" xr:uid="{70897A96-BF5D-4B02-82B9-219AF8A84C37}"/>
    <cellStyle name="Calculation 2 3 8" xfId="24956" xr:uid="{F6BC316D-76F4-4B85-8FA6-338158A44E52}"/>
    <cellStyle name="Calculation 2 3 8 2" xfId="41080" xr:uid="{D662363E-1E05-4E3C-BDDC-CB1D178A4485}"/>
    <cellStyle name="Calculation 2 3 8 3" xfId="41391" xr:uid="{DCDDF627-8D89-4C06-B76D-358DF2C53FE6}"/>
    <cellStyle name="Calculation 2 3 9" xfId="16556" xr:uid="{748F4ECF-24E2-44C2-893A-E36F6F20791F}"/>
    <cellStyle name="Calculation 2 4" xfId="11121" xr:uid="{B1D41032-1BC4-4A75-8084-FDDD6D0EF8CB}"/>
    <cellStyle name="Calculation 2 4 2" xfId="17473" xr:uid="{3D810B0A-9BAB-46DC-9F41-F5AA5A79B247}"/>
    <cellStyle name="Calculation 2 4 2 2" xfId="17874" xr:uid="{1B51966C-B7D2-41C2-AEB5-E3A00FECFBA2}"/>
    <cellStyle name="Calculation 2 4 2 2 2" xfId="25228" xr:uid="{57D635AD-9B23-4ED2-842E-8DA525AFA69C}"/>
    <cellStyle name="Calculation 2 4 2 2 2 2" xfId="41182" xr:uid="{AF5B0F87-B711-4F52-A0BC-96F3CCB4FBAF}"/>
    <cellStyle name="Calculation 2 4 2 2 2 3" xfId="41566" xr:uid="{89C0700E-3D30-486C-9C22-8A20067B0439}"/>
    <cellStyle name="Calculation 2 4 2 2 3" xfId="26897" xr:uid="{A22F593B-E66D-4334-B567-7A356022DA16}"/>
    <cellStyle name="Calculation 2 4 2 3" xfId="25280" xr:uid="{90FEE022-4820-44AE-ABDE-684E4F47F3D2}"/>
    <cellStyle name="Calculation 2 4 2 3 2" xfId="32778" xr:uid="{6842FFC0-D4D0-41B8-8CB4-13677160A7E6}"/>
    <cellStyle name="Calculation 2 4 2 3 3" xfId="41601" xr:uid="{0A093C1E-F185-47A6-A10A-FA35377008F1}"/>
    <cellStyle name="Calculation 2 4 2 3 4" xfId="47526" xr:uid="{21E65C19-005F-4821-B549-88D0015F5EAB}"/>
    <cellStyle name="Calculation 2 4 2 4" xfId="25481" xr:uid="{70A48A61-C9F3-40DE-8021-0BB602538B5F}"/>
    <cellStyle name="Calculation 2 4 2 4 2" xfId="41802" xr:uid="{FFE00C74-62B6-428C-8E1A-7382B58D571A}"/>
    <cellStyle name="Calculation 2 4 2 4 3" xfId="47918" xr:uid="{7DC8D7A2-03D2-4908-A10C-ABD01733430A}"/>
    <cellStyle name="Calculation 2 4 2 5" xfId="25227" xr:uid="{FD355024-B56A-4361-B1F1-61273BD4C0D5}"/>
    <cellStyle name="Calculation 2 4 2 5 2" xfId="33259" xr:uid="{2B3B6937-A224-43A5-9C28-6AE45FBED47C}"/>
    <cellStyle name="Calculation 2 4 2 5 3" xfId="41181" xr:uid="{E97D6339-C8D3-4637-8C33-4B424438966E}"/>
    <cellStyle name="Calculation 2 4 2 5 4" xfId="41565" xr:uid="{E475A207-2A04-402C-855F-D53266E30EE0}"/>
    <cellStyle name="Calculation 2 4 2 6" xfId="33502" xr:uid="{2E8389A5-2A8C-45AF-88C7-B3AA4CF41CEB}"/>
    <cellStyle name="Calculation 2 4 2 6 2" xfId="48322" xr:uid="{6BCDEB81-89F9-43F3-BDF8-860B3956027B}"/>
    <cellStyle name="Calculation 2 4 2 7" xfId="33988" xr:uid="{12545EBA-8B15-4027-B9F0-C546D3BBA4E7}"/>
    <cellStyle name="Calculation 2 4 2 7 2" xfId="48867" xr:uid="{3FE447D6-9D46-4D49-9786-6F7737C65B74}"/>
    <cellStyle name="Calculation 2 4 3" xfId="17673" xr:uid="{DACAA382-858D-4853-B787-EF6039261070}"/>
    <cellStyle name="Calculation 2 4 3 2" xfId="18638" xr:uid="{5D0ED02E-0DC2-4E39-BE52-DDD7C61B06CC}"/>
    <cellStyle name="Calculation 2 4 3 2 2" xfId="36008" xr:uid="{AB1D5A02-9A77-4E86-9AE7-C0FAABE03025}"/>
    <cellStyle name="Calculation 2 4 3 2 3" xfId="34281" xr:uid="{1AF5719A-4534-484F-96CB-B1A92E78378C}"/>
    <cellStyle name="Calculation 2 4 3 3" xfId="25229" xr:uid="{4025DD49-698B-4F77-B566-6621E725054B}"/>
    <cellStyle name="Calculation 2 4 3 3 2" xfId="41183" xr:uid="{E986F79B-7F5E-4EC5-8BAD-87B40F51B0CE}"/>
    <cellStyle name="Calculation 2 4 3 3 3" xfId="41567" xr:uid="{7305A979-149F-4286-A07A-083739F314E1}"/>
    <cellStyle name="Calculation 2 4 3 4" xfId="26898" xr:uid="{555CE1F0-DCA6-44C8-91E5-0B6FCADFDA96}"/>
    <cellStyle name="Calculation 2 4 4" xfId="25247" xr:uid="{B9A77C73-190C-4247-A139-66E21493C99C}"/>
    <cellStyle name="Calculation 2 4 4 2" xfId="32917" xr:uid="{A723261A-44CD-4F74-879C-9A3F5CBB4003}"/>
    <cellStyle name="Calculation 2 4 4 3" xfId="41585" xr:uid="{E2839A42-E2D2-41A9-8BD2-6BBDB6E410A2}"/>
    <cellStyle name="Calculation 2 4 4 4" xfId="47751" xr:uid="{FE81A5D0-F071-4C64-84DD-C5224B6F0043}"/>
    <cellStyle name="Calculation 2 4 5" xfId="25226" xr:uid="{5577B8DF-0865-4380-8665-27715AE548D9}"/>
    <cellStyle name="Calculation 2 4 5 2" xfId="33047" xr:uid="{06981801-A148-4B2A-9610-D2A805C11B6A}"/>
    <cellStyle name="Calculation 2 4 5 3" xfId="41180" xr:uid="{60168549-439F-4F6E-9250-042DDBF15B2F}"/>
    <cellStyle name="Calculation 2 4 5 4" xfId="41564" xr:uid="{F18B2BE2-AC5F-43E0-987E-EB549710C2EA}"/>
    <cellStyle name="Calculation 2 4 6" xfId="16560" xr:uid="{16748753-11CE-4616-93E4-47589863547B}"/>
    <cellStyle name="Calculation 2 5" xfId="11122" xr:uid="{DB07D1AA-3184-4436-8CBC-EDA202825F79}"/>
    <cellStyle name="Calculation 2 5 2" xfId="17474" xr:uid="{24BB92FE-E706-4677-9629-AB93EB329C5E}"/>
    <cellStyle name="Calculation 2 5 2 2" xfId="17875" xr:uid="{CABCA530-B48E-4CA5-A5DA-488C007DCDC0}"/>
    <cellStyle name="Calculation 2 5 2 2 2" xfId="32779" xr:uid="{48B988BB-00A5-4AE2-AECE-B9D907BEF34B}"/>
    <cellStyle name="Calculation 2 5 2 2 3" xfId="34638" xr:uid="{855C4F49-0214-4DEF-BB3C-9CFC2D10BC3E}"/>
    <cellStyle name="Calculation 2 5 2 2 4" xfId="47527" xr:uid="{71DFACB6-74A6-4901-A825-3BA0EF534836}"/>
    <cellStyle name="Calculation 2 5 2 3" xfId="25281" xr:uid="{FB94FDD9-99BF-43E1-A521-88A2528E618F}"/>
    <cellStyle name="Calculation 2 5 2 3 2" xfId="33106" xr:uid="{9A854E3B-915A-4C23-B25A-5DA686C81385}"/>
    <cellStyle name="Calculation 2 5 2 3 3" xfId="41602" xr:uid="{E867AA61-8EBA-41E5-8ADD-2659D2A14E6F}"/>
    <cellStyle name="Calculation 2 5 2 3 4" xfId="47919" xr:uid="{40D8C9B3-EAA8-465A-B0FF-7942FB8982B9}"/>
    <cellStyle name="Calculation 2 5 2 4" xfId="25482" xr:uid="{7BDB5F95-7F5B-44D7-B3C1-8A2A7BBEF4F5}"/>
    <cellStyle name="Calculation 2 5 2 4 2" xfId="41803" xr:uid="{AC4C6709-C21D-4739-8F54-D1D805038983}"/>
    <cellStyle name="Calculation 2 5 2 4 3" xfId="48116" xr:uid="{CDD3428D-5742-4B0E-AEC3-8FA01A88963B}"/>
    <cellStyle name="Calculation 2 5 2 5" xfId="25231" xr:uid="{7709D641-18C6-4FE9-805E-701AD09C0F06}"/>
    <cellStyle name="Calculation 2 5 2 5 2" xfId="33503" xr:uid="{89131A25-1AC5-4CDE-9D18-735963757F14}"/>
    <cellStyle name="Calculation 2 5 2 5 3" xfId="41185" xr:uid="{3EA7E222-4EE6-4528-BE15-21DEFF848D76}"/>
    <cellStyle name="Calculation 2 5 2 5 4" xfId="41569" xr:uid="{C71BACF6-8F6F-4615-870F-08DEB8D1BA03}"/>
    <cellStyle name="Calculation 2 5 2 6" xfId="33989" xr:uid="{2D825897-8B29-4701-B233-786DF11C7C60}"/>
    <cellStyle name="Calculation 2 5 2 6 2" xfId="48868" xr:uid="{1C98204A-45FD-4B52-84BD-C54F47DC5BCC}"/>
    <cellStyle name="Calculation 2 5 3" xfId="17674" xr:uid="{BC7776FE-1AB0-4CB0-AD76-38DCBCC8F51A}"/>
    <cellStyle name="Calculation 2 5 3 2" xfId="32916" xr:uid="{0C68B7CB-414B-40BE-8179-4014781D09DC}"/>
    <cellStyle name="Calculation 2 5 3 3" xfId="34741" xr:uid="{E2AF69EE-BE79-47E2-83BB-0E9E536475E8}"/>
    <cellStyle name="Calculation 2 5 3 4" xfId="47750" xr:uid="{9BC95F27-7D20-41BD-976B-61D2431775B0}"/>
    <cellStyle name="Calculation 2 5 4" xfId="25246" xr:uid="{61AD3BFD-2F82-4639-80D8-FA70DA7580A9}"/>
    <cellStyle name="Calculation 2 5 4 2" xfId="33048" xr:uid="{61B52E33-08A0-460A-8ED4-0DB24290C69C}"/>
    <cellStyle name="Calculation 2 5 4 3" xfId="41584" xr:uid="{FCAAC870-8AB9-44D0-BB5E-395DA9B09037}"/>
    <cellStyle name="Calculation 2 5 4 4" xfId="47869" xr:uid="{83317CB3-BA62-49BC-8A0C-EF758A1D08D9}"/>
    <cellStyle name="Calculation 2 5 5" xfId="25230" xr:uid="{8CE746E4-152C-4F93-A11F-2EB506F0E9B0}"/>
    <cellStyle name="Calculation 2 5 5 2" xfId="41184" xr:uid="{DAB87555-2F10-4E88-B4FA-B75AA1B0E117}"/>
    <cellStyle name="Calculation 2 5 5 3" xfId="41568" xr:uid="{8C4BBE87-F436-46FE-A3F3-5F3A6DFE9FB4}"/>
    <cellStyle name="Calculation 2 5 6" xfId="16561" xr:uid="{C05C9D0C-9C19-4806-B622-A98BEB858565}"/>
    <cellStyle name="Calculation 2 6" xfId="11123" xr:uid="{AEEC6BDB-EC7A-4BA9-8A59-FAFB52F9412A}"/>
    <cellStyle name="Calculation 2 6 2" xfId="17475" xr:uid="{2433BECA-4539-403E-9E87-0A5CF48B8684}"/>
    <cellStyle name="Calculation 2 6 2 2" xfId="17876" xr:uid="{ECC4CE25-374E-447C-BC10-35390F78D5F0}"/>
    <cellStyle name="Calculation 2 6 2 2 2" xfId="33107" xr:uid="{FDFED634-6131-4AB4-B31F-A7BCD5AD5566}"/>
    <cellStyle name="Calculation 2 6 2 2 3" xfId="34637" xr:uid="{A434EEB6-4AE6-4EC3-AA82-9DDD2369FBEB}"/>
    <cellStyle name="Calculation 2 6 2 2 4" xfId="47920" xr:uid="{AE1C3CEA-FD27-4944-B144-7546A341221A}"/>
    <cellStyle name="Calculation 2 6 2 3" xfId="25282" xr:uid="{99852F05-FA2E-4B10-AA05-F9DE314F2512}"/>
    <cellStyle name="Calculation 2 6 2 3 2" xfId="33260" xr:uid="{D2CCC62A-883E-4436-B334-041F549F921B}"/>
    <cellStyle name="Calculation 2 6 2 3 3" xfId="41603" xr:uid="{61CAC18D-DB32-40B0-A2AA-BDFF7BF8F592}"/>
    <cellStyle name="Calculation 2 6 2 3 4" xfId="48117" xr:uid="{7608097E-08D6-41DF-B5DA-F2BCC70B40ED}"/>
    <cellStyle name="Calculation 2 6 2 4" xfId="25483" xr:uid="{D28FC645-79EF-4E5E-9663-4D09B32947CE}"/>
    <cellStyle name="Calculation 2 6 2 4 2" xfId="41804" xr:uid="{CBC18F67-DD25-4AAA-AE6E-09ADF90780EF}"/>
    <cellStyle name="Calculation 2 6 2 4 3" xfId="48323" xr:uid="{F4BB99E5-3731-4E59-B4CD-ECC321D5481C}"/>
    <cellStyle name="Calculation 2 6 2 5" xfId="33990" xr:uid="{A10C5DB3-5EB8-4028-B04A-C39BA86A6576}"/>
    <cellStyle name="Calculation 2 6 2 5 2" xfId="48869" xr:uid="{DB043DEE-AFC6-4D06-85D9-1516BFA96015}"/>
    <cellStyle name="Calculation 2 6 2 6" xfId="35555" xr:uid="{70C757DD-C1F4-419B-8806-562A8F4035C6}"/>
    <cellStyle name="Calculation 2 6 2 7" xfId="34826" xr:uid="{835FA5F0-677D-4DA8-A2E9-88C61B56A37E}"/>
    <cellStyle name="Calculation 2 6 2 8" xfId="47528" xr:uid="{CA7F9226-73ED-46B1-BCDD-4BB4534DCCD7}"/>
    <cellStyle name="Calculation 2 6 3" xfId="17675" xr:uid="{8B809200-BE3E-4604-8621-919DC26A4DBC}"/>
    <cellStyle name="Calculation 2 6 3 2" xfId="32915" xr:uid="{E1E41189-F2B3-4EA5-A5F8-12DBFA4CB91F}"/>
    <cellStyle name="Calculation 2 6 3 3" xfId="34740" xr:uid="{7DF6BA30-BC6A-46BD-9F9B-D4F2715FA691}"/>
    <cellStyle name="Calculation 2 6 3 4" xfId="47749" xr:uid="{44D8BB0F-C7C3-47D5-B5D1-4A837518D3D7}"/>
    <cellStyle name="Calculation 2 6 4" xfId="25245" xr:uid="{289583AD-A77E-4646-AD81-79F2FCDFAF63}"/>
    <cellStyle name="Calculation 2 6 4 2" xfId="33049" xr:uid="{A3E5335F-F153-4F05-9EAD-0E4E300BE46A}"/>
    <cellStyle name="Calculation 2 6 4 3" xfId="41583" xr:uid="{34D29F1C-DD95-4C69-BB80-AB737061BD6B}"/>
    <cellStyle name="Calculation 2 6 4 4" xfId="47870" xr:uid="{15AFEDF3-2626-43B3-87DF-9EC63B189D32}"/>
    <cellStyle name="Calculation 2 6 5" xfId="25232" xr:uid="{58FCC259-BB6E-418F-B8F9-034CFCA0041E}"/>
    <cellStyle name="Calculation 2 6 5 2" xfId="41186" xr:uid="{E93EEC39-6DB2-422B-B42D-2D899316BDAA}"/>
    <cellStyle name="Calculation 2 6 5 3" xfId="41570" xr:uid="{FF4F72BD-2388-4EE9-9F4E-E0604F9F6DF1}"/>
    <cellStyle name="Calculation 2 6 6" xfId="16562" xr:uid="{A36A0435-2CDB-401F-B2E5-77841E8AA48D}"/>
    <cellStyle name="Calculation 2 7" xfId="11124" xr:uid="{F266C40E-44CA-4062-9E9D-B5B2DC2B8440}"/>
    <cellStyle name="Calculation 2 7 2" xfId="17476" xr:uid="{125133B5-4120-416B-8364-75562F3EF19F}"/>
    <cellStyle name="Calculation 2 7 2 2" xfId="17877" xr:uid="{EE9ECD96-A827-4B86-A24F-80926A6D3379}"/>
    <cellStyle name="Calculation 2 7 2 2 2" xfId="33108" xr:uid="{8AD62AE0-10A0-4F2E-BA05-A986809F5DC0}"/>
    <cellStyle name="Calculation 2 7 2 2 3" xfId="34636" xr:uid="{B27FEACF-DE15-4877-A39B-EBE65206734D}"/>
    <cellStyle name="Calculation 2 7 2 2 4" xfId="47921" xr:uid="{3C0942D5-5617-4004-B10B-3C5ECBEE52A5}"/>
    <cellStyle name="Calculation 2 7 2 3" xfId="25283" xr:uid="{CE374AE3-C5D7-49E8-BDF0-EF0FD4D232E6}"/>
    <cellStyle name="Calculation 2 7 2 3 2" xfId="33261" xr:uid="{A51FD19F-E129-48EB-A380-47B9C906B90B}"/>
    <cellStyle name="Calculation 2 7 2 3 3" xfId="41604" xr:uid="{360C38BB-F401-45B6-A377-03DE716F7B00}"/>
    <cellStyle name="Calculation 2 7 2 3 4" xfId="48118" xr:uid="{C64959A8-56FB-4691-A703-486D111322EE}"/>
    <cellStyle name="Calculation 2 7 2 4" xfId="25484" xr:uid="{FE70BFCC-28DD-4E4F-8FA5-F9F565006085}"/>
    <cellStyle name="Calculation 2 7 2 4 2" xfId="41805" xr:uid="{7DBE7458-8CB3-4490-9263-DDB6AA4517B2}"/>
    <cellStyle name="Calculation 2 7 2 4 3" xfId="48324" xr:uid="{D4397713-3478-4657-8B58-C8DE6009E3B7}"/>
    <cellStyle name="Calculation 2 7 2 5" xfId="33991" xr:uid="{DD9989BE-47CC-4B3B-8DAD-47BB674E19E9}"/>
    <cellStyle name="Calculation 2 7 2 5 2" xfId="48870" xr:uid="{EDA4D9A8-1B21-4F72-B469-E20B0F2C497C}"/>
    <cellStyle name="Calculation 2 7 2 6" xfId="35556" xr:uid="{A08ABFCF-159A-4B5D-B072-40925A6999B5}"/>
    <cellStyle name="Calculation 2 7 2 7" xfId="34825" xr:uid="{C08FD39E-120A-4F6D-8D5A-760F179DA63A}"/>
    <cellStyle name="Calculation 2 7 2 8" xfId="47529" xr:uid="{239AB826-1E69-4F45-A572-34F0DF272A5B}"/>
    <cellStyle name="Calculation 2 7 3" xfId="17676" xr:uid="{286EB436-5357-421C-9AC5-7F33322848CF}"/>
    <cellStyle name="Calculation 2 7 3 2" xfId="33036" xr:uid="{34523052-0A58-4A6D-A9D4-A6EF535353F2}"/>
    <cellStyle name="Calculation 2 7 3 3" xfId="34739" xr:uid="{16190C34-C26E-4710-9C55-44F05F812B28}"/>
    <cellStyle name="Calculation 2 7 3 4" xfId="47861" xr:uid="{87E0AF19-C0A8-4090-8EA2-149FEC600F27}"/>
    <cellStyle name="Calculation 2 7 4" xfId="25244" xr:uid="{7F4A955F-1E2C-4DD2-A388-5CD659E8FE6D}"/>
    <cellStyle name="Calculation 2 7 4 2" xfId="33050" xr:uid="{0799B65F-1957-482D-A733-E7FC2DD62E03}"/>
    <cellStyle name="Calculation 2 7 4 3" xfId="41582" xr:uid="{E59DF9A2-DB91-444A-99DA-0D84A549803D}"/>
    <cellStyle name="Calculation 2 7 4 4" xfId="47871" xr:uid="{4A5A4E9D-80FD-40BB-806F-4708D0AE9FD7}"/>
    <cellStyle name="Calculation 2 7 5" xfId="24957" xr:uid="{D2F51172-699C-4B95-9B41-32BDACCB6BDE}"/>
    <cellStyle name="Calculation 2 7 5 2" xfId="41081" xr:uid="{008925E8-4558-4DAC-B07C-7BD7EDFF4470}"/>
    <cellStyle name="Calculation 2 7 5 3" xfId="41392" xr:uid="{264A6133-DB5A-4224-9D88-9F8F447508FC}"/>
    <cellStyle name="Calculation 2 7 6" xfId="16563" xr:uid="{8236E479-C66C-4EDF-B6A7-0F3344CE6695}"/>
    <cellStyle name="Calculation 2 8" xfId="16065" xr:uid="{30D246D8-3AD8-40D8-8EC4-7674D91BC758}"/>
    <cellStyle name="Calculation 2 8 2" xfId="17865" xr:uid="{0A03BF56-ABD8-4347-AD51-5221C6A7B8F5}"/>
    <cellStyle name="Calculation 2 8 2 2" xfId="33100" xr:uid="{8407ADEF-6ACE-4252-839B-26164AC70FDA}"/>
    <cellStyle name="Calculation 2 8 2 3" xfId="34643" xr:uid="{B8CA61E0-8C85-45C3-88C2-F8665591062B}"/>
    <cellStyle name="Calculation 2 8 2 4" xfId="47909" xr:uid="{9D0496A3-7B53-4178-BCFF-F3756EB083AF}"/>
    <cellStyle name="Calculation 2 8 3" xfId="25271" xr:uid="{9E6D9C3E-3C1B-4F97-9584-8A8454516B99}"/>
    <cellStyle name="Calculation 2 8 3 2" xfId="33252" xr:uid="{5A8CDBDB-477D-484D-8511-2C3AE2B9B47B}"/>
    <cellStyle name="Calculation 2 8 3 3" xfId="41592" xr:uid="{61012E5A-F1C4-4EA9-A5EB-87309720EA67}"/>
    <cellStyle name="Calculation 2 8 3 4" xfId="48110" xr:uid="{0733904D-D9BB-4A56-8342-6B78A5928CDC}"/>
    <cellStyle name="Calculation 2 8 4" xfId="25472" xr:uid="{68DC957E-7412-4875-B6DA-A41E6524A930}"/>
    <cellStyle name="Calculation 2 8 4 2" xfId="41793" xr:uid="{BDDF326E-CF49-4091-94E2-88A598500B10}"/>
    <cellStyle name="Calculation 2 8 4 3" xfId="48315" xr:uid="{32F8802E-2A1E-4DBE-9A11-A0AEAC92F009}"/>
    <cellStyle name="Calculation 2 8 5" xfId="33979" xr:uid="{7A831900-1898-4821-BAA3-26EC5E0CECFF}"/>
    <cellStyle name="Calculation 2 8 5 2" xfId="48858" xr:uid="{0C4301C7-9219-4CDF-95C1-3ED3897471DA}"/>
    <cellStyle name="Calculation 2 8 6" xfId="35551" xr:uid="{DEE9EF35-2279-4F48-A1BF-434C0E0240B1}"/>
    <cellStyle name="Calculation 2 8 7" xfId="34830" xr:uid="{A68A5D1F-76EF-472D-B571-C64B540BABFC}"/>
    <cellStyle name="Calculation 2 8 8" xfId="47517" xr:uid="{F765E6BB-3BE3-446C-93C6-A614A0E9C894}"/>
    <cellStyle name="Calculation 2 8 9" xfId="17464" xr:uid="{3C54525D-0E53-49AA-BBCE-C3E40FFFA6ED}"/>
    <cellStyle name="Calculation 2 9" xfId="16551" xr:uid="{C8798DD6-7FCF-45BB-89AE-12FC770C1900}"/>
    <cellStyle name="Calculation 2 9 2" xfId="32055" xr:uid="{5F878520-EB30-48F7-BBC8-CD4D2CFD5F13}"/>
    <cellStyle name="Calculation 2 9 3" xfId="35000" xr:uid="{687BB2FE-561F-431E-BEEB-146F8725713C}"/>
    <cellStyle name="Calculation 2 9 4" xfId="34873" xr:uid="{B7C4C539-905C-4C0F-B88B-36FCE4261E57}"/>
    <cellStyle name="Calculation 2 9 5" xfId="46889" xr:uid="{8C6D61E1-30E5-40A4-9FE5-0903C0B087F8}"/>
    <cellStyle name="Calculation 3" xfId="11125" xr:uid="{EA7E3338-AA28-4389-8739-967A06E3649A}"/>
    <cellStyle name="Calculation 3 10" xfId="35002" xr:uid="{1DC82C35-2B45-466B-A27B-C5EFF9239412}"/>
    <cellStyle name="Calculation 3 11" xfId="34871" xr:uid="{E59B1AEB-0045-4D4E-A414-D0D7DDEB6885}"/>
    <cellStyle name="Calculation 3 12" xfId="16564" xr:uid="{8184223B-6F9A-449C-93AD-C40AAB85A2AD}"/>
    <cellStyle name="Calculation 3 2" xfId="11126" xr:uid="{82665A4F-3889-4D91-B25D-90BDBB7C5E61}"/>
    <cellStyle name="Calculation 3 2 2" xfId="17478" xr:uid="{A182DDDD-E8A5-4FC0-964A-D6D7601D7D51}"/>
    <cellStyle name="Calculation 3 2 2 2" xfId="17879" xr:uid="{6B26F782-FB42-4F3A-B942-275ECB0397DF}"/>
    <cellStyle name="Calculation 3 2 2 2 2" xfId="18639" xr:uid="{FE1F0C1B-B77C-44FB-93A3-34F78BC460E3}"/>
    <cellStyle name="Calculation 3 2 2 2 2 2" xfId="25266" xr:uid="{6A63F6AD-1B40-4C3B-91E8-0063B1CF62B3}"/>
    <cellStyle name="Calculation 3 2 2 2 2 2 2" xfId="41206" xr:uid="{ED6C330C-19E3-4383-B775-5B5886604CFA}"/>
    <cellStyle name="Calculation 3 2 2 2 2 2 3" xfId="41587" xr:uid="{A774A11C-1084-406E-BC2A-10A013BBBD6F}"/>
    <cellStyle name="Calculation 3 2 2 2 2 3" xfId="26900" xr:uid="{117B4812-B57A-4421-8D6F-74E8ACB40A1E}"/>
    <cellStyle name="Calculation 3 2 2 2 3" xfId="25235" xr:uid="{0007288C-4B9B-4DAE-A8A0-119F5DA027C2}"/>
    <cellStyle name="Calculation 3 2 2 2 3 2" xfId="41189" xr:uid="{89BA0750-028D-4423-9935-702BA15AAE30}"/>
    <cellStyle name="Calculation 3 2 2 2 3 3" xfId="41573" xr:uid="{C88F2B35-7DDC-457F-AB40-1704B24E7430}"/>
    <cellStyle name="Calculation 3 2 2 2 4" xfId="26899" xr:uid="{716C49EB-ADF5-42A3-8874-2F057FAA2BDC}"/>
    <cellStyle name="Calculation 3 2 2 3" xfId="18640" xr:uid="{200D3D5E-0C39-43C0-A50B-E4CA988EBEBD}"/>
    <cellStyle name="Calculation 3 2 2 3 2" xfId="24913" xr:uid="{03B4E6C8-8FDE-4681-B329-E69A5E5327C1}"/>
    <cellStyle name="Calculation 3 2 2 3 2 2" xfId="41059" xr:uid="{CF0FC2B0-B49C-40FE-AD58-A446554F7BFB}"/>
    <cellStyle name="Calculation 3 2 2 3 2 3" xfId="41352" xr:uid="{3FD77852-E492-4900-8FCB-D35E9D8C47DC}"/>
    <cellStyle name="Calculation 3 2 2 3 3" xfId="26901" xr:uid="{F28A85D9-C54E-4438-9C5D-C1FC17B3E499}"/>
    <cellStyle name="Calculation 3 2 2 4" xfId="25285" xr:uid="{A8E66C63-43A2-4E1F-9A2D-019EA27662EF}"/>
    <cellStyle name="Calculation 3 2 2 4 2" xfId="32780" xr:uid="{530BDA4F-2B02-45EC-B889-FE34D7AC4836}"/>
    <cellStyle name="Calculation 3 2 2 4 3" xfId="41606" xr:uid="{11031EE0-101B-43F6-98C5-D08A287911D6}"/>
    <cellStyle name="Calculation 3 2 2 4 4" xfId="47531" xr:uid="{523B2541-E7C6-42D5-86B9-DDCD5BFA5824}"/>
    <cellStyle name="Calculation 3 2 2 5" xfId="25486" xr:uid="{ACC0C49E-3F7C-412A-8D0F-313F910098DA}"/>
    <cellStyle name="Calculation 3 2 2 5 2" xfId="41807" xr:uid="{F4DD4ACE-A42F-41CC-BDA3-09B81E4ECEFC}"/>
    <cellStyle name="Calculation 3 2 2 5 3" xfId="47923" xr:uid="{7AF0499F-1FE5-481B-9296-AF40623D673B}"/>
    <cellStyle name="Calculation 3 2 2 6" xfId="25234" xr:uid="{3759F00E-D413-4652-AA17-87A2CC293576}"/>
    <cellStyle name="Calculation 3 2 2 6 2" xfId="33263" xr:uid="{5DCEE9EE-25C4-4267-886C-45A566BC6311}"/>
    <cellStyle name="Calculation 3 2 2 6 3" xfId="41188" xr:uid="{33CF0D6B-78F9-4DA8-8A08-8E3827FADE32}"/>
    <cellStyle name="Calculation 3 2 2 6 4" xfId="41572" xr:uid="{489D482F-3CA8-49E3-A5D2-3C2C9FBBCD30}"/>
    <cellStyle name="Calculation 3 2 2 7" xfId="33504" xr:uid="{9FE0342F-C995-4945-ACF7-026BFF6EED96}"/>
    <cellStyle name="Calculation 3 2 2 7 2" xfId="48326" xr:uid="{85B3506B-87D5-48DF-9AD8-6ADC6E3B0D58}"/>
    <cellStyle name="Calculation 3 2 2 8" xfId="33993" xr:uid="{3633D74B-8CDF-42EC-B3EB-165C18E830D5}"/>
    <cellStyle name="Calculation 3 2 2 8 2" xfId="48872" xr:uid="{681132A6-9F87-46A3-934B-2023CC188A32}"/>
    <cellStyle name="Calculation 3 2 3" xfId="17678" xr:uid="{4600C36C-4FD7-4755-9D10-39476A7DC65C}"/>
    <cellStyle name="Calculation 3 2 3 2" xfId="18642" xr:uid="{C3B2BF1E-B834-438B-9B8B-F9595F775725}"/>
    <cellStyle name="Calculation 3 2 3 2 2" xfId="24911" xr:uid="{D4662AC0-8702-480E-B2EF-3E88B37E010D}"/>
    <cellStyle name="Calculation 3 2 3 2 2 2" xfId="41057" xr:uid="{E93B2C5D-66B7-4284-B611-76DBAA1CB02D}"/>
    <cellStyle name="Calculation 3 2 3 2 2 3" xfId="41350" xr:uid="{A3E51A17-7DE7-426C-9E52-8610AA5F2EE0}"/>
    <cellStyle name="Calculation 3 2 3 2 3" xfId="26903" xr:uid="{46B0C030-B5EF-404F-AFA1-61FA478EF291}"/>
    <cellStyle name="Calculation 3 2 3 3" xfId="18641" xr:uid="{4267E100-95CB-4056-BD31-62ED602E3E7E}"/>
    <cellStyle name="Calculation 3 2 3 3 2" xfId="36009" xr:uid="{C628AFA9-B6D9-41A2-B697-D102FEBC78CC}"/>
    <cellStyle name="Calculation 3 2 3 3 3" xfId="34280" xr:uid="{AEE5EFF2-883C-4852-A1FC-906BA5548E48}"/>
    <cellStyle name="Calculation 3 2 3 4" xfId="24912" xr:uid="{B4407318-A457-42E0-AA6D-DDA63B113BE4}"/>
    <cellStyle name="Calculation 3 2 3 4 2" xfId="41058" xr:uid="{70B193F3-B7D8-42F2-AE85-EBC96E886215}"/>
    <cellStyle name="Calculation 3 2 3 4 3" xfId="41351" xr:uid="{3DA484AC-5353-4736-9FFA-8D830F1E484A}"/>
    <cellStyle name="Calculation 3 2 3 5" xfId="26902" xr:uid="{52784595-62A4-413A-BC6C-46BED9BEF3D2}"/>
    <cellStyle name="Calculation 3 2 4" xfId="18643" xr:uid="{60574B3D-23BA-45C0-A99A-463A7222A689}"/>
    <cellStyle name="Calculation 3 2 4 2" xfId="24910" xr:uid="{A166CF04-28D7-44EE-BC83-3D9F40C9074B}"/>
    <cellStyle name="Calculation 3 2 4 2 2" xfId="41056" xr:uid="{B3801461-CA14-43B8-9DA7-6EC46CA7E70F}"/>
    <cellStyle name="Calculation 3 2 4 2 3" xfId="41349" xr:uid="{50838C77-A02D-440D-BDCC-D48A28A705E2}"/>
    <cellStyle name="Calculation 3 2 4 3" xfId="26904" xr:uid="{E42F4D13-AA27-4A54-AE3C-5A4597FAAE42}"/>
    <cellStyle name="Calculation 3 2 5" xfId="25242" xr:uid="{70E6D630-AFF8-4042-A78C-740D03A160F7}"/>
    <cellStyle name="Calculation 3 2 5 2" xfId="33034" xr:uid="{5F987A4E-FEDC-47BF-A484-A624FBB1FAEF}"/>
    <cellStyle name="Calculation 3 2 5 3" xfId="41580" xr:uid="{5C435EFA-C01D-43FA-AF4C-9989EF0B560D}"/>
    <cellStyle name="Calculation 3 2 5 4" xfId="47859" xr:uid="{7714FDA0-37E2-4E6C-B859-201085A08B12}"/>
    <cellStyle name="Calculation 3 2 6" xfId="25233" xr:uid="{7DAA1D5C-EF90-4B90-BF91-ED4879AA21A7}"/>
    <cellStyle name="Calculation 3 2 6 2" xfId="33052" xr:uid="{B33AB1D7-9381-418D-B1FB-36D9B869629C}"/>
    <cellStyle name="Calculation 3 2 6 3" xfId="41187" xr:uid="{2A136140-3D82-42C2-97D0-0B211CC3063A}"/>
    <cellStyle name="Calculation 3 2 6 4" xfId="41571" xr:uid="{FA79BED7-80D0-4BC2-84BC-3CF697B374EC}"/>
    <cellStyle name="Calculation 3 2 7" xfId="16565" xr:uid="{C20E82F5-DFE3-4F5C-B39D-F7FFFFCB0830}"/>
    <cellStyle name="Calculation 3 3" xfId="11127" xr:uid="{7B57A8FF-8B89-43B1-95E8-F202D704F302}"/>
    <cellStyle name="Calculation 3 3 2" xfId="17479" xr:uid="{79EC4F85-D72E-4F2E-8388-70708FC8220F}"/>
    <cellStyle name="Calculation 3 3 2 2" xfId="17880" xr:uid="{84E263D7-4012-4C9B-BA75-FE1E31C98B59}"/>
    <cellStyle name="Calculation 3 3 2 2 2" xfId="24907" xr:uid="{CF317DE7-185E-47F2-8B94-9C55024E3A46}"/>
    <cellStyle name="Calculation 3 3 2 2 2 2" xfId="41053" xr:uid="{06B460F8-B71C-438A-9C5D-CA3D36FE4378}"/>
    <cellStyle name="Calculation 3 3 2 2 2 3" xfId="41346" xr:uid="{ECEB8EE5-25AA-4AD6-A4C0-9CDAFC70AE6A}"/>
    <cellStyle name="Calculation 3 3 2 2 3" xfId="26905" xr:uid="{0B8A544D-95EA-4B5F-8C9F-D6904B880052}"/>
    <cellStyle name="Calculation 3 3 2 3" xfId="25286" xr:uid="{B06AEA12-D071-4AB4-98E8-EA8A73182822}"/>
    <cellStyle name="Calculation 3 3 2 3 2" xfId="32781" xr:uid="{42677F5C-6244-4449-8D5E-287148CAC951}"/>
    <cellStyle name="Calculation 3 3 2 3 3" xfId="41607" xr:uid="{A9FDDF51-209A-4209-98E5-B67ED9F47A7D}"/>
    <cellStyle name="Calculation 3 3 2 3 4" xfId="47532" xr:uid="{353EC3EE-2CFB-4C8E-8B16-1C0F803895BA}"/>
    <cellStyle name="Calculation 3 3 2 4" xfId="25487" xr:uid="{6419AFE2-49B3-4090-BF00-8EDBD5A9310D}"/>
    <cellStyle name="Calculation 3 3 2 4 2" xfId="41808" xr:uid="{3A9B58EF-6D99-46A9-81F5-44E7989AD6D9}"/>
    <cellStyle name="Calculation 3 3 2 4 3" xfId="47924" xr:uid="{BF742135-C93C-46BB-B173-696C18965C98}"/>
    <cellStyle name="Calculation 3 3 2 5" xfId="24908" xr:uid="{A4FDB818-2AA7-467C-96D4-0601A1EDC1A1}"/>
    <cellStyle name="Calculation 3 3 2 5 2" xfId="33264" xr:uid="{436B3B1C-CF45-41C8-ACB1-5A1C11C522AE}"/>
    <cellStyle name="Calculation 3 3 2 5 3" xfId="41054" xr:uid="{2947F6BA-6392-4B6A-B522-EDF098792AC9}"/>
    <cellStyle name="Calculation 3 3 2 5 4" xfId="41347" xr:uid="{F5A8A0DC-AB3D-4BB5-9068-24C78C7218BD}"/>
    <cellStyle name="Calculation 3 3 2 6" xfId="33505" xr:uid="{532BCEC8-B6D0-4560-84A5-55EA37DD536D}"/>
    <cellStyle name="Calculation 3 3 2 6 2" xfId="48327" xr:uid="{1258DF09-C375-47BB-B2EF-9CE0A2E2B5CE}"/>
    <cellStyle name="Calculation 3 3 2 7" xfId="33994" xr:uid="{F52D0D6B-4153-4107-A138-34346FA83036}"/>
    <cellStyle name="Calculation 3 3 2 7 2" xfId="48873" xr:uid="{71554597-5EE8-416D-BC2C-2CCE89E62268}"/>
    <cellStyle name="Calculation 3 3 3" xfId="17679" xr:uid="{4F00F711-12BE-46E2-8D3B-5B7630A3BE2E}"/>
    <cellStyle name="Calculation 3 3 3 2" xfId="18644" xr:uid="{19B10E0B-1A53-4713-B307-011998C0151F}"/>
    <cellStyle name="Calculation 3 3 3 2 2" xfId="36010" xr:uid="{57BCF114-285B-40E8-90E8-2B8D782F1302}"/>
    <cellStyle name="Calculation 3 3 3 2 3" xfId="34888" xr:uid="{22367CA4-F2E4-400E-9FB8-EC35D578B317}"/>
    <cellStyle name="Calculation 3 3 3 3" xfId="24906" xr:uid="{893F4271-50EC-48AC-A3B2-C31E4AB8AA19}"/>
    <cellStyle name="Calculation 3 3 3 3 2" xfId="41052" xr:uid="{32E346B8-EAE9-450C-BED5-79CB31AFB7ED}"/>
    <cellStyle name="Calculation 3 3 3 3 3" xfId="41345" xr:uid="{A67C3969-2865-4059-A6D8-7C9422E6FB5F}"/>
    <cellStyle name="Calculation 3 3 3 4" xfId="26906" xr:uid="{4EFDB530-1BF7-4FA6-95C6-231DAF573220}"/>
    <cellStyle name="Calculation 3 3 4" xfId="25241" xr:uid="{1DF20C18-8C29-47DB-860D-BCB29FF4CCEF}"/>
    <cellStyle name="Calculation 3 3 4 2" xfId="32914" xr:uid="{ECA92EBC-4ADA-41CA-9C6D-22B1409EE4EF}"/>
    <cellStyle name="Calculation 3 3 4 3" xfId="41579" xr:uid="{BCE21BAC-0A3E-4D8C-A2CF-98DC3F54552A}"/>
    <cellStyle name="Calculation 3 3 4 4" xfId="47748" xr:uid="{40621709-EE0E-48CC-A6A9-9C958BC66747}"/>
    <cellStyle name="Calculation 3 3 5" xfId="24909" xr:uid="{A16B5E8F-ED74-425B-99F3-3E15A91C2B50}"/>
    <cellStyle name="Calculation 3 3 5 2" xfId="33053" xr:uid="{93224B86-FFBE-4E5D-ACC0-D7BE50C879B5}"/>
    <cellStyle name="Calculation 3 3 5 3" xfId="41055" xr:uid="{15EA717D-FA88-496D-9AA5-3C1DF78C9937}"/>
    <cellStyle name="Calculation 3 3 5 4" xfId="41348" xr:uid="{CB335DE4-09E6-42F6-938B-8280ECC779AA}"/>
    <cellStyle name="Calculation 3 3 6" xfId="16566" xr:uid="{2EE6B24B-D864-4789-800B-270342B30CD7}"/>
    <cellStyle name="Calculation 3 4" xfId="11128" xr:uid="{53BF8B28-5FC6-478A-8510-2EC5798F2D11}"/>
    <cellStyle name="Calculation 3 4 2" xfId="17480" xr:uid="{B0599252-B181-4149-BAA7-39CA6B2DDD49}"/>
    <cellStyle name="Calculation 3 4 2 2" xfId="17881" xr:uid="{02D657EF-365A-4183-B2F9-0D1FAFF2E185}"/>
    <cellStyle name="Calculation 3 4 2 2 2" xfId="32782" xr:uid="{ABC26537-1982-4675-85C0-DCB6C919399F}"/>
    <cellStyle name="Calculation 3 4 2 2 3" xfId="34634" xr:uid="{DC36B29A-B0ED-47CF-87C2-8CDA75F2632A}"/>
    <cellStyle name="Calculation 3 4 2 2 4" xfId="47533" xr:uid="{689F3425-A3FA-4B3D-8F92-545FDE57E789}"/>
    <cellStyle name="Calculation 3 4 2 3" xfId="25287" xr:uid="{FEE73E30-B057-443F-8B44-905291424FD1}"/>
    <cellStyle name="Calculation 3 4 2 3 2" xfId="33110" xr:uid="{26B2840A-7EA6-4045-881B-07C65911E005}"/>
    <cellStyle name="Calculation 3 4 2 3 3" xfId="41608" xr:uid="{44956018-BDD6-4640-9CDD-1725267DE956}"/>
    <cellStyle name="Calculation 3 4 2 3 4" xfId="47925" xr:uid="{60BA184F-088A-4693-A9E0-052491955154}"/>
    <cellStyle name="Calculation 3 4 2 4" xfId="25488" xr:uid="{A8998D1D-0C8E-4C67-AFAE-139EE7919114}"/>
    <cellStyle name="Calculation 3 4 2 4 2" xfId="41809" xr:uid="{A9A5BFA1-D7EA-40B3-9C8D-12C07CC4623B}"/>
    <cellStyle name="Calculation 3 4 2 4 3" xfId="48120" xr:uid="{6AD99681-6DB8-486A-AD58-2D0B71060E4D}"/>
    <cellStyle name="Calculation 3 4 2 5" xfId="24904" xr:uid="{B02AE052-11C9-4660-A5FB-8122AD9705ED}"/>
    <cellStyle name="Calculation 3 4 2 5 2" xfId="33506" xr:uid="{DC6C6CDA-3BD6-45AD-BAFF-03BDD72C50D1}"/>
    <cellStyle name="Calculation 3 4 2 5 3" xfId="41050" xr:uid="{2EA08925-F956-4769-8746-67146C84FBAE}"/>
    <cellStyle name="Calculation 3 4 2 5 4" xfId="41343" xr:uid="{B3F2CC51-6232-4777-BC74-EECF14BF3E00}"/>
    <cellStyle name="Calculation 3 4 2 6" xfId="33995" xr:uid="{12401685-BC36-4BF9-AEED-DB537B6F352D}"/>
    <cellStyle name="Calculation 3 4 2 6 2" xfId="48874" xr:uid="{A958115A-C161-47D9-8EFA-E212D4F4707E}"/>
    <cellStyle name="Calculation 3 4 3" xfId="17680" xr:uid="{84C2CD4D-2891-4709-83EA-74CB95C690DB}"/>
    <cellStyle name="Calculation 3 4 3 2" xfId="32913" xr:uid="{0E719BE2-4E12-4060-B4C9-BE7D864DB530}"/>
    <cellStyle name="Calculation 3 4 3 3" xfId="34737" xr:uid="{8308F1B1-1003-45E5-B5A3-FB522F027741}"/>
    <cellStyle name="Calculation 3 4 3 4" xfId="47747" xr:uid="{60DA54AE-8E59-4350-AC09-950D342DD741}"/>
    <cellStyle name="Calculation 3 4 4" xfId="24856" xr:uid="{387BF620-FA8E-4BE3-849C-2946B89AC584}"/>
    <cellStyle name="Calculation 3 4 4 2" xfId="33054" xr:uid="{0BFDBD90-5A21-46C7-BF60-469B1685B0A5}"/>
    <cellStyle name="Calculation 3 4 4 3" xfId="41295" xr:uid="{B6905B86-CA94-4A73-A369-112F14A894DB}"/>
    <cellStyle name="Calculation 3 4 4 4" xfId="47873" xr:uid="{3603ED42-2F8C-41E0-BFCF-29F3F7E05542}"/>
    <cellStyle name="Calculation 3 4 5" xfId="24905" xr:uid="{EBF9706A-03B1-46BF-9F48-0F7A3AEDE660}"/>
    <cellStyle name="Calculation 3 4 5 2" xfId="41051" xr:uid="{E7AE09E5-0E99-4CFB-82AE-E222D5F969E8}"/>
    <cellStyle name="Calculation 3 4 5 3" xfId="41344" xr:uid="{EC0D78B6-B49F-4FCC-BA7C-20FDAB7562A0}"/>
    <cellStyle name="Calculation 3 4 6" xfId="16567" xr:uid="{1537437C-DD78-4CCD-A1A6-A4C4504B9267}"/>
    <cellStyle name="Calculation 3 5" xfId="11129" xr:uid="{9192715A-CCE3-4429-9FB5-F5C3A8F7F1E3}"/>
    <cellStyle name="Calculation 3 5 2" xfId="17481" xr:uid="{214E9AEF-4BAA-4389-B6C5-5F8DE26C5E62}"/>
    <cellStyle name="Calculation 3 5 2 2" xfId="17882" xr:uid="{22B019B4-7D27-4D48-8925-1940E2AC9006}"/>
    <cellStyle name="Calculation 3 5 2 2 2" xfId="33111" xr:uid="{AF07B045-B057-49F2-990D-0DE9E50CD706}"/>
    <cellStyle name="Calculation 3 5 2 2 3" xfId="34633" xr:uid="{FBD94115-79F7-4B23-BE29-40E751EB735B}"/>
    <cellStyle name="Calculation 3 5 2 2 4" xfId="47926" xr:uid="{D2536699-F788-4D55-AD79-F095E9BE518F}"/>
    <cellStyle name="Calculation 3 5 2 3" xfId="25288" xr:uid="{8CA4CCA8-004D-4A20-93AD-2D8DD62BF387}"/>
    <cellStyle name="Calculation 3 5 2 3 2" xfId="33265" xr:uid="{D9E0BA03-C20B-4D8E-BE92-DF20AE541262}"/>
    <cellStyle name="Calculation 3 5 2 3 3" xfId="41609" xr:uid="{C18F390A-F575-486C-8A6B-0507D9F8C587}"/>
    <cellStyle name="Calculation 3 5 2 3 4" xfId="48121" xr:uid="{B62DAAE6-3C5E-446A-A5BC-B5B1C5D7779A}"/>
    <cellStyle name="Calculation 3 5 2 4" xfId="25489" xr:uid="{7F9A6712-2A4A-4BD6-9B31-CFB0B6B58F0A}"/>
    <cellStyle name="Calculation 3 5 2 4 2" xfId="41810" xr:uid="{E82608F0-3C84-4073-BD6B-7626EC9AE0AF}"/>
    <cellStyle name="Calculation 3 5 2 4 3" xfId="48328" xr:uid="{BDBBCD9E-B619-44A5-BF8A-4D27820EF920}"/>
    <cellStyle name="Calculation 3 5 2 5" xfId="33996" xr:uid="{D149794D-758E-47DC-8114-EA50AFF58865}"/>
    <cellStyle name="Calculation 3 5 2 5 2" xfId="48875" xr:uid="{C50C5842-C599-4DE4-92BE-7CE3742450FD}"/>
    <cellStyle name="Calculation 3 5 2 6" xfId="35558" xr:uid="{BDB5788E-1B3A-422A-88E2-2623BE950197}"/>
    <cellStyle name="Calculation 3 5 2 7" xfId="34823" xr:uid="{43618467-36C0-486C-B4F1-C71689DC3149}"/>
    <cellStyle name="Calculation 3 5 2 8" xfId="47534" xr:uid="{8EA608E5-9A23-406C-AA14-CAE1E196C5DC}"/>
    <cellStyle name="Calculation 3 5 3" xfId="17681" xr:uid="{700563D3-99EA-44E0-B02A-828CB68A21D9}"/>
    <cellStyle name="Calculation 3 5 3 2" xfId="32912" xr:uid="{2E67760B-359E-4B02-8868-3B2F8F39EA41}"/>
    <cellStyle name="Calculation 3 5 3 3" xfId="34736" xr:uid="{B368CF3C-82F7-4D09-9325-6A75F2495EE1}"/>
    <cellStyle name="Calculation 3 5 3 4" xfId="47746" xr:uid="{822C9372-6180-40A7-9F6B-52C91B45CEE2}"/>
    <cellStyle name="Calculation 3 5 4" xfId="24857" xr:uid="{E524184D-73E6-49FA-9BA2-9B771877350A}"/>
    <cellStyle name="Calculation 3 5 4 2" xfId="33055" xr:uid="{AF5DA2E4-7C8E-4517-98BE-555CA184ECA9}"/>
    <cellStyle name="Calculation 3 5 4 3" xfId="41296" xr:uid="{F02BA9D4-ED35-483C-A3C4-1F955D7A81E9}"/>
    <cellStyle name="Calculation 3 5 4 4" xfId="47874" xr:uid="{FCCF2CB6-B78A-4D3F-9F1E-592ED59369C5}"/>
    <cellStyle name="Calculation 3 5 5" xfId="24903" xr:uid="{6774DB45-47CB-4D3D-8565-BDAA7B3AD489}"/>
    <cellStyle name="Calculation 3 5 5 2" xfId="41049" xr:uid="{6F171F8A-3C51-41C6-B34C-285D23A626AD}"/>
    <cellStyle name="Calculation 3 5 5 3" xfId="41342" xr:uid="{EE631930-AF2B-4099-BA82-124F9255BE07}"/>
    <cellStyle name="Calculation 3 5 6" xfId="16568" xr:uid="{E6E3A03A-CF5C-4D56-893F-7DFF7255B284}"/>
    <cellStyle name="Calculation 3 6" xfId="17477" xr:uid="{16D2B9AC-378B-4B79-A331-E6F176663D2D}"/>
    <cellStyle name="Calculation 3 6 2" xfId="17878" xr:uid="{4F5596C3-24B8-4EEF-9FE6-AE537CDD9C04}"/>
    <cellStyle name="Calculation 3 6 2 2" xfId="33109" xr:uid="{B49B3DB9-3807-492D-9645-027E9CAF320F}"/>
    <cellStyle name="Calculation 3 6 2 3" xfId="34635" xr:uid="{47A07E60-CAE4-4AAC-8821-976F4182FD9D}"/>
    <cellStyle name="Calculation 3 6 2 4" xfId="47922" xr:uid="{39904EDF-7674-475E-98DB-A35E369099DE}"/>
    <cellStyle name="Calculation 3 6 3" xfId="25284" xr:uid="{73A0C741-F693-4009-B736-78FDD21C6AC9}"/>
    <cellStyle name="Calculation 3 6 3 2" xfId="33262" xr:uid="{82FDB5C0-6839-4625-8B8C-BE421387B0F8}"/>
    <cellStyle name="Calculation 3 6 3 3" xfId="41605" xr:uid="{DEF51A96-19AE-4E59-BB47-79DF214CAAD9}"/>
    <cellStyle name="Calculation 3 6 3 4" xfId="48119" xr:uid="{38E0DC6D-BA05-4066-A1DC-0B932630B769}"/>
    <cellStyle name="Calculation 3 6 4" xfId="25485" xr:uid="{934050BB-6EF4-4F20-8AB5-AD0F940EFF3E}"/>
    <cellStyle name="Calculation 3 6 4 2" xfId="41806" xr:uid="{D639409B-ABB6-4BEC-BD8D-9B1633C6EAD6}"/>
    <cellStyle name="Calculation 3 6 4 3" xfId="48325" xr:uid="{06A6AEBD-64F7-4EF0-B097-0DA1DC57BCC3}"/>
    <cellStyle name="Calculation 3 6 5" xfId="33992" xr:uid="{A5812581-A280-41E8-BD31-BA9062035347}"/>
    <cellStyle name="Calculation 3 6 5 2" xfId="48871" xr:uid="{4C2EA836-31D9-431F-9C9F-DECB64EDA34D}"/>
    <cellStyle name="Calculation 3 6 6" xfId="35557" xr:uid="{C8ACB54D-1B8B-4B61-88E3-A7AAD9E0AD9A}"/>
    <cellStyle name="Calculation 3 6 7" xfId="34824" xr:uid="{3BE06145-2443-4479-BA63-FC4AD228B444}"/>
    <cellStyle name="Calculation 3 6 8" xfId="47530" xr:uid="{97B9E9FC-D269-4CA6-A12A-53FF52DE90AD}"/>
    <cellStyle name="Calculation 3 7" xfId="17677" xr:uid="{198722BE-281A-4333-8EDF-C655AC504A4F}"/>
    <cellStyle name="Calculation 3 7 2" xfId="32057" xr:uid="{6A684FE8-A077-406B-97BC-A13883ED18F5}"/>
    <cellStyle name="Calculation 3 7 3" xfId="34738" xr:uid="{6574A7D6-79BA-4E0B-A7DC-E73182EA89F1}"/>
    <cellStyle name="Calculation 3 7 4" xfId="46891" xr:uid="{1A896076-5AB8-4FB7-AD9C-DA8460B59FB6}"/>
    <cellStyle name="Calculation 3 8" xfId="25243" xr:uid="{C7697A87-AA74-4469-B062-4BA01C0F5A12}"/>
    <cellStyle name="Calculation 3 8 2" xfId="33035" xr:uid="{729F3718-D8AE-4CC4-8BC3-B2371E85A5FB}"/>
    <cellStyle name="Calculation 3 8 3" xfId="41581" xr:uid="{AA57FE54-EBCE-45ED-A732-5456FDDA09B7}"/>
    <cellStyle name="Calculation 3 8 4" xfId="47860" xr:uid="{BFD8FD6C-A6EA-40E7-AEDC-128A33DDB306}"/>
    <cellStyle name="Calculation 3 9" xfId="24955" xr:uid="{AE156332-3F3F-4681-9D4B-0D0DB90E8295}"/>
    <cellStyle name="Calculation 3 9 2" xfId="33051" xr:uid="{9E75079D-F4C6-4C85-B292-060823A77807}"/>
    <cellStyle name="Calculation 3 9 3" xfId="41079" xr:uid="{4923A909-84CC-4D39-A9E1-5B607AD069F7}"/>
    <cellStyle name="Calculation 3 9 4" xfId="41390" xr:uid="{B7C8E127-3812-430F-95E8-0C1978423B92}"/>
    <cellStyle name="Calculation 3 9 5" xfId="47872" xr:uid="{EDDA1A91-7683-4F7E-87E7-CFE728D1C91C}"/>
    <cellStyle name="Calculation 4" xfId="11130" xr:uid="{80F0E6EF-EADE-4CDD-902E-CB516FF50A61}"/>
    <cellStyle name="Calculation 4 10" xfId="35003" xr:uid="{7C159C05-2C37-4527-84A0-A5C1E385CBDC}"/>
    <cellStyle name="Calculation 4 11" xfId="34870" xr:uid="{4B07AB8A-AA0C-491D-93DA-137B5D48226F}"/>
    <cellStyle name="Calculation 4 12" xfId="16569" xr:uid="{E8B7C0A8-7A30-4D82-B02B-9615C67EF4FF}"/>
    <cellStyle name="Calculation 4 2" xfId="11131" xr:uid="{A94AFC5D-1CC6-410C-9073-C95C8B858F6D}"/>
    <cellStyle name="Calculation 4 2 2" xfId="17483" xr:uid="{9FD5C884-F052-4999-B00E-751FC53C0E46}"/>
    <cellStyle name="Calculation 4 2 2 2" xfId="17884" xr:uid="{092C7B11-0B75-4FD9-9367-25AACB1E4752}"/>
    <cellStyle name="Calculation 4 2 2 2 2" xfId="18649" xr:uid="{8EABC87B-F36B-4140-93D1-4770FBA757CF}"/>
    <cellStyle name="Calculation 4 2 2 2 2 2" xfId="24899" xr:uid="{813CD05C-ADAD-4EAF-9E18-BB04646F622B}"/>
    <cellStyle name="Calculation 4 2 2 2 2 2 2" xfId="41045" xr:uid="{C5DBDBF5-FB15-49BB-826F-7BB331F11A5E}"/>
    <cellStyle name="Calculation 4 2 2 2 2 2 3" xfId="41338" xr:uid="{4245DC98-6114-468A-82E2-A241F43AC1ED}"/>
    <cellStyle name="Calculation 4 2 2 2 2 3" xfId="26908" xr:uid="{5109473B-AB30-47AF-A7F5-028DD5BDE900}"/>
    <cellStyle name="Calculation 4 2 2 2 3" xfId="24900" xr:uid="{BF8A278F-6998-49D7-9339-39AB29D3E656}"/>
    <cellStyle name="Calculation 4 2 2 2 3 2" xfId="41046" xr:uid="{364B3842-8AA3-4334-8CFD-8FD226807D83}"/>
    <cellStyle name="Calculation 4 2 2 2 3 3" xfId="41339" xr:uid="{7CC09381-2BE9-43E3-A723-3C196FAB04D6}"/>
    <cellStyle name="Calculation 4 2 2 2 4" xfId="26907" xr:uid="{E7CAB8BB-73E8-45F7-B96F-C2080C5F7DE5}"/>
    <cellStyle name="Calculation 4 2 2 3" xfId="18650" xr:uid="{537A0716-6D89-4A00-9D46-B67799482815}"/>
    <cellStyle name="Calculation 4 2 2 3 2" xfId="24898" xr:uid="{472F2683-8371-4AEC-A00C-B5A216E42869}"/>
    <cellStyle name="Calculation 4 2 2 3 2 2" xfId="41044" xr:uid="{4C8BC7D1-6C73-46EE-B2D8-A2393FF96FF3}"/>
    <cellStyle name="Calculation 4 2 2 3 2 3" xfId="41337" xr:uid="{09B32C83-D807-48FB-B181-815D84ADB696}"/>
    <cellStyle name="Calculation 4 2 2 3 3" xfId="26909" xr:uid="{314DBC61-6C4B-4CD7-AEDE-C3E7731D1CD6}"/>
    <cellStyle name="Calculation 4 2 2 4" xfId="25290" xr:uid="{8BB92915-C14F-4E50-95A8-FD5B8CE5C226}"/>
    <cellStyle name="Calculation 4 2 2 4 2" xfId="32783" xr:uid="{3E545A66-39C9-4471-9AAE-B70338D5B263}"/>
    <cellStyle name="Calculation 4 2 2 4 3" xfId="41611" xr:uid="{0A36FA43-A768-4D8A-9BED-D69F91D35DF0}"/>
    <cellStyle name="Calculation 4 2 2 4 4" xfId="47536" xr:uid="{3E8CE650-2B03-4BCD-BD3D-0412DE352AE1}"/>
    <cellStyle name="Calculation 4 2 2 5" xfId="25491" xr:uid="{595D30C9-A998-4FFC-B379-EDE9BE8184F7}"/>
    <cellStyle name="Calculation 4 2 2 5 2" xfId="41812" xr:uid="{62E7B4D2-D344-4C54-9C50-787A0C1015E5}"/>
    <cellStyle name="Calculation 4 2 2 5 3" xfId="47928" xr:uid="{CE0619DB-29A8-4731-BF15-619E39F10B36}"/>
    <cellStyle name="Calculation 4 2 2 6" xfId="24901" xr:uid="{9BDEBD6F-2C52-4E7E-BFA9-EB29EA30F92E}"/>
    <cellStyle name="Calculation 4 2 2 6 2" xfId="33267" xr:uid="{C1A0B342-9F7A-43F8-9120-4042ACC460C7}"/>
    <cellStyle name="Calculation 4 2 2 6 3" xfId="41047" xr:uid="{50AA9442-C5AA-4BD8-9D2A-B782B92289C6}"/>
    <cellStyle name="Calculation 4 2 2 6 4" xfId="41340" xr:uid="{F5ADF9C1-348B-4455-910C-98A045D6E304}"/>
    <cellStyle name="Calculation 4 2 2 7" xfId="33507" xr:uid="{A405934A-E3E3-4679-B8C4-EE4BEAC39F4B}"/>
    <cellStyle name="Calculation 4 2 2 7 2" xfId="48330" xr:uid="{C0600B33-C26C-495F-8317-D15EEF806121}"/>
    <cellStyle name="Calculation 4 2 2 8" xfId="33998" xr:uid="{9ED07897-8406-45C7-B5F3-1C7ED38089B2}"/>
    <cellStyle name="Calculation 4 2 2 8 2" xfId="48877" xr:uid="{E9B2D843-7C26-44D7-9D30-C75237E4A5E9}"/>
    <cellStyle name="Calculation 4 2 3" xfId="17683" xr:uid="{6C14205D-A7F0-4C89-A4C9-33316674D7D5}"/>
    <cellStyle name="Calculation 4 2 3 2" xfId="18652" xr:uid="{74719879-9DFF-4C9D-91DE-5B04285CBCF2}"/>
    <cellStyle name="Calculation 4 2 3 2 2" xfId="24896" xr:uid="{B685A21A-50FD-4F22-899B-1333952F0735}"/>
    <cellStyle name="Calculation 4 2 3 2 2 2" xfId="41042" xr:uid="{F330BE62-A5E0-4007-BDEA-C5FCFBEDC6B6}"/>
    <cellStyle name="Calculation 4 2 3 2 2 3" xfId="41335" xr:uid="{AD2C4A1B-901F-4B7C-850D-CEEA05DF4137}"/>
    <cellStyle name="Calculation 4 2 3 2 3" xfId="26911" xr:uid="{FD231828-E8FE-4B80-8ABD-52B457E88161}"/>
    <cellStyle name="Calculation 4 2 3 3" xfId="18651" xr:uid="{0313ABB8-865A-4308-9446-6DEAC32CB9CF}"/>
    <cellStyle name="Calculation 4 2 3 3 2" xfId="36011" xr:uid="{22E713C1-C099-4E67-8AC4-717F4AE6BD95}"/>
    <cellStyle name="Calculation 4 2 3 3 3" xfId="34887" xr:uid="{62A0D8C0-5C23-49F8-96E7-D5B2781D027E}"/>
    <cellStyle name="Calculation 4 2 3 4" xfId="24897" xr:uid="{826D1523-A3D0-4374-B6FD-382DFCF2F086}"/>
    <cellStyle name="Calculation 4 2 3 4 2" xfId="41043" xr:uid="{FE8BD2AF-E630-4973-82FA-8A3DAA3C59F9}"/>
    <cellStyle name="Calculation 4 2 3 4 3" xfId="41336" xr:uid="{99DBB9AB-CD1E-4772-8A81-02B94D73A54B}"/>
    <cellStyle name="Calculation 4 2 3 5" xfId="26910" xr:uid="{2C2C6C17-9088-47FF-96C2-763F91A3DB84}"/>
    <cellStyle name="Calculation 4 2 4" xfId="18653" xr:uid="{44BD45B2-7216-44A7-B92B-B99D88A4F1B6}"/>
    <cellStyle name="Calculation 4 2 4 2" xfId="24895" xr:uid="{0B223825-DF92-40D0-B887-39FA4DFABE8E}"/>
    <cellStyle name="Calculation 4 2 4 2 2" xfId="41041" xr:uid="{37F9D9E8-EA1C-413E-9423-1C4131D4E2FA}"/>
    <cellStyle name="Calculation 4 2 4 2 3" xfId="41334" xr:uid="{7A35CAD6-A1E0-4893-81BA-14403EC7CF1F}"/>
    <cellStyle name="Calculation 4 2 4 3" xfId="26912" xr:uid="{D33FC9B8-BEDA-4C35-B312-3F9F13C3E48D}"/>
    <cellStyle name="Calculation 4 2 5" xfId="24859" xr:uid="{D815E5FF-C599-4AD4-8558-7EEC9E1184E5}"/>
    <cellStyle name="Calculation 4 2 5 2" xfId="32910" xr:uid="{87E733C8-2431-42CA-A321-6A335B51F474}"/>
    <cellStyle name="Calculation 4 2 5 3" xfId="41298" xr:uid="{2535606D-9331-48FA-B8FE-E6E93E213AE0}"/>
    <cellStyle name="Calculation 4 2 5 4" xfId="47744" xr:uid="{01A5EA77-B07B-4D39-B603-1F1306CF1243}"/>
    <cellStyle name="Calculation 4 2 6" xfId="24902" xr:uid="{51B229E7-DA2B-4738-A6F4-C505E7B3FF8A}"/>
    <cellStyle name="Calculation 4 2 6 2" xfId="33057" xr:uid="{18FF8385-9703-4EDC-8514-023EAFA48F04}"/>
    <cellStyle name="Calculation 4 2 6 3" xfId="41048" xr:uid="{6A5CC547-46D0-4753-9401-D6745212B313}"/>
    <cellStyle name="Calculation 4 2 6 4" xfId="41341" xr:uid="{774028D9-8F71-4FEB-836C-0F97A5174F55}"/>
    <cellStyle name="Calculation 4 2 7" xfId="16570" xr:uid="{BE59E9AE-25CD-47A3-B9E2-21C63E0E8609}"/>
    <cellStyle name="Calculation 4 3" xfId="11132" xr:uid="{D577DD49-1EF2-471E-8EDE-BB817B155139}"/>
    <cellStyle name="Calculation 4 3 2" xfId="17484" xr:uid="{8A7DEEB3-99C3-497F-8F7C-D05A6CD1AB92}"/>
    <cellStyle name="Calculation 4 3 2 2" xfId="17885" xr:uid="{D1FCC2B5-3042-4740-B629-9DDD7755DE9E}"/>
    <cellStyle name="Calculation 4 3 2 2 2" xfId="24892" xr:uid="{EC6332ED-F9CD-4E29-B495-64F682489FBA}"/>
    <cellStyle name="Calculation 4 3 2 2 2 2" xfId="41038" xr:uid="{091082E1-F55C-42B7-9C24-05B7B493B5FC}"/>
    <cellStyle name="Calculation 4 3 2 2 2 3" xfId="41331" xr:uid="{49F6DA95-B44E-4CB6-A542-BC70E7910E56}"/>
    <cellStyle name="Calculation 4 3 2 2 3" xfId="26913" xr:uid="{945A621A-8079-4E41-9051-668021997D72}"/>
    <cellStyle name="Calculation 4 3 2 3" xfId="25291" xr:uid="{7BA3D49E-9027-406B-81FA-DCF80D008F91}"/>
    <cellStyle name="Calculation 4 3 2 3 2" xfId="32784" xr:uid="{23016F40-1CD9-4AE8-B62F-ED47554DDBC5}"/>
    <cellStyle name="Calculation 4 3 2 3 3" xfId="41612" xr:uid="{F31405B7-A029-4565-95B4-EA755ECC127F}"/>
    <cellStyle name="Calculation 4 3 2 3 4" xfId="47537" xr:uid="{6A35C398-BE38-43D6-9863-B06284472CDA}"/>
    <cellStyle name="Calculation 4 3 2 4" xfId="25492" xr:uid="{F1365C52-D9C6-4922-B4CE-93BBFB61C265}"/>
    <cellStyle name="Calculation 4 3 2 4 2" xfId="41813" xr:uid="{E08C54BD-7F4B-4D82-BD82-0964E79AFA67}"/>
    <cellStyle name="Calculation 4 3 2 4 3" xfId="47929" xr:uid="{7259EFC9-5389-4272-8106-7D6B45BA86CE}"/>
    <cellStyle name="Calculation 4 3 2 5" xfId="24893" xr:uid="{30F22C43-700A-430C-A0C4-FC7C16690892}"/>
    <cellStyle name="Calculation 4 3 2 5 2" xfId="33268" xr:uid="{06178D44-B568-40C4-8663-D03B3DC0DABC}"/>
    <cellStyle name="Calculation 4 3 2 5 3" xfId="41039" xr:uid="{FB5174D9-714B-4462-AF9B-1BD2833A6582}"/>
    <cellStyle name="Calculation 4 3 2 5 4" xfId="41332" xr:uid="{C34C59C2-C2A5-4B60-9A91-BA122AC4A1AB}"/>
    <cellStyle name="Calculation 4 3 2 6" xfId="33508" xr:uid="{47E7C0EF-4405-452E-9DBC-B436F145C3B8}"/>
    <cellStyle name="Calculation 4 3 2 6 2" xfId="48331" xr:uid="{79F74D02-8892-4A6C-B659-1689D2C2ADC3}"/>
    <cellStyle name="Calculation 4 3 2 7" xfId="33999" xr:uid="{1B7E6349-C90F-4579-9205-76DD45BC99F7}"/>
    <cellStyle name="Calculation 4 3 2 7 2" xfId="48878" xr:uid="{24640BA1-63A5-459D-B98B-2D33E07FF10A}"/>
    <cellStyle name="Calculation 4 3 3" xfId="17684" xr:uid="{205B1802-D4A2-4E15-8CA3-6925D3941F82}"/>
    <cellStyle name="Calculation 4 3 3 2" xfId="18654" xr:uid="{8041D90D-515B-4372-B2DC-F402E6E77481}"/>
    <cellStyle name="Calculation 4 3 3 2 2" xfId="36012" xr:uid="{304682D5-EA9D-419F-B2BF-1C7182EAA6E6}"/>
    <cellStyle name="Calculation 4 3 3 2 3" xfId="34279" xr:uid="{1E84EF24-A0C0-49A1-8989-1841057F1903}"/>
    <cellStyle name="Calculation 4 3 3 3" xfId="24891" xr:uid="{51BA136E-FEAB-47DE-AB07-F8DB334CDFD5}"/>
    <cellStyle name="Calculation 4 3 3 3 2" xfId="41037" xr:uid="{FE35E8E9-7B1B-490F-8C19-C6419010B646}"/>
    <cellStyle name="Calculation 4 3 3 3 3" xfId="41330" xr:uid="{FD5E0D4D-EBCE-4D77-B88E-677274ED3B71}"/>
    <cellStyle name="Calculation 4 3 3 4" xfId="26914" xr:uid="{4FB9DF37-5A4C-4F0E-9F10-4953F629A35F}"/>
    <cellStyle name="Calculation 4 3 4" xfId="24860" xr:uid="{0439C914-642C-4F44-A72E-A93E557A02AB}"/>
    <cellStyle name="Calculation 4 3 4 2" xfId="32909" xr:uid="{AD32FC1F-BC43-48F0-A308-5B11C95C56F1}"/>
    <cellStyle name="Calculation 4 3 4 3" xfId="41299" xr:uid="{0A1EAFDD-1C04-4AC4-BFFD-4A2BFDBCB3DA}"/>
    <cellStyle name="Calculation 4 3 4 4" xfId="47743" xr:uid="{2EE97E56-4895-4FEC-B986-CF3B36BA7A4C}"/>
    <cellStyle name="Calculation 4 3 5" xfId="24894" xr:uid="{DA444F7F-BF13-4033-9E61-2ED9AE288945}"/>
    <cellStyle name="Calculation 4 3 5 2" xfId="33058" xr:uid="{E755F3DC-E8ED-4C4E-A7ED-5B1FD3BF24C5}"/>
    <cellStyle name="Calculation 4 3 5 3" xfId="41040" xr:uid="{E332C6CD-445C-47D0-A360-37EFCD3665AD}"/>
    <cellStyle name="Calculation 4 3 5 4" xfId="41333" xr:uid="{EB7880E9-2E7D-493D-A3CF-0E27D273606C}"/>
    <cellStyle name="Calculation 4 3 6" xfId="16571" xr:uid="{3BE44F18-2D3F-4CFA-A696-D5A9E574D8B8}"/>
    <cellStyle name="Calculation 4 4" xfId="11133" xr:uid="{EDD9D675-C08E-4835-AA56-9D87F9BA4CCD}"/>
    <cellStyle name="Calculation 4 4 2" xfId="17485" xr:uid="{6AB42775-B56F-447D-8463-38E55F175390}"/>
    <cellStyle name="Calculation 4 4 2 2" xfId="17886" xr:uid="{DC3DD159-8794-41CA-82A6-FFD7762A0F2B}"/>
    <cellStyle name="Calculation 4 4 2 2 2" xfId="32785" xr:uid="{0024B557-0AD6-4310-8D4E-8946B9ED7F32}"/>
    <cellStyle name="Calculation 4 4 2 2 3" xfId="34631" xr:uid="{3E9D7FC3-1DAD-40AD-9FC6-102A10BEC4D1}"/>
    <cellStyle name="Calculation 4 4 2 2 4" xfId="47538" xr:uid="{E49DD668-BC2D-4093-8A9F-12E7DE1833D0}"/>
    <cellStyle name="Calculation 4 4 2 3" xfId="25292" xr:uid="{CD95682A-300A-42EB-89B3-09355841F156}"/>
    <cellStyle name="Calculation 4 4 2 3 2" xfId="33113" xr:uid="{059A95AD-4F12-4C90-83CB-2681724F5830}"/>
    <cellStyle name="Calculation 4 4 2 3 3" xfId="41613" xr:uid="{0339C689-526D-4639-A12B-278E81041E99}"/>
    <cellStyle name="Calculation 4 4 2 3 4" xfId="47930" xr:uid="{90C1A451-E801-42B3-B5B2-04F613D3BE8B}"/>
    <cellStyle name="Calculation 4 4 2 4" xfId="25493" xr:uid="{C7A3B156-3ED1-4984-8694-534D9479C73A}"/>
    <cellStyle name="Calculation 4 4 2 4 2" xfId="41814" xr:uid="{3EC21FC1-AF5A-4E56-8505-2615EBADD2DE}"/>
    <cellStyle name="Calculation 4 4 2 4 3" xfId="48123" xr:uid="{F676D537-C287-40ED-BB01-0B2B574958EB}"/>
    <cellStyle name="Calculation 4 4 2 5" xfId="24889" xr:uid="{F65055BA-DEE5-4FCF-BE60-53974FF93D0B}"/>
    <cellStyle name="Calculation 4 4 2 5 2" xfId="33509" xr:uid="{6510363C-78C9-4A97-9AEF-6DAE167BA6D0}"/>
    <cellStyle name="Calculation 4 4 2 5 3" xfId="41035" xr:uid="{62EC6279-6EB6-4E49-9F00-4E10D5FBE252}"/>
    <cellStyle name="Calculation 4 4 2 5 4" xfId="41328" xr:uid="{2C31115B-C0DE-47E6-8275-30327922D151}"/>
    <cellStyle name="Calculation 4 4 2 6" xfId="34000" xr:uid="{ED85AC19-2D3D-4AF3-88C2-B66B942EAD1E}"/>
    <cellStyle name="Calculation 4 4 2 6 2" xfId="48879" xr:uid="{D495F140-C0CA-460A-8D38-3A4E3F00BD76}"/>
    <cellStyle name="Calculation 4 4 3" xfId="17685" xr:uid="{6BD89B6A-9711-4270-A7F0-DC5DA31187A5}"/>
    <cellStyle name="Calculation 4 4 3 2" xfId="32908" xr:uid="{1D75B30D-06D2-4802-B74F-A20971440C1F}"/>
    <cellStyle name="Calculation 4 4 3 3" xfId="34734" xr:uid="{BCBFA208-0583-490D-B0FD-6CD3C6BE6B60}"/>
    <cellStyle name="Calculation 4 4 3 4" xfId="47742" xr:uid="{14C2728F-26F7-4176-828E-890090045772}"/>
    <cellStyle name="Calculation 4 4 4" xfId="24861" xr:uid="{D4892BD3-1ACB-4731-9DC5-3425B83A0E1B}"/>
    <cellStyle name="Calculation 4 4 4 2" xfId="33059" xr:uid="{59CCA2B3-B002-493E-80E0-58D41CBBD48B}"/>
    <cellStyle name="Calculation 4 4 4 3" xfId="41300" xr:uid="{F3E23805-5B76-47C3-87CE-0304F175918E}"/>
    <cellStyle name="Calculation 4 4 4 4" xfId="47876" xr:uid="{6F17FD8E-BDF4-4B31-B968-2E62EA346BD9}"/>
    <cellStyle name="Calculation 4 4 5" xfId="24890" xr:uid="{89BA0941-F90B-4668-AE17-263AA4D6E587}"/>
    <cellStyle name="Calculation 4 4 5 2" xfId="41036" xr:uid="{2595D5D3-8633-4B6C-A812-438D58632756}"/>
    <cellStyle name="Calculation 4 4 5 3" xfId="41329" xr:uid="{B2333B6A-2808-4B60-BF99-D5C2742ED12F}"/>
    <cellStyle name="Calculation 4 4 6" xfId="16572" xr:uid="{97A90EAD-3CC5-4ACF-8010-313D21F3DBAC}"/>
    <cellStyle name="Calculation 4 5" xfId="11134" xr:uid="{B2807D5D-464C-46DE-9E7D-417133006AFE}"/>
    <cellStyle name="Calculation 4 5 2" xfId="17486" xr:uid="{05C85012-71C9-4812-9C56-B2277CE9477C}"/>
    <cellStyle name="Calculation 4 5 2 2" xfId="17887" xr:uid="{8A293B0B-8751-48D7-A23F-CC5ACA29D4F0}"/>
    <cellStyle name="Calculation 4 5 2 2 2" xfId="33114" xr:uid="{76AA71B1-8F93-44DA-A28E-8B0C87888328}"/>
    <cellStyle name="Calculation 4 5 2 2 3" xfId="34630" xr:uid="{98E0FA53-E55B-46EE-B6F4-ECABC82C4CE6}"/>
    <cellStyle name="Calculation 4 5 2 2 4" xfId="47931" xr:uid="{D5D15D1E-0D1B-41D3-8993-82B23281563D}"/>
    <cellStyle name="Calculation 4 5 2 3" xfId="25293" xr:uid="{374EE5C0-F92C-4B3A-A37B-E1B2C3912466}"/>
    <cellStyle name="Calculation 4 5 2 3 2" xfId="33269" xr:uid="{1B51CF25-52F2-4870-8896-FEEF166E1FAF}"/>
    <cellStyle name="Calculation 4 5 2 3 3" xfId="41614" xr:uid="{A0613808-E27F-43FE-856E-B3FE8C34B11C}"/>
    <cellStyle name="Calculation 4 5 2 3 4" xfId="48124" xr:uid="{F349ACDD-98B7-49AC-AE67-7DDD74A92FF6}"/>
    <cellStyle name="Calculation 4 5 2 4" xfId="25494" xr:uid="{E09F7523-D7B6-453F-8D44-BB7257045E41}"/>
    <cellStyle name="Calculation 4 5 2 4 2" xfId="41815" xr:uid="{5D77AFF9-D696-4FC7-8A17-8260B52DF8D5}"/>
    <cellStyle name="Calculation 4 5 2 4 3" xfId="48332" xr:uid="{1DE175A2-F867-4CE0-B14D-687A5C8A808A}"/>
    <cellStyle name="Calculation 4 5 2 5" xfId="34001" xr:uid="{6B73A26F-AB3E-44D1-870F-00A33059A8BD}"/>
    <cellStyle name="Calculation 4 5 2 5 2" xfId="48880" xr:uid="{9F3D1E44-B4E1-49D6-8DC4-FA5FBFF8930C}"/>
    <cellStyle name="Calculation 4 5 2 6" xfId="35560" xr:uid="{4EF7FCBB-480B-40F4-A2F6-C7DC9F041C6D}"/>
    <cellStyle name="Calculation 4 5 2 7" xfId="34821" xr:uid="{9F623410-63C5-4DD9-BB49-42C5AA6D48AD}"/>
    <cellStyle name="Calculation 4 5 2 8" xfId="47539" xr:uid="{21DCC392-F614-4ECA-B0D0-6D671990A51A}"/>
    <cellStyle name="Calculation 4 5 3" xfId="17686" xr:uid="{C38CD985-8246-4989-A6E4-242545A21420}"/>
    <cellStyle name="Calculation 4 5 3 2" xfId="32907" xr:uid="{161B2D87-2ADF-4EBE-921F-7701A6038995}"/>
    <cellStyle name="Calculation 4 5 3 3" xfId="34733" xr:uid="{3FA25D0B-FCF1-4376-91DB-65BD42F409DA}"/>
    <cellStyle name="Calculation 4 5 3 4" xfId="47741" xr:uid="{D309F9E6-C996-4B1E-AC6F-C8AF87143B6B}"/>
    <cellStyle name="Calculation 4 5 4" xfId="24862" xr:uid="{2D7A16B2-1D8A-4079-A109-9C2083B084EE}"/>
    <cellStyle name="Calculation 4 5 4 2" xfId="33060" xr:uid="{AB69388C-CF67-43B5-8DEC-2BCBC9291435}"/>
    <cellStyle name="Calculation 4 5 4 3" xfId="41301" xr:uid="{7C35FDB8-8C33-45DA-989D-7809D9D06746}"/>
    <cellStyle name="Calculation 4 5 4 4" xfId="47877" xr:uid="{542512A3-D34C-401D-A202-9484EDC065D4}"/>
    <cellStyle name="Calculation 4 5 5" xfId="24888" xr:uid="{855F3223-0F7D-4F1F-B0BE-7F46FCBC71B4}"/>
    <cellStyle name="Calculation 4 5 5 2" xfId="41034" xr:uid="{ED451E4E-D4EA-4A5C-BAF2-878093F1CAD3}"/>
    <cellStyle name="Calculation 4 5 5 3" xfId="41327" xr:uid="{A3E4B613-D7E0-49CC-8437-990F0103B3AD}"/>
    <cellStyle name="Calculation 4 5 6" xfId="16573" xr:uid="{18A1E45D-D1B1-4102-B354-A71396E55D1C}"/>
    <cellStyle name="Calculation 4 6" xfId="17482" xr:uid="{D89A1A3F-0002-49FF-AE82-2B58B3626208}"/>
    <cellStyle name="Calculation 4 6 2" xfId="17883" xr:uid="{02B05025-BCA7-4D1C-811F-1981F3C45526}"/>
    <cellStyle name="Calculation 4 6 2 2" xfId="33112" xr:uid="{65BB249F-08D3-42F4-A205-DCC128A1F63E}"/>
    <cellStyle name="Calculation 4 6 2 3" xfId="34632" xr:uid="{F5871806-10C2-4B80-9B11-BA4708A4BC2C}"/>
    <cellStyle name="Calculation 4 6 2 4" xfId="47927" xr:uid="{157D2187-4C44-43A1-B142-587C633A40D1}"/>
    <cellStyle name="Calculation 4 6 3" xfId="25289" xr:uid="{559F625D-C72E-4CD5-861F-72A4CCA0DCE6}"/>
    <cellStyle name="Calculation 4 6 3 2" xfId="33266" xr:uid="{2AB45083-E0D1-4DC6-BE2A-C7B478927BB4}"/>
    <cellStyle name="Calculation 4 6 3 3" xfId="41610" xr:uid="{72A48150-C8B0-4891-A154-4A06843DEB29}"/>
    <cellStyle name="Calculation 4 6 3 4" xfId="48122" xr:uid="{1940D108-8DC7-477E-A552-DA9789C631A5}"/>
    <cellStyle name="Calculation 4 6 4" xfId="25490" xr:uid="{606D57EB-B9F5-432F-A76C-F83DDE6CEB20}"/>
    <cellStyle name="Calculation 4 6 4 2" xfId="41811" xr:uid="{0C851BCF-789A-436F-A63D-75677CE582F2}"/>
    <cellStyle name="Calculation 4 6 4 3" xfId="48329" xr:uid="{EF3199FB-4C48-4896-B155-45031CF8781A}"/>
    <cellStyle name="Calculation 4 6 5" xfId="33997" xr:uid="{9BB0D144-0A1E-42FD-8C88-22DA8183C667}"/>
    <cellStyle name="Calculation 4 6 5 2" xfId="48876" xr:uid="{C41A0635-7C28-46D2-A7D4-75A5A2BD0995}"/>
    <cellStyle name="Calculation 4 6 6" xfId="35559" xr:uid="{46E17B9D-FFCB-4431-8F89-4F5996AC7973}"/>
    <cellStyle name="Calculation 4 6 7" xfId="34822" xr:uid="{9B64B36A-0ADE-40EA-9201-24E82441B81B}"/>
    <cellStyle name="Calculation 4 6 8" xfId="47535" xr:uid="{6811513A-C784-4482-977F-759B3EC6F34F}"/>
    <cellStyle name="Calculation 4 7" xfId="17682" xr:uid="{4EED808A-848C-449B-9E64-6B9CD0281E26}"/>
    <cellStyle name="Calculation 4 7 2" xfId="32058" xr:uid="{D8981F86-A104-4FC3-A6E0-2783925FF230}"/>
    <cellStyle name="Calculation 4 7 3" xfId="34735" xr:uid="{6CBBC6E2-4537-48DB-9639-350F01666668}"/>
    <cellStyle name="Calculation 4 7 4" xfId="46892" xr:uid="{541F87A6-7F39-4A04-90D6-3B30FBBE1B4F}"/>
    <cellStyle name="Calculation 4 8" xfId="24858" xr:uid="{A19B6BA4-3AF8-4139-872C-61B4684954C8}"/>
    <cellStyle name="Calculation 4 8 2" xfId="32911" xr:uid="{D189A0B5-39C4-43FB-A2D1-7D3D124EE55B}"/>
    <cellStyle name="Calculation 4 8 3" xfId="41297" xr:uid="{406BF41F-7127-4515-B68F-1D423C24526D}"/>
    <cellStyle name="Calculation 4 8 4" xfId="47745" xr:uid="{D5CABA53-0E34-4837-86C9-15B077FA2460}"/>
    <cellStyle name="Calculation 4 9" xfId="24954" xr:uid="{954F5470-49BE-46F9-B7AB-E2D6D9BBE884}"/>
    <cellStyle name="Calculation 4 9 2" xfId="33056" xr:uid="{C8B2BF51-306B-49E6-AE93-DE63A6868767}"/>
    <cellStyle name="Calculation 4 9 3" xfId="41078" xr:uid="{346307C9-1E8D-4C50-BC34-286F7078C4CA}"/>
    <cellStyle name="Calculation 4 9 4" xfId="41389" xr:uid="{DDA2F0A0-29E2-47FC-9EA8-FB532F2C2137}"/>
    <cellStyle name="Calculation 4 9 5" xfId="47875" xr:uid="{C5A89A98-57A0-494C-AA57-92AB19F2BAA5}"/>
    <cellStyle name="Calculation 5" xfId="11135" xr:uid="{DA84BFAC-F0A7-43C5-9F67-37BDAC577570}"/>
    <cellStyle name="Calculation 5 10" xfId="35004" xr:uid="{3E7938CA-FB30-4756-A0A7-45DCC12C5B45}"/>
    <cellStyle name="Calculation 5 11" xfId="34869" xr:uid="{DA4ABBBF-F5D4-43D9-A032-DD284602D925}"/>
    <cellStyle name="Calculation 5 12" xfId="16574" xr:uid="{2D908940-A26E-41B4-8896-0A75C8D0F35A}"/>
    <cellStyle name="Calculation 5 2" xfId="11136" xr:uid="{1CF97F2A-7868-4034-A65B-EE968F231273}"/>
    <cellStyle name="Calculation 5 2 2" xfId="17488" xr:uid="{54F4E878-D7B1-4CE2-AE4B-835E8203501D}"/>
    <cellStyle name="Calculation 5 2 2 2" xfId="17889" xr:uid="{CDB42436-9354-48E3-9FC1-538205A0DD31}"/>
    <cellStyle name="Calculation 5 2 2 2 2" xfId="24885" xr:uid="{CD53B61E-F888-4095-86EE-FE75C678032D}"/>
    <cellStyle name="Calculation 5 2 2 2 2 2" xfId="41031" xr:uid="{556E1C76-98AD-4F82-B0A9-6DB4B3DA64FA}"/>
    <cellStyle name="Calculation 5 2 2 2 2 3" xfId="41324" xr:uid="{C06CD61E-F22B-4265-959E-BE44DA9C51FA}"/>
    <cellStyle name="Calculation 5 2 2 2 3" xfId="26915" xr:uid="{61820AB5-3332-4ABF-AAAF-2B805C2F9D63}"/>
    <cellStyle name="Calculation 5 2 2 3" xfId="25295" xr:uid="{19CCDD9E-0AAF-4E11-8A6E-26C1A21EE8B7}"/>
    <cellStyle name="Calculation 5 2 2 3 2" xfId="32786" xr:uid="{782B3AD4-6DFB-45B0-A76F-4FFC827EA1AF}"/>
    <cellStyle name="Calculation 5 2 2 3 3" xfId="41616" xr:uid="{AD65CF1F-0D9A-4156-B66F-E46D5AD5B835}"/>
    <cellStyle name="Calculation 5 2 2 3 4" xfId="47541" xr:uid="{58BC1E1C-CCF0-4B11-AB11-E315F6322945}"/>
    <cellStyle name="Calculation 5 2 2 4" xfId="25496" xr:uid="{8F945242-DEFD-4C1B-A626-6320C5CE9FB2}"/>
    <cellStyle name="Calculation 5 2 2 4 2" xfId="41817" xr:uid="{A7B74F73-1449-4726-AB6D-4709DA36A10E}"/>
    <cellStyle name="Calculation 5 2 2 4 3" xfId="47933" xr:uid="{51970BD5-118E-45B9-8D12-D4252C944080}"/>
    <cellStyle name="Calculation 5 2 2 5" xfId="24886" xr:uid="{AD4DD644-7D3F-4620-A2DC-D7E401423B1F}"/>
    <cellStyle name="Calculation 5 2 2 5 2" xfId="33271" xr:uid="{A8F4D8DC-7467-4674-9A86-283564B3B6F8}"/>
    <cellStyle name="Calculation 5 2 2 5 3" xfId="41032" xr:uid="{B08A642A-FEA9-4C25-B656-ED81E0342911}"/>
    <cellStyle name="Calculation 5 2 2 5 4" xfId="41325" xr:uid="{AD37DDA9-961B-4C14-88DD-72BDAA162780}"/>
    <cellStyle name="Calculation 5 2 2 6" xfId="33510" xr:uid="{87C4EFB1-D418-4A50-ACE4-6AEE50095C56}"/>
    <cellStyle name="Calculation 5 2 2 6 2" xfId="48334" xr:uid="{91CCD970-EFAF-47DA-A9C1-DB9A76CCB2A5}"/>
    <cellStyle name="Calculation 5 2 2 7" xfId="34003" xr:uid="{39A8F89F-B4DF-444A-B8CB-6FC30079FB44}"/>
    <cellStyle name="Calculation 5 2 2 7 2" xfId="48882" xr:uid="{0ACCF18A-B518-4E8B-9D2C-6C39C76C5FD4}"/>
    <cellStyle name="Calculation 5 2 3" xfId="17688" xr:uid="{3384DF2E-9172-4507-9ECB-644177B32AA4}"/>
    <cellStyle name="Calculation 5 2 3 2" xfId="18655" xr:uid="{A07C3F88-4CBB-4C43-A1F8-6224C467F58A}"/>
    <cellStyle name="Calculation 5 2 3 2 2" xfId="36013" xr:uid="{A3EE2568-6651-421F-BBD7-EB27E975F447}"/>
    <cellStyle name="Calculation 5 2 3 2 3" xfId="34278" xr:uid="{1881AF9E-3485-4DE2-9B6D-C03FD0EB6FD7}"/>
    <cellStyle name="Calculation 5 2 3 3" xfId="24884" xr:uid="{40F74419-7CC5-436B-B713-70F3ED722159}"/>
    <cellStyle name="Calculation 5 2 3 3 2" xfId="41030" xr:uid="{24B20318-48ED-4222-A1E6-037C167A99CB}"/>
    <cellStyle name="Calculation 5 2 3 3 3" xfId="41323" xr:uid="{85692666-FA4E-4F8A-B7E5-575C1DEB7117}"/>
    <cellStyle name="Calculation 5 2 3 4" xfId="26916" xr:uid="{B6E57FB5-5612-422E-982B-A24BD2DD923E}"/>
    <cellStyle name="Calculation 5 2 4" xfId="24864" xr:uid="{87DD20CB-2C85-4545-B6C3-AA150A81A59C}"/>
    <cellStyle name="Calculation 5 2 4 2" xfId="32905" xr:uid="{2E254E80-CF9D-4116-9B95-0F26903CE649}"/>
    <cellStyle name="Calculation 5 2 4 3" xfId="41303" xr:uid="{D4AC74C3-CB0B-4564-A45E-E0DA6A502328}"/>
    <cellStyle name="Calculation 5 2 4 4" xfId="47739" xr:uid="{1160EF82-306A-4A4B-8118-9CC479899EBB}"/>
    <cellStyle name="Calculation 5 2 5" xfId="24887" xr:uid="{E6A1F4D0-DB4A-49AF-8935-4D9E546AE415}"/>
    <cellStyle name="Calculation 5 2 5 2" xfId="33062" xr:uid="{9133E1D4-0924-4112-8723-8700BEA8A7BC}"/>
    <cellStyle name="Calculation 5 2 5 3" xfId="41033" xr:uid="{0B525E7C-2AA2-4AC8-8B99-4445F27EDD62}"/>
    <cellStyle name="Calculation 5 2 5 4" xfId="41326" xr:uid="{6DF36B68-F531-4F25-8060-2E5E9083BFE4}"/>
    <cellStyle name="Calculation 5 2 6" xfId="16575" xr:uid="{60423B60-EE0C-4BD5-93AF-87BF13BBE667}"/>
    <cellStyle name="Calculation 5 3" xfId="11137" xr:uid="{43D0B4A0-059B-4929-9BC4-6A0914C47153}"/>
    <cellStyle name="Calculation 5 3 2" xfId="17489" xr:uid="{4080F1CC-141E-404E-B835-58F9D4BDD8BF}"/>
    <cellStyle name="Calculation 5 3 2 2" xfId="17890" xr:uid="{CE10CCEE-FC7A-45D4-BC81-5B2D3AAE1CF1}"/>
    <cellStyle name="Calculation 5 3 2 2 2" xfId="32787" xr:uid="{67FCDD6D-C93B-486B-994B-DC7C07CA223D}"/>
    <cellStyle name="Calculation 5 3 2 2 3" xfId="34628" xr:uid="{0942873D-4E0A-47B8-B47D-2F814BEF5635}"/>
    <cellStyle name="Calculation 5 3 2 2 4" xfId="47542" xr:uid="{CA9F23C3-979C-481A-B543-FEAB3A41C074}"/>
    <cellStyle name="Calculation 5 3 2 3" xfId="25296" xr:uid="{F9960D56-373E-41CC-AC43-119275FC7A31}"/>
    <cellStyle name="Calculation 5 3 2 3 2" xfId="33116" xr:uid="{406470F8-7A32-47F3-A83E-5625289F30EE}"/>
    <cellStyle name="Calculation 5 3 2 3 3" xfId="41617" xr:uid="{6987BDC5-9A55-4AAC-B9D6-96DF7FBCF2E0}"/>
    <cellStyle name="Calculation 5 3 2 3 4" xfId="47934" xr:uid="{54049D06-7A07-4B60-8B8C-96DC7D64CC41}"/>
    <cellStyle name="Calculation 5 3 2 4" xfId="25497" xr:uid="{1D3FD3AA-D08E-4B5A-9DB1-4763668ACE79}"/>
    <cellStyle name="Calculation 5 3 2 4 2" xfId="41818" xr:uid="{39FD69BE-ADEA-43ED-B849-14C21E29A140}"/>
    <cellStyle name="Calculation 5 3 2 4 3" xfId="48126" xr:uid="{883303FD-2623-4D35-83CE-C2EF6ACF07D5}"/>
    <cellStyle name="Calculation 5 3 2 5" xfId="24882" xr:uid="{17309E4F-D05A-4D93-BE2D-2DE9365186F1}"/>
    <cellStyle name="Calculation 5 3 2 5 2" xfId="33511" xr:uid="{111F9303-AFDC-4F9B-BE4C-81CC3BEDFE41}"/>
    <cellStyle name="Calculation 5 3 2 5 3" xfId="41028" xr:uid="{2E8BD33F-2A84-4645-96A6-1A86ECFF4823}"/>
    <cellStyle name="Calculation 5 3 2 5 4" xfId="41321" xr:uid="{FF99C2CC-9EBF-4691-883F-1E30C91730B7}"/>
    <cellStyle name="Calculation 5 3 2 6" xfId="34004" xr:uid="{0ECB3E4F-12D3-47D8-A41E-29DFDD1CD4FC}"/>
    <cellStyle name="Calculation 5 3 2 6 2" xfId="48883" xr:uid="{56F0F93D-3C58-4065-A834-7F3A0EBF3064}"/>
    <cellStyle name="Calculation 5 3 3" xfId="17689" xr:uid="{5DDBDE44-30C3-4DC7-AE8F-B392CFDDF5E7}"/>
    <cellStyle name="Calculation 5 3 3 2" xfId="32904" xr:uid="{934B6BF1-59DB-4A63-A7B8-20DA4C5A52EC}"/>
    <cellStyle name="Calculation 5 3 3 3" xfId="34731" xr:uid="{0EFE8462-222B-41D3-9613-C442216D660E}"/>
    <cellStyle name="Calculation 5 3 3 4" xfId="47738" xr:uid="{E42F8650-E628-4950-8587-250802DC4B58}"/>
    <cellStyle name="Calculation 5 3 4" xfId="24865" xr:uid="{B00FA5B3-23D0-432F-AB72-04D30B3674C2}"/>
    <cellStyle name="Calculation 5 3 4 2" xfId="33063" xr:uid="{6A972FCA-BBB4-46F6-B297-736C7C02025C}"/>
    <cellStyle name="Calculation 5 3 4 3" xfId="41304" xr:uid="{BA5D72A0-1B99-44E4-ADB4-7A7F2518EAE1}"/>
    <cellStyle name="Calculation 5 3 4 4" xfId="47879" xr:uid="{DDACBDCA-7AD2-455C-8CBE-9A8A45C6DF85}"/>
    <cellStyle name="Calculation 5 3 5" xfId="24883" xr:uid="{A57B0E72-1242-426B-9D63-C4C59648DDDD}"/>
    <cellStyle name="Calculation 5 3 5 2" xfId="41029" xr:uid="{1262C816-31DC-47A1-983F-58F957867E0F}"/>
    <cellStyle name="Calculation 5 3 5 3" xfId="41322" xr:uid="{EBDD7489-F567-42FB-9A64-1BE2E25770C2}"/>
    <cellStyle name="Calculation 5 3 6" xfId="16576" xr:uid="{20918C6F-47A4-4F07-BB77-FFDF3247E32A}"/>
    <cellStyle name="Calculation 5 4" xfId="11138" xr:uid="{B6996143-F84A-454E-B2A9-33ED474A6496}"/>
    <cellStyle name="Calculation 5 4 2" xfId="17490" xr:uid="{09E9EA07-4787-4D20-BA7C-0997D1D48F47}"/>
    <cellStyle name="Calculation 5 4 2 2" xfId="17891" xr:uid="{2FF15436-CDC5-48C4-A86D-11FC7C2EBAB1}"/>
    <cellStyle name="Calculation 5 4 2 2 2" xfId="33117" xr:uid="{53836359-379E-4B00-90FA-00820A39965E}"/>
    <cellStyle name="Calculation 5 4 2 2 3" xfId="34627" xr:uid="{8D149A4F-AFAC-4922-B5F3-0FBAFF952763}"/>
    <cellStyle name="Calculation 5 4 2 2 4" xfId="47935" xr:uid="{9918E8CB-FB6B-44DA-A470-42A8EBE22ECE}"/>
    <cellStyle name="Calculation 5 4 2 3" xfId="25297" xr:uid="{87025EE1-40C4-4CEE-A009-DB33D18E58A6}"/>
    <cellStyle name="Calculation 5 4 2 3 2" xfId="33272" xr:uid="{89E45ADE-A662-4FFE-9606-4884D38F64CD}"/>
    <cellStyle name="Calculation 5 4 2 3 3" xfId="41618" xr:uid="{B4AFA829-F966-4ECB-B999-B6FCE81D2DF2}"/>
    <cellStyle name="Calculation 5 4 2 3 4" xfId="48127" xr:uid="{553DB199-4A3B-46BA-A5D7-3C0096AB1CC6}"/>
    <cellStyle name="Calculation 5 4 2 4" xfId="25498" xr:uid="{CA7E7636-F319-43A6-B061-C2DAEFEC68D3}"/>
    <cellStyle name="Calculation 5 4 2 4 2" xfId="41819" xr:uid="{BA9BB0E0-536C-46E4-8862-B021A4DAD2FE}"/>
    <cellStyle name="Calculation 5 4 2 4 3" xfId="48335" xr:uid="{E6A44F6B-E307-4F1F-893F-7FA9C1DCBD08}"/>
    <cellStyle name="Calculation 5 4 2 5" xfId="34005" xr:uid="{EA9E6F3A-EE90-4349-B3B8-49C77BC7CF5F}"/>
    <cellStyle name="Calculation 5 4 2 5 2" xfId="48884" xr:uid="{162A97C4-57CB-4B77-9EA4-C47E8B17FB1D}"/>
    <cellStyle name="Calculation 5 4 2 6" xfId="35562" xr:uid="{58383463-7FE8-4680-86B3-EFAE24E24747}"/>
    <cellStyle name="Calculation 5 4 2 7" xfId="34819" xr:uid="{1F38E375-2F4C-4DAA-ADB4-177484693C40}"/>
    <cellStyle name="Calculation 5 4 2 8" xfId="47543" xr:uid="{2D055235-F5E1-478D-8CEB-AFDBF0CEE616}"/>
    <cellStyle name="Calculation 5 4 3" xfId="17690" xr:uid="{4E4A59A9-C507-4AD5-9FCE-F68FC7A49986}"/>
    <cellStyle name="Calculation 5 4 3 2" xfId="33033" xr:uid="{90953E36-D13B-4BF2-9B31-7BD1306B9A39}"/>
    <cellStyle name="Calculation 5 4 3 3" xfId="34730" xr:uid="{C9B2530C-E958-4090-BDB0-6F4192CDF109}"/>
    <cellStyle name="Calculation 5 4 3 4" xfId="47858" xr:uid="{397CEF83-45B3-4B72-A957-2AE76ADE2520}"/>
    <cellStyle name="Calculation 5 4 4" xfId="24866" xr:uid="{2169B96B-6E0B-43EB-89D2-C640BD2FAA65}"/>
    <cellStyle name="Calculation 5 4 4 2" xfId="33064" xr:uid="{2A28728B-9ABA-405B-86D2-D0868F3B6D64}"/>
    <cellStyle name="Calculation 5 4 4 3" xfId="41305" xr:uid="{19D4CF04-3656-44A3-83BD-1D1B5BD6C3E6}"/>
    <cellStyle name="Calculation 5 4 4 4" xfId="47880" xr:uid="{26E85CA1-69F0-411D-BACA-8A7461D0C519}"/>
    <cellStyle name="Calculation 5 4 5" xfId="24881" xr:uid="{DF4776BB-B8DE-417E-8AA3-65A6567FBCAC}"/>
    <cellStyle name="Calculation 5 4 5 2" xfId="41027" xr:uid="{3B1579B6-12F7-4B2A-9D23-002F695EA096}"/>
    <cellStyle name="Calculation 5 4 5 3" xfId="41320" xr:uid="{85C84648-8BFF-427A-8568-3C56A3F6E3AF}"/>
    <cellStyle name="Calculation 5 4 6" xfId="16577" xr:uid="{B78FB73A-77FC-4B54-BE79-3F30EFAD63FC}"/>
    <cellStyle name="Calculation 5 5" xfId="11139" xr:uid="{E8867FCE-BA83-4F5C-AE05-7562C7C70CD6}"/>
    <cellStyle name="Calculation 5 5 2" xfId="17491" xr:uid="{36802DC2-70C1-433D-BDEC-9140CBDCF6BB}"/>
    <cellStyle name="Calculation 5 5 2 2" xfId="17892" xr:uid="{A332ED9E-F97F-44C3-B051-4F6ACD29ACA0}"/>
    <cellStyle name="Calculation 5 5 2 2 2" xfId="33118" xr:uid="{B12B6F67-A0AF-4CE1-A4DD-18AD30B05202}"/>
    <cellStyle name="Calculation 5 5 2 2 3" xfId="34626" xr:uid="{1AAE6651-7126-4F58-8045-A402C6593273}"/>
    <cellStyle name="Calculation 5 5 2 2 4" xfId="47936" xr:uid="{9BB301DA-9FE6-4AC3-9102-27AE1315F050}"/>
    <cellStyle name="Calculation 5 5 2 3" xfId="25298" xr:uid="{7A0C7483-4CBF-4865-8961-C40E8A3F22D1}"/>
    <cellStyle name="Calculation 5 5 2 3 2" xfId="33273" xr:uid="{DC39BA4B-3D55-45B7-A4C1-07B3D377B81F}"/>
    <cellStyle name="Calculation 5 5 2 3 3" xfId="41619" xr:uid="{9783C65E-6332-48F8-ABB2-3DA2BFDDC8F6}"/>
    <cellStyle name="Calculation 5 5 2 3 4" xfId="48128" xr:uid="{BD77F4CE-DA06-44CF-A75A-9B3BB47B0997}"/>
    <cellStyle name="Calculation 5 5 2 4" xfId="25499" xr:uid="{0D2B1C94-5923-422F-90D0-0E23FAB31C76}"/>
    <cellStyle name="Calculation 5 5 2 4 2" xfId="41820" xr:uid="{6580AF07-6920-4757-B303-BE4607331AC3}"/>
    <cellStyle name="Calculation 5 5 2 4 3" xfId="48336" xr:uid="{1FBE154A-3BFE-440F-B814-F1B9FE9A4A0C}"/>
    <cellStyle name="Calculation 5 5 2 5" xfId="34006" xr:uid="{627C27EC-4124-470E-A953-9B9DBB8166E5}"/>
    <cellStyle name="Calculation 5 5 2 5 2" xfId="48885" xr:uid="{370F6CE2-14A1-4B7E-AC02-081DDB19D1A2}"/>
    <cellStyle name="Calculation 5 5 2 6" xfId="35563" xr:uid="{830ED355-C847-4A95-AA9E-A81E558B03E6}"/>
    <cellStyle name="Calculation 5 5 2 7" xfId="34818" xr:uid="{8ADD6A40-85C8-4BA9-9EA5-DF9948997C96}"/>
    <cellStyle name="Calculation 5 5 2 8" xfId="47544" xr:uid="{3CC68B18-CEC7-4C14-95EA-6B255B40AE52}"/>
    <cellStyle name="Calculation 5 5 3" xfId="17691" xr:uid="{12939E00-4F5A-4E1B-B90B-D5A05C67B2B9}"/>
    <cellStyle name="Calculation 5 5 3 2" xfId="33032" xr:uid="{24B02183-BD2C-424A-8861-5A84CFF42BFD}"/>
    <cellStyle name="Calculation 5 5 3 3" xfId="34729" xr:uid="{C7E5CABC-4A52-4D25-80E1-542EE8237BE2}"/>
    <cellStyle name="Calculation 5 5 3 4" xfId="47857" xr:uid="{1947C5BF-A786-4B9B-96D7-5E7A71F63F8B}"/>
    <cellStyle name="Calculation 5 5 4" xfId="25240" xr:uid="{364633EA-046A-4329-B777-D9C57B1BD958}"/>
    <cellStyle name="Calculation 5 5 4 2" xfId="33065" xr:uid="{F2C816EA-3903-4B47-8DE8-20E51D73CA0E}"/>
    <cellStyle name="Calculation 5 5 4 3" xfId="41578" xr:uid="{6AE682DE-0218-4CFF-99EC-0C49D78C6E73}"/>
    <cellStyle name="Calculation 5 5 4 4" xfId="47881" xr:uid="{34EEC5B8-A581-4AA1-BA67-F92A16A91334}"/>
    <cellStyle name="Calculation 5 5 5" xfId="35005" xr:uid="{EE94E52F-D695-47F2-B7DD-EED67E4A13D6}"/>
    <cellStyle name="Calculation 5 5 6" xfId="34868" xr:uid="{EA321F60-9300-461F-B37C-74B5A0E47786}"/>
    <cellStyle name="Calculation 5 5 7" xfId="46894" xr:uid="{E6A56F82-EAB1-426A-9414-EA636E57F6A7}"/>
    <cellStyle name="Calculation 5 5 8" xfId="16578" xr:uid="{BA13F3B5-40CE-47C3-9B51-1857352CA375}"/>
    <cellStyle name="Calculation 5 6" xfId="17487" xr:uid="{FC15F4AC-77F4-4126-A11F-CBB6CF1CCC46}"/>
    <cellStyle name="Calculation 5 6 2" xfId="17888" xr:uid="{0E9163CF-A9DC-4490-B97A-2DFE6A4A74C3}"/>
    <cellStyle name="Calculation 5 6 2 2" xfId="33115" xr:uid="{8A15F417-CCE5-482E-893B-36B8A1B5CBEB}"/>
    <cellStyle name="Calculation 5 6 2 3" xfId="34629" xr:uid="{6C5E7D8C-3506-4ECC-9F70-8EA9454004BF}"/>
    <cellStyle name="Calculation 5 6 2 4" xfId="47932" xr:uid="{B969B2C6-7644-4C57-91D2-D18A74403B0E}"/>
    <cellStyle name="Calculation 5 6 3" xfId="25294" xr:uid="{A7DEFA04-AE13-4F8F-83F0-DD6B610B4A32}"/>
    <cellStyle name="Calculation 5 6 3 2" xfId="33270" xr:uid="{59718EF9-5592-44BE-A448-89E91B4A68BA}"/>
    <cellStyle name="Calculation 5 6 3 3" xfId="41615" xr:uid="{0D1A8AF5-0ED4-463B-ACC3-FA36A890FCAA}"/>
    <cellStyle name="Calculation 5 6 3 4" xfId="48125" xr:uid="{1495BE42-ED57-4B7A-AFBB-467679ECD774}"/>
    <cellStyle name="Calculation 5 6 4" xfId="25495" xr:uid="{84339E1E-A912-4B66-AE87-ACCB6510DC8D}"/>
    <cellStyle name="Calculation 5 6 4 2" xfId="41816" xr:uid="{EB171E18-E977-482B-B518-620849C0998F}"/>
    <cellStyle name="Calculation 5 6 4 3" xfId="48333" xr:uid="{A9E7B7C4-BAD5-489B-9A87-7558436C1584}"/>
    <cellStyle name="Calculation 5 6 5" xfId="34002" xr:uid="{68598635-0BE3-4713-9A94-4A397DB9C3B1}"/>
    <cellStyle name="Calculation 5 6 5 2" xfId="48881" xr:uid="{3A56904D-8FF4-4A5E-B6AA-568F717A8758}"/>
    <cellStyle name="Calculation 5 6 6" xfId="35561" xr:uid="{D5E60201-E25B-4B66-AD4A-CB36AD5EB6EF}"/>
    <cellStyle name="Calculation 5 6 7" xfId="34820" xr:uid="{D1010E6A-DF52-4200-A078-053E8D838B3A}"/>
    <cellStyle name="Calculation 5 6 8" xfId="47540" xr:uid="{92C81CD1-8FEF-4324-80ED-9AACB8EEA289}"/>
    <cellStyle name="Calculation 5 7" xfId="17687" xr:uid="{F9BCC0FD-A934-410E-8747-1562B31FADA0}"/>
    <cellStyle name="Calculation 5 7 2" xfId="32059" xr:uid="{CCFC6750-CCD5-4FBB-9976-B21DC97BAA5E}"/>
    <cellStyle name="Calculation 5 7 3" xfId="34732" xr:uid="{8E70026E-C6E9-4D23-9266-01045C541231}"/>
    <cellStyle name="Calculation 5 7 4" xfId="46893" xr:uid="{D83F5D48-FDB8-4D58-95BB-E0F8B13D7787}"/>
    <cellStyle name="Calculation 5 8" xfId="24863" xr:uid="{0F460CA8-932D-4C50-AA84-BC59D1BAED16}"/>
    <cellStyle name="Calculation 5 8 2" xfId="32906" xr:uid="{BD8788DE-6C2E-4C43-8A12-27F2A0742113}"/>
    <cellStyle name="Calculation 5 8 3" xfId="41302" xr:uid="{B7C0E483-98FA-4D02-99A7-B48ACFCB69C4}"/>
    <cellStyle name="Calculation 5 8 4" xfId="47740" xr:uid="{5704AF3F-D715-4B2C-AEC9-4DF6B89D1DF3}"/>
    <cellStyle name="Calculation 5 9" xfId="19771" xr:uid="{DFC5E96F-F5F3-4E35-9734-C2C3A65CE2B1}"/>
    <cellStyle name="Calculation 5 9 2" xfId="33061" xr:uid="{C28CCE5C-BBFF-4342-8C61-09E3E800A97A}"/>
    <cellStyle name="Calculation 5 9 3" xfId="36077" xr:uid="{F80C083D-E7CF-48A8-A963-27686201A26A}"/>
    <cellStyle name="Calculation 5 9 4" xfId="41236" xr:uid="{ADE12DA5-C126-4F14-A2A2-CCA3F3231C3D}"/>
    <cellStyle name="Calculation 5 9 5" xfId="47878" xr:uid="{FE913F48-5E85-47CA-8C95-AA72DF67D1B2}"/>
    <cellStyle name="Calculation 6" xfId="11140" xr:uid="{53906F44-48AC-43B1-BDB4-C8D3D42DF57C}"/>
    <cellStyle name="Calculation 6 2" xfId="17492" xr:uid="{4FD50FA9-7679-4748-A49B-07AB9BCF02A9}"/>
    <cellStyle name="Calculation 6 2 2" xfId="17893" xr:uid="{08A0CACD-1522-4944-8F68-D7DE738D5CBE}"/>
    <cellStyle name="Calculation 6 2 2 2" xfId="33119" xr:uid="{9C132DEE-44D9-4199-8289-AA2A1FD51534}"/>
    <cellStyle name="Calculation 6 2 2 3" xfId="34625" xr:uid="{D1280C61-AB88-4EE2-96CA-DE46A0D22F46}"/>
    <cellStyle name="Calculation 6 2 2 4" xfId="47937" xr:uid="{9FD1B892-ABC1-4CF2-8153-66254390A2AF}"/>
    <cellStyle name="Calculation 6 2 3" xfId="25299" xr:uid="{7B6B4143-9799-4F41-B9C7-5F0816DB3AAB}"/>
    <cellStyle name="Calculation 6 2 3 2" xfId="33274" xr:uid="{361C0412-25A2-42E1-9282-36A8956BF520}"/>
    <cellStyle name="Calculation 6 2 3 3" xfId="41620" xr:uid="{CC279FC1-C6D3-4FA2-9509-03C928A9D718}"/>
    <cellStyle name="Calculation 6 2 3 4" xfId="48129" xr:uid="{059C1C99-8DE8-4AD9-B0F9-4EA5CAB39883}"/>
    <cellStyle name="Calculation 6 2 4" xfId="25500" xr:uid="{A669ABC2-7C90-43AB-A4AE-088D468504E9}"/>
    <cellStyle name="Calculation 6 2 4 2" xfId="41821" xr:uid="{F86F6D3C-33FA-492C-AAA0-254C0BA114C0}"/>
    <cellStyle name="Calculation 6 2 4 3" xfId="48337" xr:uid="{20510A63-102D-45A5-BF40-5B239E13E592}"/>
    <cellStyle name="Calculation 6 2 5" xfId="34007" xr:uid="{1261FE7A-E4E5-4555-BEBE-4F73A55EB986}"/>
    <cellStyle name="Calculation 6 2 5 2" xfId="48886" xr:uid="{10FA1B38-D3AC-4560-A8F1-10051D34B9C6}"/>
    <cellStyle name="Calculation 6 2 6" xfId="35564" xr:uid="{E675F39D-1C9F-4BF3-BFBF-4D3C5C4D73FC}"/>
    <cellStyle name="Calculation 6 2 7" xfId="35837" xr:uid="{C5C83174-E0B3-412A-BCA9-E4B3649D5EEF}"/>
    <cellStyle name="Calculation 6 2 8" xfId="47545" xr:uid="{EBB29691-54B1-44C4-BBE0-1DD65A8405A0}"/>
    <cellStyle name="Calculation 6 3" xfId="17692" xr:uid="{206FF27A-32FE-4761-9DB3-6A9935308236}"/>
    <cellStyle name="Calculation 6 3 2" xfId="33031" xr:uid="{8D0CD12D-A2C4-4216-8EB7-415202AB9363}"/>
    <cellStyle name="Calculation 6 3 3" xfId="34728" xr:uid="{65C0CF8F-63D3-42C9-B9D5-20985485E687}"/>
    <cellStyle name="Calculation 6 3 4" xfId="47856" xr:uid="{DEC43B91-51E4-4034-B9EC-6550A8770B93}"/>
    <cellStyle name="Calculation 6 4" xfId="25239" xr:uid="{4B193AE8-A72E-4139-987E-8DC6DE7DE533}"/>
    <cellStyle name="Calculation 6 4 2" xfId="33066" xr:uid="{37C4F20B-5D0A-4C13-B9A5-B42112EED015}"/>
    <cellStyle name="Calculation 6 4 3" xfId="41577" xr:uid="{F6D77BD0-62E5-4BE5-997C-6B6CA85D4B01}"/>
    <cellStyle name="Calculation 6 4 4" xfId="47882" xr:uid="{0FF4CE96-31E2-4012-9DDE-FBDB32BCEB2D}"/>
    <cellStyle name="Calculation 6 5" xfId="24604" xr:uid="{6E5E1762-2CBD-479E-BEFC-BF94A542F720}"/>
    <cellStyle name="Calculation 6 5 2" xfId="40801" xr:uid="{5C20C8DC-58C5-4069-913D-5DEA6C3580BD}"/>
    <cellStyle name="Calculation 6 5 3" xfId="41268" xr:uid="{6CF93907-ECFD-4224-9719-4038643DF15F}"/>
    <cellStyle name="Calculation 6 6" xfId="16579" xr:uid="{055B54FF-D914-4B6E-B7A5-5B1228B7CFF4}"/>
    <cellStyle name="Calculation 7" xfId="11141" xr:uid="{74D505A1-DCE4-43C6-8F24-F9BF291938ED}"/>
    <cellStyle name="Calculation 7 2" xfId="17493" xr:uid="{E61DC3A0-579F-46A3-96D5-CCFFE967E823}"/>
    <cellStyle name="Calculation 7 2 2" xfId="17894" xr:uid="{B80D1A1C-F38F-462C-962F-7FDC96CE109B}"/>
    <cellStyle name="Calculation 7 2 2 2" xfId="33120" xr:uid="{21EAAACF-1699-41C7-AD0F-DED077F56EAF}"/>
    <cellStyle name="Calculation 7 2 2 3" xfId="34624" xr:uid="{F448632A-940B-42BE-9BE0-5E732AB015BF}"/>
    <cellStyle name="Calculation 7 2 2 4" xfId="47938" xr:uid="{10D0B51C-6E45-47E3-95D7-1E1FD02E985D}"/>
    <cellStyle name="Calculation 7 2 3" xfId="25300" xr:uid="{B8B4A560-CA64-4094-88DF-072C5EA9BF51}"/>
    <cellStyle name="Calculation 7 2 3 2" xfId="33275" xr:uid="{91CE9942-FD76-48AE-8EED-2FADAB6C6BF5}"/>
    <cellStyle name="Calculation 7 2 3 3" xfId="41621" xr:uid="{CB5F32A1-42BE-47BF-B1B1-C73D078439A9}"/>
    <cellStyle name="Calculation 7 2 3 4" xfId="48130" xr:uid="{4ED413D8-4010-4140-806B-3EDBD529EA7F}"/>
    <cellStyle name="Calculation 7 2 4" xfId="25501" xr:uid="{D1A7E421-71AE-4989-BC21-B7DB226ED65A}"/>
    <cellStyle name="Calculation 7 2 4 2" xfId="41822" xr:uid="{C7B30E12-E86E-4F5E-82FF-54F3827F6EA5}"/>
    <cellStyle name="Calculation 7 2 4 3" xfId="48338" xr:uid="{44BD6763-6E17-4404-A984-0C61D957C0B9}"/>
    <cellStyle name="Calculation 7 2 5" xfId="34008" xr:uid="{EEDFC08A-3187-4C17-BBAF-0957AAC594E5}"/>
    <cellStyle name="Calculation 7 2 5 2" xfId="48887" xr:uid="{CA6BD520-5A9F-4E07-A76D-AFCD4F66AC79}"/>
    <cellStyle name="Calculation 7 2 6" xfId="35565" xr:uid="{7B8D47A4-E26D-4587-BABB-3A1825571D0E}"/>
    <cellStyle name="Calculation 7 2 7" xfId="34817" xr:uid="{8A5633E9-D2D3-4731-93BA-E43646937F76}"/>
    <cellStyle name="Calculation 7 2 8" xfId="47546" xr:uid="{6B3F237F-4861-4C6C-8267-C10154A6704B}"/>
    <cellStyle name="Calculation 7 3" xfId="17693" xr:uid="{067C3FA8-589B-4844-B904-471E3C33069B}"/>
    <cellStyle name="Calculation 7 3 2" xfId="33030" xr:uid="{B88B1BAB-2206-4D3F-8D71-78D0C7E49C04}"/>
    <cellStyle name="Calculation 7 3 3" xfId="34727" xr:uid="{BDC62C27-D590-490B-BD3D-926CC11D9B13}"/>
    <cellStyle name="Calculation 7 3 4" xfId="47855" xr:uid="{2F641D31-1C94-40DD-9D04-8A085F92B568}"/>
    <cellStyle name="Calculation 7 4" xfId="25238" xr:uid="{969B0028-292E-480C-AC73-3954B9E51F6C}"/>
    <cellStyle name="Calculation 7 4 2" xfId="33067" xr:uid="{0B143B49-9882-4B4A-8A94-6CA981C3E7B7}"/>
    <cellStyle name="Calculation 7 4 3" xfId="41576" xr:uid="{96716754-3D04-40E8-A2B7-1575CEC9C36E}"/>
    <cellStyle name="Calculation 7 4 4" xfId="47883" xr:uid="{CF96BDB3-54EF-4B9E-B080-0BD31E2A1420}"/>
    <cellStyle name="Calculation 7 5" xfId="18587" xr:uid="{46949338-3A1D-4C44-8F51-2517E911618A}"/>
    <cellStyle name="Calculation 7 5 2" xfId="36002" xr:uid="{E438613F-2FF6-4474-BC35-81CFE496E6D7}"/>
    <cellStyle name="Calculation 7 5 3" xfId="35733" xr:uid="{B9882129-A996-497F-844D-D0000D3B52BD}"/>
    <cellStyle name="Calculation 7 6" xfId="16580" xr:uid="{EBDFC67E-39C4-4084-BA6D-AEDDEE769C9C}"/>
    <cellStyle name="Calculation 8" xfId="11142" xr:uid="{758C1D1E-F1AF-46C6-9228-241262DA1D32}"/>
    <cellStyle name="Calculation 8 2" xfId="17494" xr:uid="{C24E4830-7320-4A07-89D5-A1ABDEC45426}"/>
    <cellStyle name="Calculation 8 2 2" xfId="17895" xr:uid="{D20F14B1-2E18-4104-B141-3533828F87DA}"/>
    <cellStyle name="Calculation 8 2 2 2" xfId="33121" xr:uid="{45CE55A2-D6B6-481E-966F-4FADF2CB21F5}"/>
    <cellStyle name="Calculation 8 2 2 3" xfId="34623" xr:uid="{C3CB2300-6F04-4AE7-8723-ABA21BFB2ED1}"/>
    <cellStyle name="Calculation 8 2 2 4" xfId="47939" xr:uid="{029E9F84-3DD5-496B-B0BF-9681A227E97B}"/>
    <cellStyle name="Calculation 8 2 3" xfId="25301" xr:uid="{A04FCF24-430D-491B-8E28-B005AB087DFF}"/>
    <cellStyle name="Calculation 8 2 3 2" xfId="33276" xr:uid="{3836B7F9-1776-418D-937C-4078AA657DA1}"/>
    <cellStyle name="Calculation 8 2 3 3" xfId="41622" xr:uid="{CDC9C88E-35C7-421C-962C-16C7722EC47E}"/>
    <cellStyle name="Calculation 8 2 3 4" xfId="48131" xr:uid="{A1E03D72-7731-455F-96FC-4030250BBA00}"/>
    <cellStyle name="Calculation 8 2 4" xfId="25502" xr:uid="{95C21DE6-4F25-4497-A88C-92C7EE5ACED1}"/>
    <cellStyle name="Calculation 8 2 4 2" xfId="41823" xr:uid="{4642206D-A565-43B8-BA2D-20CB16A58118}"/>
    <cellStyle name="Calculation 8 2 4 3" xfId="48339" xr:uid="{6A99C19C-F396-45F6-A0BC-C34FE68B298B}"/>
    <cellStyle name="Calculation 8 2 5" xfId="34009" xr:uid="{E8824FF8-0E21-4C73-8FA2-5DA12F214247}"/>
    <cellStyle name="Calculation 8 2 5 2" xfId="48888" xr:uid="{9CB7F57F-451A-4143-86C4-768B591F4D2A}"/>
    <cellStyle name="Calculation 8 2 6" xfId="35566" xr:uid="{24C549B6-4AF9-4922-8D88-74CFE124A563}"/>
    <cellStyle name="Calculation 8 2 7" xfId="34816" xr:uid="{65E53913-A8F6-4B37-AEB0-5A1CD63CE4CC}"/>
    <cellStyle name="Calculation 8 2 8" xfId="47547" xr:uid="{3661BD46-B111-44D5-A230-3D214F22EA9C}"/>
    <cellStyle name="Calculation 8 3" xfId="17694" xr:uid="{B2A9FCCF-E1DD-478B-8BF8-72A0BC43E2B7}"/>
    <cellStyle name="Calculation 8 3 2" xfId="33029" xr:uid="{CF74D58D-5462-4738-990A-6CCB3464F312}"/>
    <cellStyle name="Calculation 8 3 3" xfId="34726" xr:uid="{75B590A1-4984-4174-B701-87FE3B95E49D}"/>
    <cellStyle name="Calculation 8 3 4" xfId="47854" xr:uid="{C6C22896-F252-4831-AF76-05AF186365B2}"/>
    <cellStyle name="Calculation 8 4" xfId="25237" xr:uid="{E4974A36-A3A1-4B9E-B62E-65F84D49876B}"/>
    <cellStyle name="Calculation 8 4 2" xfId="33068" xr:uid="{6A58352B-44B1-4672-B3B6-048B7BA5F8E9}"/>
    <cellStyle name="Calculation 8 4 3" xfId="41575" xr:uid="{34F56585-C59D-42F6-B16B-73C58E154602}"/>
    <cellStyle name="Calculation 8 4 4" xfId="47884" xr:uid="{7404A0CF-FEC1-4DA5-9A9F-445D91E64754}"/>
    <cellStyle name="Calculation 8 5" xfId="19772" xr:uid="{6E53147D-CFB0-43E8-8835-42BCC1C9794D}"/>
    <cellStyle name="Calculation 8 6" xfId="35006" xr:uid="{26346950-3D49-4DF5-94F7-60A1BB2E3E5A}"/>
    <cellStyle name="Calculation 8 7" xfId="34867" xr:uid="{CAD32C28-5395-4A05-A5E6-6F0E0C127287}"/>
    <cellStyle name="Calculation 8 8" xfId="46895" xr:uid="{E516D643-1E17-4008-AF2E-A5E30700DE34}"/>
    <cellStyle name="Calculation 8 9" xfId="16581" xr:uid="{1739FBE1-AAA8-41AD-AC49-7365A9E89925}"/>
    <cellStyle name="Calculation 9" xfId="11143" xr:uid="{D1C9BB24-CCFA-477B-9A6F-94F1A6458A75}"/>
    <cellStyle name="Calculation 9 2" xfId="17495" xr:uid="{2B3DDCAB-6666-4827-AE61-2D11C0C8E223}"/>
    <cellStyle name="Calculation 9 2 2" xfId="17896" xr:uid="{5F53CD37-BE9C-45EC-A691-50A2275D3020}"/>
    <cellStyle name="Calculation 9 2 2 2" xfId="33122" xr:uid="{34C72105-B957-4E7B-B8D2-24C0A86BA331}"/>
    <cellStyle name="Calculation 9 2 2 3" xfId="34622" xr:uid="{BCFAE696-D6B2-4A0C-A3CE-5D5B6C6677BD}"/>
    <cellStyle name="Calculation 9 2 2 4" xfId="47940" xr:uid="{AB575939-960E-40C1-8ECE-627A76F0BFA9}"/>
    <cellStyle name="Calculation 9 2 3" xfId="25302" xr:uid="{900D8003-E828-43F0-8512-0F5AF36CBD9F}"/>
    <cellStyle name="Calculation 9 2 3 2" xfId="33277" xr:uid="{DF598BE9-0AF8-4246-A8F8-1D0F450B5330}"/>
    <cellStyle name="Calculation 9 2 3 3" xfId="41623" xr:uid="{B8C5B62D-EB9E-44CB-ABB0-0B9AE7B422D2}"/>
    <cellStyle name="Calculation 9 2 3 4" xfId="48132" xr:uid="{451895DE-96B5-4280-ABCB-3351B89B316F}"/>
    <cellStyle name="Calculation 9 2 4" xfId="25503" xr:uid="{12224BCD-4518-4798-99FE-A872AF0199A7}"/>
    <cellStyle name="Calculation 9 2 4 2" xfId="41824" xr:uid="{4573D2B8-1A11-4A8F-AD1C-4B7D9FE58256}"/>
    <cellStyle name="Calculation 9 2 4 3" xfId="48340" xr:uid="{84DA2FF7-B53D-422F-A045-40ACDE6FEB45}"/>
    <cellStyle name="Calculation 9 2 5" xfId="34010" xr:uid="{F1BD5E8A-BE89-4ECC-A291-3A2721A84A2C}"/>
    <cellStyle name="Calculation 9 2 5 2" xfId="48889" xr:uid="{FC142DF2-1610-47AC-8AE8-0E364055F4AC}"/>
    <cellStyle name="Calculation 9 2 6" xfId="35567" xr:uid="{4A19A36F-F0A2-42E9-9C9E-E5DBE80FFF56}"/>
    <cellStyle name="Calculation 9 2 7" xfId="34815" xr:uid="{B57E0186-02B8-4754-984D-504A04F8BB80}"/>
    <cellStyle name="Calculation 9 2 8" xfId="47548" xr:uid="{1419B84D-6D54-4903-AA01-8A30F52F1500}"/>
    <cellStyle name="Calculation 9 3" xfId="17695" xr:uid="{E95DA34A-413B-4B2A-88A3-D3BD855F611A}"/>
    <cellStyle name="Calculation 9 3 2" xfId="33028" xr:uid="{26E461E7-FED6-4B74-AC5F-D7D4A5C48FE6}"/>
    <cellStyle name="Calculation 9 3 3" xfId="34725" xr:uid="{126D71E2-F912-4626-B9F2-1E7BDCB0F6D7}"/>
    <cellStyle name="Calculation 9 3 4" xfId="47853" xr:uid="{6A481560-4C0C-4B4C-A5C3-B2D2C1C5F1A7}"/>
    <cellStyle name="Calculation 9 4" xfId="25236" xr:uid="{2A21AE11-E965-44C6-8BAC-147C0B1EA4B7}"/>
    <cellStyle name="Calculation 9 4 2" xfId="33069" xr:uid="{634BA63C-FC8F-4148-B891-49DFA82772F5}"/>
    <cellStyle name="Calculation 9 4 3" xfId="41574" xr:uid="{AC995124-E7D2-450A-B684-875A7B02F8AA}"/>
    <cellStyle name="Calculation 9 4 4" xfId="47885" xr:uid="{75C3A7F8-B508-42DD-BCFE-C227FDF26548}"/>
    <cellStyle name="Calculation 9 5" xfId="35007" xr:uid="{C0E8E4A8-9F6E-4217-8723-6EEB9BFAF33C}"/>
    <cellStyle name="Calculation 9 6" xfId="34866" xr:uid="{BDE5AFD9-1A41-4319-BF36-994F034C184F}"/>
    <cellStyle name="Calculation 9 7" xfId="46896" xr:uid="{177E8284-E96F-4104-A916-87DC5D1E2CB5}"/>
    <cellStyle name="Calculation 9 8" xfId="16582" xr:uid="{D3862C09-5E1B-4043-B8E3-9A62EF9F6B95}"/>
    <cellStyle name="Cálculo" xfId="38" xr:uid="{00000000-0005-0000-0000-000025000000}"/>
    <cellStyle name="Cálculo 10" xfId="4944" xr:uid="{A6BC7AE6-90E6-4EC9-833D-F3DA90D18409}"/>
    <cellStyle name="Cálculo 100" xfId="4945" xr:uid="{6E1D4570-2ED8-4EB0-99A1-CB36BA01E9A8}"/>
    <cellStyle name="Cálculo 101" xfId="4946" xr:uid="{F647FC66-E3C5-497D-9C77-15F69A273A9E}"/>
    <cellStyle name="Cálculo 102" xfId="4947" xr:uid="{6E873234-EF50-416C-9EA8-27081DCD2306}"/>
    <cellStyle name="Cálculo 103" xfId="4948" xr:uid="{CA9CF9AF-8F48-4618-80EC-9BCD6EC979F0}"/>
    <cellStyle name="Cálculo 104" xfId="4949" xr:uid="{23498522-F2B1-4A7F-A6AF-00A4697561C2}"/>
    <cellStyle name="Cálculo 105" xfId="4950" xr:uid="{33F6B7F8-3D61-49B5-813B-9E161591BEC3}"/>
    <cellStyle name="Cálculo 106" xfId="4951" xr:uid="{2B42DCAC-B215-4676-BB67-CF53C4830CC2}"/>
    <cellStyle name="Cálculo 107" xfId="4952" xr:uid="{E0F3A888-088C-450C-9D89-C2FBF2EE65DF}"/>
    <cellStyle name="Cálculo 108" xfId="4953" xr:uid="{7EF738DD-006A-454D-8DF8-3744B207CD16}"/>
    <cellStyle name="Cálculo 109" xfId="4954" xr:uid="{84B709EB-85D2-49E6-B175-EA5F738A2F3A}"/>
    <cellStyle name="Cálculo 11" xfId="4955" xr:uid="{65E97713-FA55-4D13-B734-ADFC49A2CE39}"/>
    <cellStyle name="Cálculo 110" xfId="4956" xr:uid="{B0395858-DE1E-46F1-8918-D1D7F84B1937}"/>
    <cellStyle name="Cálculo 111" xfId="4957" xr:uid="{57226912-8195-4058-9474-83AA4AB86382}"/>
    <cellStyle name="Cálculo 112" xfId="4958" xr:uid="{319BC90A-41BD-4F3B-B6BE-152A535A87A1}"/>
    <cellStyle name="Cálculo 113" xfId="4959" xr:uid="{E7BC8CB4-950A-4CA8-ACF2-F08B6DAC942F}"/>
    <cellStyle name="Cálculo 114" xfId="4960" xr:uid="{A5DD8D64-3EEA-4FC5-942B-7ABE2B26DAC9}"/>
    <cellStyle name="Cálculo 115" xfId="4961" xr:uid="{93FCC0C6-B470-497C-8ED5-122996C6DAF6}"/>
    <cellStyle name="Cálculo 116" xfId="4962" xr:uid="{DB81B08E-C25B-46D6-8C97-4D1F4984ED3D}"/>
    <cellStyle name="Cálculo 117" xfId="4963" xr:uid="{A9B8C488-CB7D-4E1B-81A9-10DF8CCED663}"/>
    <cellStyle name="Cálculo 118" xfId="4964" xr:uid="{A83AD573-5BD8-4A28-AC97-F00646F390C9}"/>
    <cellStyle name="Cálculo 119" xfId="4965" xr:uid="{BC8DD3B2-72BA-47F5-AA2E-0E72795701D7}"/>
    <cellStyle name="Cálculo 12" xfId="4966" xr:uid="{9C79D50B-244A-499E-8E89-0B80125E7059}"/>
    <cellStyle name="Cálculo 120" xfId="4967" xr:uid="{B99E8104-D51E-4AD8-925F-F250E92028B7}"/>
    <cellStyle name="Cálculo 121" xfId="4968" xr:uid="{6EF6DAAB-C5F6-4E47-AAC8-6557AFB42E48}"/>
    <cellStyle name="Cálculo 122" xfId="4969" xr:uid="{00D0E40E-5217-47B8-BE78-4A6EFA659EAD}"/>
    <cellStyle name="Cálculo 123" xfId="4970" xr:uid="{5ED93B29-4211-4E78-A8FC-C160AF459006}"/>
    <cellStyle name="Cálculo 124" xfId="4971" xr:uid="{A82450C9-63E3-4C3B-A858-7014A3BBAD71}"/>
    <cellStyle name="Cálculo 125" xfId="4972" xr:uid="{F2F408A6-9AA6-4BA0-ABE0-276D0330DCE0}"/>
    <cellStyle name="Cálculo 126" xfId="4973" xr:uid="{3116438F-D29E-4BDE-8583-81CEA3C11BB5}"/>
    <cellStyle name="Cálculo 127" xfId="4974" xr:uid="{EAF7C00F-EA53-4D16-ACCC-26F546A4C9BB}"/>
    <cellStyle name="Cálculo 128" xfId="4975" xr:uid="{6E4EC5CC-E062-435F-BBCA-A6EA929B70BD}"/>
    <cellStyle name="Cálculo 129" xfId="4976" xr:uid="{E414FE1D-D5C6-4405-8898-5415DDEF8AF7}"/>
    <cellStyle name="Cálculo 13" xfId="4977" xr:uid="{69AEE952-CF5F-4206-8DA4-0ADDB864AFB3}"/>
    <cellStyle name="Cálculo 130" xfId="4978" xr:uid="{E28A15DB-1BDA-48C4-A619-A2715043AEE6}"/>
    <cellStyle name="Cálculo 131" xfId="4979" xr:uid="{12D58B91-B26C-47B6-8729-AB1A64620595}"/>
    <cellStyle name="Cálculo 132" xfId="4980" xr:uid="{1E2D30DB-2C3C-44E4-AB02-413BFA6468FD}"/>
    <cellStyle name="Cálculo 133" xfId="4981" xr:uid="{AE601BDA-B377-4F33-8BB8-2EE154A3C748}"/>
    <cellStyle name="Cálculo 134" xfId="4982" xr:uid="{58BEE681-44A4-460C-BC70-4A209BECEA71}"/>
    <cellStyle name="Cálculo 135" xfId="4983" xr:uid="{12D35E0F-3A1D-4EB4-9A31-1C99E7058094}"/>
    <cellStyle name="Cálculo 136" xfId="4984" xr:uid="{16687A31-91D0-473C-A871-7343CC598FE9}"/>
    <cellStyle name="Cálculo 137" xfId="4985" xr:uid="{95ADE6D4-215F-49C2-BA0D-475DAEAAA172}"/>
    <cellStyle name="Cálculo 138" xfId="4986" xr:uid="{83E5C98B-05D9-4576-996F-8611267011CB}"/>
    <cellStyle name="Cálculo 139" xfId="4987" xr:uid="{0E55951D-FC62-4EF9-9972-2424F4D598EF}"/>
    <cellStyle name="Cálculo 14" xfId="4988" xr:uid="{768E25B9-5903-46A1-999A-688790769226}"/>
    <cellStyle name="Cálculo 140" xfId="4989" xr:uid="{AB3BC509-D60C-40DB-8123-D8B943C54AF4}"/>
    <cellStyle name="Cálculo 141" xfId="4990" xr:uid="{891C8A2F-41C6-4FF4-8F51-9C234B2AF968}"/>
    <cellStyle name="Cálculo 142" xfId="4991" xr:uid="{F4BAB38E-F599-4E73-BDBB-A3DDCADC36D4}"/>
    <cellStyle name="Cálculo 143" xfId="4992" xr:uid="{1AC32894-94D3-4991-9B51-C92C80217700}"/>
    <cellStyle name="Cálculo 144" xfId="4993" xr:uid="{3E4A2F88-8E70-419B-B5FC-8C9CFE15C4B5}"/>
    <cellStyle name="Cálculo 145" xfId="4994" xr:uid="{058025A4-13CD-42CB-B862-44774950FB2E}"/>
    <cellStyle name="Cálculo 146" xfId="4995" xr:uid="{2B515D7E-3F5D-4592-9A7B-6956D97FC26D}"/>
    <cellStyle name="Cálculo 147" xfId="4996" xr:uid="{C8DAA646-3E1A-4C6F-9816-CD3F3A762783}"/>
    <cellStyle name="Cálculo 148" xfId="4997" xr:uid="{EE513FCF-B728-4CF0-B9CB-C8B6D1764BF8}"/>
    <cellStyle name="Cálculo 149" xfId="4998" xr:uid="{5CD01EF8-ED93-49B4-9D1B-C81E4307867D}"/>
    <cellStyle name="Cálculo 15" xfId="4999" xr:uid="{665ECE7F-8525-4734-B81C-4B98833C43FE}"/>
    <cellStyle name="Cálculo 150" xfId="5000" xr:uid="{B8D269AD-F138-4AA3-B2DE-7EA5C32BF20C}"/>
    <cellStyle name="Cálculo 151" xfId="5001" xr:uid="{4F2D6D48-64AF-43AB-B3D7-4C799BF2F678}"/>
    <cellStyle name="Cálculo 152" xfId="5002" xr:uid="{6F4F8085-E6F7-4F0A-A084-34D605116637}"/>
    <cellStyle name="Cálculo 153" xfId="5003" xr:uid="{2F433CD9-4ABB-4813-B4F5-8F25AFBB5C78}"/>
    <cellStyle name="Cálculo 154" xfId="5004" xr:uid="{2F47B8EA-5957-48AE-BF4F-C45CDEC10D16}"/>
    <cellStyle name="Cálculo 155" xfId="5005" xr:uid="{91EDA8F2-07CA-414F-B6BA-4912D9AF94B6}"/>
    <cellStyle name="Cálculo 156" xfId="5006" xr:uid="{820AE642-8D6E-44D6-B6B6-844B5889386A}"/>
    <cellStyle name="Cálculo 157" xfId="5007" xr:uid="{8ADEE702-884A-446E-98B5-1420D0699018}"/>
    <cellStyle name="Cálculo 158" xfId="5008" xr:uid="{EF607FB0-D1DA-4DC1-9892-209128C4A6DB}"/>
    <cellStyle name="Cálculo 159" xfId="5009" xr:uid="{8EC3E93F-8EED-48F0-BE57-3BCA7FE6C895}"/>
    <cellStyle name="Cálculo 16" xfId="5010" xr:uid="{14FD607D-5989-4739-BAFF-88B616D650CA}"/>
    <cellStyle name="Cálculo 160" xfId="5011" xr:uid="{48B92F40-4855-4593-9219-55D6029F8A65}"/>
    <cellStyle name="Cálculo 161" xfId="5012" xr:uid="{165203BE-B3BF-4F57-89B3-0CB744B4D147}"/>
    <cellStyle name="Cálculo 162" xfId="5013" xr:uid="{8F4C9F7A-15CC-410F-9DB2-AF28FDC7D0B5}"/>
    <cellStyle name="Cálculo 163" xfId="5014" xr:uid="{26DA6164-885F-4F6A-B4FF-62DA8613C733}"/>
    <cellStyle name="Cálculo 164" xfId="5015" xr:uid="{1C134EF4-D71C-4AAC-AE6A-CE4F36B90B21}"/>
    <cellStyle name="Cálculo 165" xfId="5016" xr:uid="{94AC4E3C-C28E-45D4-8806-62D34DF34CC2}"/>
    <cellStyle name="Cálculo 166" xfId="5017" xr:uid="{E0C7290B-25A1-4C4C-88FC-5788989F0B24}"/>
    <cellStyle name="Cálculo 167" xfId="5018" xr:uid="{083A7583-3AAA-48EF-8BE1-383B0E592D71}"/>
    <cellStyle name="Cálculo 168" xfId="5019" xr:uid="{F6A0A14B-C1ED-4FB5-9B52-2E9ED16EA5AF}"/>
    <cellStyle name="Cálculo 169" xfId="5020" xr:uid="{02DEFC8B-B569-4F8F-8C92-F0746DDE1C7B}"/>
    <cellStyle name="Cálculo 17" xfId="5021" xr:uid="{A085A55C-36F1-4DBF-9A2E-BC82C4F7D865}"/>
    <cellStyle name="Cálculo 170" xfId="5022" xr:uid="{29F2F6AA-12DE-4C44-816D-F3716DBF657A}"/>
    <cellStyle name="Cálculo 171" xfId="5023" xr:uid="{068BC6DE-BBA0-46B2-B7FA-7C555D867A39}"/>
    <cellStyle name="Cálculo 172" xfId="5024" xr:uid="{805F2B57-7465-4B60-A3D6-17EAB17EC81F}"/>
    <cellStyle name="Cálculo 173" xfId="5025" xr:uid="{D1806E68-1728-4602-81A8-3810C8412FB6}"/>
    <cellStyle name="Cálculo 174" xfId="5026" xr:uid="{720A4282-B303-44BE-BA80-85A0814442AA}"/>
    <cellStyle name="Cálculo 175" xfId="5027" xr:uid="{43D05367-774F-4578-9311-EFE22AC7A82A}"/>
    <cellStyle name="Cálculo 176" xfId="5028" xr:uid="{CF6F8D9B-F410-4C6A-A665-3BD22353D7A7}"/>
    <cellStyle name="Cálculo 177" xfId="5029" xr:uid="{C40EE15E-22EB-4034-824C-3684B0107F0E}"/>
    <cellStyle name="Cálculo 178" xfId="5030" xr:uid="{38DAD6A8-4A22-487D-9703-404CB8BBC6A4}"/>
    <cellStyle name="Cálculo 179" xfId="5031" xr:uid="{FE67F770-976D-41B0-B08C-FC1646567958}"/>
    <cellStyle name="Cálculo 18" xfId="5032" xr:uid="{D01BBDDB-DE9B-4498-BFE8-20AA1D012851}"/>
    <cellStyle name="Cálculo 180" xfId="5033" xr:uid="{44192138-04B8-492B-B673-06D0D327B809}"/>
    <cellStyle name="Cálculo 181" xfId="5034" xr:uid="{78DB2DFC-B56C-48F7-9D23-8E7E4D42B2B2}"/>
    <cellStyle name="Cálculo 182" xfId="5035" xr:uid="{A3E34B8E-BF63-4FAD-ABFF-E49C9832AF0F}"/>
    <cellStyle name="Cálculo 183" xfId="5036" xr:uid="{CB896F80-61A5-4DFB-BEE7-BE62119CBEDA}"/>
    <cellStyle name="Cálculo 184" xfId="5037" xr:uid="{70FBC747-87F6-48A9-802D-1688E4AB7684}"/>
    <cellStyle name="Cálculo 185" xfId="5038" xr:uid="{57059EF8-D5B4-4BE6-999D-D2608306002C}"/>
    <cellStyle name="Cálculo 186" xfId="5039" xr:uid="{0935A661-2432-48F8-ABDD-659732E6C6F4}"/>
    <cellStyle name="Cálculo 187" xfId="5040" xr:uid="{2736361A-92F7-492C-A80C-05B198E1CA88}"/>
    <cellStyle name="Cálculo 188" xfId="5041" xr:uid="{A500115F-F1E3-41B4-A1B6-7BAF4029D91F}"/>
    <cellStyle name="Cálculo 189" xfId="5042" xr:uid="{1FECFF3D-559D-4716-A099-9EBF517953EC}"/>
    <cellStyle name="Cálculo 19" xfId="5043" xr:uid="{4D3BE70A-8605-4030-973B-F7031641A42A}"/>
    <cellStyle name="Cálculo 190" xfId="5044" xr:uid="{C06BC4ED-FED3-400E-B90F-3907DFB6B8CA}"/>
    <cellStyle name="Cálculo 191" xfId="5045" xr:uid="{ED5F8E22-12E9-45C1-B811-198876EC1ACA}"/>
    <cellStyle name="Cálculo 192" xfId="5046" xr:uid="{B63089F7-9848-4E43-99E1-EE7F8C8469DE}"/>
    <cellStyle name="Cálculo 193" xfId="5047" xr:uid="{DC75FAFF-CDB2-4B50-ADF9-37E6972AF41C}"/>
    <cellStyle name="Cálculo 194" xfId="5048" xr:uid="{D3CFF2A2-E7D5-4AA0-995A-F1FFF5F2251C}"/>
    <cellStyle name="Cálculo 195" xfId="5049" xr:uid="{1FF482AB-4ABB-406D-A875-EFDDCFB9FEFF}"/>
    <cellStyle name="Cálculo 196" xfId="5050" xr:uid="{0B5D56D9-18A0-4E27-812E-2CB8B8A69068}"/>
    <cellStyle name="Cálculo 197" xfId="5051" xr:uid="{E5388CE3-0E62-49A4-923D-2219E770D3A3}"/>
    <cellStyle name="Cálculo 198" xfId="5052" xr:uid="{D388C64A-CE56-4C4D-B2F5-8C539E605F94}"/>
    <cellStyle name="Cálculo 199" xfId="5053" xr:uid="{FF90D054-394E-4C7B-95F2-F984C4D79122}"/>
    <cellStyle name="Cálculo 2" xfId="5054" xr:uid="{88D2B1E1-8D85-4F07-8ADE-7A26C82B680C}"/>
    <cellStyle name="Cálculo 2 2" xfId="11144" xr:uid="{2E4ABB1A-647E-4EC8-98F5-954156844CE5}"/>
    <cellStyle name="Cálculo 2 3" xfId="11145" xr:uid="{91F5C5BA-720A-4091-BDB3-67CB3D5D103B}"/>
    <cellStyle name="Cálculo 2 4" xfId="16066" xr:uid="{0D4A91E1-A149-47F8-85A6-BD598C455043}"/>
    <cellStyle name="Cálculo 2 4 2" xfId="25186" xr:uid="{0B09672E-6335-4C18-93C6-C2AF08B802E4}"/>
    <cellStyle name="Cálculo 2 4 3" xfId="16385" xr:uid="{8C0A91E2-2EE5-4ED0-AF1A-367CCF2A7A10}"/>
    <cellStyle name="Cálculo 20" xfId="5055" xr:uid="{F5FB2884-9B6F-4577-A40E-ECF47ABF5BDA}"/>
    <cellStyle name="Cálculo 200" xfId="5056" xr:uid="{33D585FE-6922-4D51-980F-39B13CC57D01}"/>
    <cellStyle name="Cálculo 201" xfId="5057" xr:uid="{110BD2C6-EA48-4550-A5C6-3CFFD4FA4685}"/>
    <cellStyle name="Cálculo 202" xfId="5058" xr:uid="{45330CF1-E0B8-49F2-93BD-230200C408B7}"/>
    <cellStyle name="Cálculo 203" xfId="5059" xr:uid="{880BA121-70E9-448B-8D19-8C2633CC79BC}"/>
    <cellStyle name="Cálculo 204" xfId="5060" xr:uid="{F3AAE2E5-EFB6-46E3-A544-F4EB37C012B3}"/>
    <cellStyle name="Cálculo 205" xfId="5061" xr:uid="{8CC53531-CDBF-4BD8-B529-654AA4E5E9DF}"/>
    <cellStyle name="Cálculo 206" xfId="5062" xr:uid="{EF94EB8D-D5AA-43A7-BB6E-57E6291DD93A}"/>
    <cellStyle name="Cálculo 207" xfId="5063" xr:uid="{31FBB08B-7572-4C8B-A48E-82D04306899A}"/>
    <cellStyle name="Cálculo 208" xfId="5064" xr:uid="{1B9F6AE5-340E-44C6-A5E2-A81F62022DF2}"/>
    <cellStyle name="Cálculo 209" xfId="5065" xr:uid="{4F899A4E-89D9-49CC-BC59-C2A7A19B2192}"/>
    <cellStyle name="Cálculo 21" xfId="5066" xr:uid="{5CB36596-5A90-46D0-80FA-13CE49C4E2C0}"/>
    <cellStyle name="Cálculo 210" xfId="5067" xr:uid="{49C59453-6BDB-4B45-9AA3-70231856E25F}"/>
    <cellStyle name="Cálculo 211" xfId="5068" xr:uid="{6F9B9A00-E21C-42CD-91A4-EE270C306D1B}"/>
    <cellStyle name="Cálculo 212" xfId="5069" xr:uid="{3B08F046-0F48-4480-927D-07C143D367D6}"/>
    <cellStyle name="Cálculo 213" xfId="5070" xr:uid="{A64AFC3D-3253-4609-8966-506CB7739846}"/>
    <cellStyle name="Cálculo 214" xfId="5071" xr:uid="{07872BC0-F8CE-4815-8012-D81E898CF35C}"/>
    <cellStyle name="Cálculo 215" xfId="5072" xr:uid="{4155A5A0-1DE9-4BCF-9498-0AD48ABE5CB6}"/>
    <cellStyle name="Cálculo 216" xfId="5073" xr:uid="{EE67D58C-EA50-4B06-BEEA-042BD823476C}"/>
    <cellStyle name="Cálculo 217" xfId="5074" xr:uid="{F5FACC88-8A4E-4B2D-9A97-957C43C05654}"/>
    <cellStyle name="Cálculo 218" xfId="5075" xr:uid="{40204F44-115C-41BC-A57D-570406C4AE12}"/>
    <cellStyle name="Cálculo 219" xfId="5076" xr:uid="{2A8E0F66-6E26-4A0A-A475-7D710743127A}"/>
    <cellStyle name="Cálculo 22" xfId="5077" xr:uid="{899D01DA-D0BC-439A-9945-8F9B9F546B69}"/>
    <cellStyle name="Cálculo 220" xfId="5078" xr:uid="{5A59F7A4-63AC-40D8-9605-B337B1352446}"/>
    <cellStyle name="Cálculo 221" xfId="5079" xr:uid="{510BB51E-307C-463A-B953-7FC8E92C526F}"/>
    <cellStyle name="Cálculo 222" xfId="5080" xr:uid="{69CDE851-CC73-4065-B465-F1257AB2A2D5}"/>
    <cellStyle name="Cálculo 223" xfId="5081" xr:uid="{F3306661-0633-44EE-BC6C-B098172C2737}"/>
    <cellStyle name="Cálculo 224" xfId="5082" xr:uid="{3D9675A9-C9A4-4A8C-B3A3-73E5A595243D}"/>
    <cellStyle name="Cálculo 225" xfId="5083" xr:uid="{B1A43715-C0F4-4352-A2E2-80B6E41BA2F7}"/>
    <cellStyle name="Cálculo 226" xfId="5084" xr:uid="{1510DA0B-DC91-4D2D-8496-709A68F6B75D}"/>
    <cellStyle name="Cálculo 227" xfId="5085" xr:uid="{2D3FC17A-0B19-40C3-B909-5899B548137B}"/>
    <cellStyle name="Cálculo 228" xfId="5086" xr:uid="{0CD05D53-838A-41BB-A657-F5D8B7975E4A}"/>
    <cellStyle name="Cálculo 229" xfId="5087" xr:uid="{D4BDE4FC-FC65-4927-992B-3354CD6312EB}"/>
    <cellStyle name="Cálculo 23" xfId="5088" xr:uid="{58C2F74A-7423-4B3B-A985-F7984C8C8772}"/>
    <cellStyle name="Cálculo 230" xfId="5089" xr:uid="{098A0AFA-F6BA-4D53-9BAC-569BF266CCF4}"/>
    <cellStyle name="Cálculo 231" xfId="5090" xr:uid="{6A8DEE9F-6922-445E-873C-1DA962C0FD59}"/>
    <cellStyle name="Cálculo 232" xfId="5091" xr:uid="{85DBE57F-4302-477F-842C-9959649E94D4}"/>
    <cellStyle name="Cálculo 233" xfId="5092" xr:uid="{070CC860-9100-44E4-807B-B4BEB9DD82E1}"/>
    <cellStyle name="Cálculo 234" xfId="5093" xr:uid="{F640D4B2-190C-46C8-9E4F-CA100CFB5966}"/>
    <cellStyle name="Cálculo 235" xfId="5094" xr:uid="{04E67720-A06A-442A-B8FA-93EE08E64C68}"/>
    <cellStyle name="Cálculo 236" xfId="5095" xr:uid="{874DB016-2865-4094-8E8D-84B3A11A6AF1}"/>
    <cellStyle name="Cálculo 237" xfId="5096" xr:uid="{0B993530-6B72-4D47-9692-48FD37FF3421}"/>
    <cellStyle name="Cálculo 238" xfId="5097" xr:uid="{2A49F553-9919-4D7B-AB25-5756ED4A486D}"/>
    <cellStyle name="Cálculo 239" xfId="5098" xr:uid="{B9A9C9AD-03C4-410B-A97D-96ABEEE6CB62}"/>
    <cellStyle name="Cálculo 24" xfId="5099" xr:uid="{621D8589-5C75-41DE-9DDE-F525CA8C2EF2}"/>
    <cellStyle name="Cálculo 240" xfId="5100" xr:uid="{BF19FD52-C468-45F0-B587-F532890E341A}"/>
    <cellStyle name="Cálculo 241" xfId="5101" xr:uid="{914747B0-5B4A-4AC7-BC36-2164B3640832}"/>
    <cellStyle name="Cálculo 242" xfId="5102" xr:uid="{DEE805EE-211D-49D5-8F27-03AD8D964399}"/>
    <cellStyle name="Cálculo 243" xfId="5103" xr:uid="{A25CFD38-6BE4-4EB1-93F1-EA55BEB3685E}"/>
    <cellStyle name="Cálculo 244" xfId="5104" xr:uid="{0F03ACB3-F2ED-4CA5-BD6C-30211641AC2C}"/>
    <cellStyle name="Cálculo 245" xfId="5105" xr:uid="{F669A3F4-B0A1-48D5-848E-CCA5F24A3837}"/>
    <cellStyle name="Cálculo 246" xfId="5106" xr:uid="{D3250049-12A3-436B-B079-D9755500BBD6}"/>
    <cellStyle name="Cálculo 247" xfId="5107" xr:uid="{8BD45AC5-148B-4708-B1AB-621D244166A6}"/>
    <cellStyle name="Cálculo 248" xfId="5108" xr:uid="{3699CD06-DFA0-42B1-AE83-042EB8B86A5D}"/>
    <cellStyle name="Cálculo 249" xfId="5109" xr:uid="{7B458056-E4F5-4693-8122-DF39A64E6615}"/>
    <cellStyle name="Cálculo 25" xfId="5110" xr:uid="{2F037EAD-F6A8-4203-8794-2D4F0BAB2747}"/>
    <cellStyle name="Cálculo 250" xfId="5111" xr:uid="{DD030BCD-5783-48E3-8350-2BB30B0BFDA3}"/>
    <cellStyle name="Cálculo 251" xfId="5112" xr:uid="{9BAFFCD4-DA77-4A14-A0AD-7283BF09FD7E}"/>
    <cellStyle name="Cálculo 252" xfId="5113" xr:uid="{ACCCB96C-33E5-41EF-9B30-90783439763D}"/>
    <cellStyle name="Cálculo 253" xfId="5114" xr:uid="{1418ED35-05F5-4D21-AEAC-DF2298FD6A8E}"/>
    <cellStyle name="Cálculo 254" xfId="5115" xr:uid="{1F056AD6-812D-40ED-8D3D-7592A19CE9A4}"/>
    <cellStyle name="Cálculo 255" xfId="5116" xr:uid="{3613AFF2-406C-41E4-801F-9FFA2D023FF1}"/>
    <cellStyle name="Cálculo 256" xfId="15912" xr:uid="{FF10833A-F9C5-408B-8036-C963B2A5726F}"/>
    <cellStyle name="Cálculo 26" xfId="5117" xr:uid="{F038B09B-C48B-46D7-BB1A-1655AD7C941C}"/>
    <cellStyle name="Cálculo 27" xfId="5118" xr:uid="{D2874186-577D-4A3E-8ABD-CD4BCC148051}"/>
    <cellStyle name="Cálculo 28" xfId="5119" xr:uid="{526A2401-AD07-4785-ABC9-DF281402472E}"/>
    <cellStyle name="Cálculo 29" xfId="5120" xr:uid="{E678EAA3-9B77-4CB1-875A-89631494522C}"/>
    <cellStyle name="Cálculo 3" xfId="5121" xr:uid="{8B1C8FFD-4FE3-4D3C-863C-579E6352958F}"/>
    <cellStyle name="Cálculo 3 2" xfId="16067" xr:uid="{DC9E5398-8231-459D-8CB6-FE152DD13872}"/>
    <cellStyle name="Cálculo 3 2 2" xfId="16386" xr:uid="{82D3C8C7-1E8E-400F-B575-BB2642FA8829}"/>
    <cellStyle name="Cálculo 30" xfId="5122" xr:uid="{E020F628-840E-48C7-84EF-A46F2F41316A}"/>
    <cellStyle name="Cálculo 31" xfId="5123" xr:uid="{5DCF4072-B287-402A-BA9E-77C143F29B97}"/>
    <cellStyle name="Cálculo 32" xfId="5124" xr:uid="{BCDAB40D-BB7D-42BC-982D-064DBE730627}"/>
    <cellStyle name="Cálculo 33" xfId="5125" xr:uid="{D61B13BA-5D92-46B2-B5DE-6CD83190AB96}"/>
    <cellStyle name="Cálculo 34" xfId="5126" xr:uid="{BAF95654-D65D-4566-8882-22F084C4B435}"/>
    <cellStyle name="Cálculo 35" xfId="5127" xr:uid="{240A79D9-ED4E-4DBD-A8EE-C02ADE3097F4}"/>
    <cellStyle name="Cálculo 36" xfId="5128" xr:uid="{FF219663-42F8-4C91-A485-550CC7755BCB}"/>
    <cellStyle name="Cálculo 37" xfId="5129" xr:uid="{9F20C0D9-8AD5-45BE-BA2B-CA8432A2EBD5}"/>
    <cellStyle name="Cálculo 38" xfId="5130" xr:uid="{F23CC9FE-659B-41CE-BEC6-F18E00AA5764}"/>
    <cellStyle name="Cálculo 39" xfId="5131" xr:uid="{808F460E-D6FD-49B1-88BB-2D10975A1406}"/>
    <cellStyle name="Cálculo 4" xfId="5132" xr:uid="{DF7338C8-A2C6-4E69-988D-C3412382123B}"/>
    <cellStyle name="Cálculo 40" xfId="5133" xr:uid="{CAD8CB56-3D8E-4017-AB2F-79ED43BADAB8}"/>
    <cellStyle name="Cálculo 41" xfId="5134" xr:uid="{5E40E8A8-AA79-4638-9CD1-E2CCD2673CBF}"/>
    <cellStyle name="Cálculo 42" xfId="5135" xr:uid="{F15AAE4A-942B-480B-8A7A-07C4F648D027}"/>
    <cellStyle name="Cálculo 43" xfId="5136" xr:uid="{EDECEB35-F203-4EC8-87FD-1FD958235C69}"/>
    <cellStyle name="Cálculo 44" xfId="5137" xr:uid="{7B862FF5-C076-42AF-93FE-4125D7790032}"/>
    <cellStyle name="Cálculo 45" xfId="5138" xr:uid="{D58E588C-2934-4F5D-AEBC-E2C6597D93C0}"/>
    <cellStyle name="Cálculo 46" xfId="5139" xr:uid="{2427A245-9483-4131-9F53-9B8484AFAA14}"/>
    <cellStyle name="Cálculo 47" xfId="5140" xr:uid="{534856A6-2028-42C8-9780-26A113FAEB79}"/>
    <cellStyle name="Cálculo 48" xfId="5141" xr:uid="{DFFDF082-48BF-4C33-808B-865A09E28C4D}"/>
    <cellStyle name="Cálculo 49" xfId="5142" xr:uid="{33BFC9FA-0657-4730-93F2-22202102585C}"/>
    <cellStyle name="Cálculo 5" xfId="5143" xr:uid="{ACE50198-073E-4D3D-B6EB-F0168AC14B7A}"/>
    <cellStyle name="Cálculo 50" xfId="5144" xr:uid="{CD3B7650-E986-48C0-8ED4-14B3392813B2}"/>
    <cellStyle name="Cálculo 51" xfId="5145" xr:uid="{B1C38853-1B2A-44E8-9ECD-7508B8DE86F1}"/>
    <cellStyle name="Cálculo 52" xfId="5146" xr:uid="{D052DBEB-5D81-49D6-9379-9511B247136A}"/>
    <cellStyle name="Cálculo 53" xfId="5147" xr:uid="{F13AF2C2-BFE4-4750-BF17-FBB8D5812FA6}"/>
    <cellStyle name="Cálculo 54" xfId="5148" xr:uid="{8C36E1AB-0994-432F-96C3-58A9F2C242F8}"/>
    <cellStyle name="Cálculo 55" xfId="5149" xr:uid="{905F9766-0426-4E3C-9F19-B51A0D649E4B}"/>
    <cellStyle name="Cálculo 56" xfId="5150" xr:uid="{97D1FCB3-B9F1-4C0B-ABAD-F81EB95633FA}"/>
    <cellStyle name="Cálculo 57" xfId="5151" xr:uid="{2AE80545-BA42-430A-9AAA-A4099D2F4A16}"/>
    <cellStyle name="Cálculo 58" xfId="5152" xr:uid="{D78FADDB-35CE-4330-9BA5-DB6F7203C455}"/>
    <cellStyle name="Cálculo 59" xfId="5153" xr:uid="{405F9C1F-D858-498F-AA32-A7D3832CDFBB}"/>
    <cellStyle name="Cálculo 6" xfId="5154" xr:uid="{83A76FD5-8A8B-4DB8-81A9-CF9B28A8C576}"/>
    <cellStyle name="Cálculo 60" xfId="5155" xr:uid="{BB45608A-D40A-4C06-B41A-E9609D4BFBE4}"/>
    <cellStyle name="Cálculo 61" xfId="5156" xr:uid="{474D45B9-D0BB-46F2-9F52-F2750EAD6263}"/>
    <cellStyle name="Cálculo 62" xfId="5157" xr:uid="{29BB49E4-E882-4962-A8FE-C0E72265876B}"/>
    <cellStyle name="Cálculo 63" xfId="5158" xr:uid="{B29299B6-6269-4143-A59F-46120A491BCE}"/>
    <cellStyle name="Cálculo 64" xfId="5159" xr:uid="{26DB4939-55F8-4FCE-BB79-C87708776BE9}"/>
    <cellStyle name="Cálculo 65" xfId="5160" xr:uid="{95186B93-2186-48D8-B4A6-1C77042D75FA}"/>
    <cellStyle name="Cálculo 66" xfId="5161" xr:uid="{9E3F92B6-53A4-405A-B87D-1C3CE0EF91E7}"/>
    <cellStyle name="Cálculo 67" xfId="5162" xr:uid="{1EA0D6E7-A99F-4DA2-ABF2-F5C0CFBB3E34}"/>
    <cellStyle name="Cálculo 68" xfId="5163" xr:uid="{A4A04E53-D14F-4DB3-86A5-3AB80A288819}"/>
    <cellStyle name="Cálculo 69" xfId="5164" xr:uid="{838A6F1E-403F-4AE5-989B-52092C73EF4D}"/>
    <cellStyle name="Cálculo 7" xfId="5165" xr:uid="{79B5F495-94A4-445C-98F8-3C53F4831EFE}"/>
    <cellStyle name="Cálculo 70" xfId="5166" xr:uid="{2D2CB313-3C53-4540-8538-A478B350ACB2}"/>
    <cellStyle name="Cálculo 71" xfId="5167" xr:uid="{9A1A65CC-AF37-4A22-AE48-839516FD4A2A}"/>
    <cellStyle name="Cálculo 72" xfId="5168" xr:uid="{2E438D2D-3478-4D09-B6F3-98A73CBF1C2E}"/>
    <cellStyle name="Cálculo 73" xfId="5169" xr:uid="{7F649E12-D153-48B6-A449-77BD3C1249EA}"/>
    <cellStyle name="Cálculo 74" xfId="5170" xr:uid="{5A85EE30-E97B-455B-982A-57FCD76F8605}"/>
    <cellStyle name="Cálculo 75" xfId="5171" xr:uid="{24857CA6-309D-43E0-A65E-7F08B0D02F87}"/>
    <cellStyle name="Cálculo 76" xfId="5172" xr:uid="{1E4FAF34-0C52-4036-A2D4-194A59BF86EA}"/>
    <cellStyle name="Cálculo 77" xfId="5173" xr:uid="{87CE57F8-B40E-4CD9-A61F-B1850D8D117E}"/>
    <cellStyle name="Cálculo 78" xfId="5174" xr:uid="{56CC5755-1993-43F4-8F16-FC56EF717FC7}"/>
    <cellStyle name="Cálculo 79" xfId="5175" xr:uid="{8DD1B03E-63F2-4286-BC8E-6D4F504EAC6B}"/>
    <cellStyle name="Cálculo 8" xfId="5176" xr:uid="{853F46E5-023D-4E31-8567-BDEB1A227E40}"/>
    <cellStyle name="Cálculo 80" xfId="5177" xr:uid="{563927C2-15F6-49ED-8695-19EF36291515}"/>
    <cellStyle name="Cálculo 81" xfId="5178" xr:uid="{4C4DBE53-ED66-4F8D-82B0-C99BFF8A0B5D}"/>
    <cellStyle name="Cálculo 82" xfId="5179" xr:uid="{987039A8-CB25-416B-9DCC-73612B776DA7}"/>
    <cellStyle name="Cálculo 83" xfId="5180" xr:uid="{27254175-0651-4F0F-9363-68AD592849FA}"/>
    <cellStyle name="Cálculo 84" xfId="5181" xr:uid="{8666D014-B86E-44C8-85D5-31F4E14FC027}"/>
    <cellStyle name="Cálculo 85" xfId="5182" xr:uid="{E7B1D99F-2227-437D-9073-EB419941D621}"/>
    <cellStyle name="Cálculo 86" xfId="5183" xr:uid="{933ED3AE-9368-461C-A0B6-08214CFF8BE1}"/>
    <cellStyle name="Cálculo 87" xfId="5184" xr:uid="{4655F6BF-9991-4AC8-A69E-D5DE96C8F2BD}"/>
    <cellStyle name="Cálculo 88" xfId="5185" xr:uid="{1428C23A-B986-4E61-8C4B-86ED9180BB7C}"/>
    <cellStyle name="Cálculo 89" xfId="5186" xr:uid="{E06F9C6A-B4E8-44B7-8EA1-178AE501BD5F}"/>
    <cellStyle name="Cálculo 9" xfId="5187" xr:uid="{9A8AD3B3-3A28-4B3A-847E-FDD387DD4C42}"/>
    <cellStyle name="Cálculo 90" xfId="5188" xr:uid="{58498426-3CB9-4E90-A881-0835C66859C1}"/>
    <cellStyle name="Cálculo 91" xfId="5189" xr:uid="{BBC5FD7C-6FAB-4473-8269-C90E36374EA2}"/>
    <cellStyle name="Cálculo 92" xfId="5190" xr:uid="{C0C666F1-DEA3-4F04-9EF5-D69658F0758B}"/>
    <cellStyle name="Cálculo 93" xfId="5191" xr:uid="{EB4DB930-11F6-49F6-B33D-81BDC897CEFB}"/>
    <cellStyle name="Cálculo 94" xfId="5192" xr:uid="{5707105B-7726-4D61-8D6D-C202045E5C33}"/>
    <cellStyle name="Cálculo 95" xfId="5193" xr:uid="{F1340E35-F25F-42C7-AEF4-CBF35237BBD1}"/>
    <cellStyle name="Cálculo 96" xfId="5194" xr:uid="{4983BBC3-6046-4AE7-848E-730751DCEFAF}"/>
    <cellStyle name="Cálculo 97" xfId="5195" xr:uid="{DDCD4361-9AD3-4B03-A130-818B712E2E18}"/>
    <cellStyle name="Cálculo 98" xfId="5196" xr:uid="{02E621CE-B1EB-48EE-951D-25E41AF40264}"/>
    <cellStyle name="Cálculo 99" xfId="5197" xr:uid="{22507D10-7A68-44E0-8816-F0087EEBE5F6}"/>
    <cellStyle name="čárky [0]_Business Plan MCE" xfId="11146" xr:uid="{4006F2AA-12F7-46D6-9155-41934400AAFB}"/>
    <cellStyle name="čárky_Business Plan MCE" xfId="11147" xr:uid="{42B23D0F-8816-4317-9C69-D2FC309ABC1A}"/>
    <cellStyle name="Célula de Verificação" xfId="39" xr:uid="{00000000-0005-0000-0000-000026000000}"/>
    <cellStyle name="Célula de Verificação 10" xfId="5198" xr:uid="{426BC040-F928-4EA6-99D8-6C7F8CDD77A0}"/>
    <cellStyle name="Célula de Verificação 100" xfId="5199" xr:uid="{FE984224-8622-447E-9883-FD4D2CEA643B}"/>
    <cellStyle name="Célula de Verificação 101" xfId="5200" xr:uid="{D7F97265-A8A4-4AF4-B7C4-974131E5CF8C}"/>
    <cellStyle name="Célula de Verificação 102" xfId="5201" xr:uid="{1D6DC538-6932-4DE9-8973-A98885280D79}"/>
    <cellStyle name="Célula de Verificação 103" xfId="5202" xr:uid="{D29C63AF-4C3F-4A0B-8E12-54EC0447A167}"/>
    <cellStyle name="Célula de Verificação 104" xfId="5203" xr:uid="{A0422391-99F8-4067-A909-C5D4840D6139}"/>
    <cellStyle name="Célula de Verificação 105" xfId="5204" xr:uid="{1D4B0AF3-F0A6-4712-B900-7D8127A92D8A}"/>
    <cellStyle name="Célula de Verificação 106" xfId="5205" xr:uid="{2BDF2A0F-9629-4166-8EF6-803492C18D39}"/>
    <cellStyle name="Célula de Verificação 107" xfId="5206" xr:uid="{2825134E-DE19-4107-AD5A-04EC03C9FF8F}"/>
    <cellStyle name="Célula de Verificação 108" xfId="5207" xr:uid="{C4E770B5-771E-4588-9631-4DC64F4A88EB}"/>
    <cellStyle name="Célula de Verificação 109" xfId="5208" xr:uid="{73A31FF6-27FA-4C6C-95EC-753917AAFEB1}"/>
    <cellStyle name="Célula de Verificação 11" xfId="5209" xr:uid="{536B7C4B-29E6-4B29-925A-2C7E2E186C53}"/>
    <cellStyle name="Célula de Verificação 110" xfId="5210" xr:uid="{2F9C2F3E-AF85-4064-8F00-12BA20FBD649}"/>
    <cellStyle name="Célula de Verificação 111" xfId="5211" xr:uid="{8D978886-673D-4B62-9CDF-EA082A28EFF7}"/>
    <cellStyle name="Célula de Verificação 112" xfId="5212" xr:uid="{C55E9CC8-FCD5-483D-8463-76659CC04FF8}"/>
    <cellStyle name="Célula de Verificação 113" xfId="5213" xr:uid="{5EE70152-0275-4E6C-9C8D-370AF640EB45}"/>
    <cellStyle name="Célula de Verificação 114" xfId="5214" xr:uid="{DE7A5E47-7AE5-4B78-8E54-12E4716988E3}"/>
    <cellStyle name="Célula de Verificação 115" xfId="5215" xr:uid="{995C5A3F-F54A-4B8F-A066-79A54763EF5D}"/>
    <cellStyle name="Célula de Verificação 116" xfId="5216" xr:uid="{25781CFA-DC8F-41BF-858C-5699A14F6B30}"/>
    <cellStyle name="Célula de Verificação 117" xfId="5217" xr:uid="{E9B8B36C-ADA6-4D47-9E6A-6AD7FFDD1EA0}"/>
    <cellStyle name="Célula de Verificação 118" xfId="5218" xr:uid="{3B9E7F13-8CBE-42FB-AFBC-C749CCA2B7FB}"/>
    <cellStyle name="Célula de Verificação 119" xfId="5219" xr:uid="{692D4A62-A36A-48D9-8E66-547B6A7C188F}"/>
    <cellStyle name="Célula de Verificação 12" xfId="5220" xr:uid="{32E651A9-295A-4888-94C8-99C104EAC830}"/>
    <cellStyle name="Célula de Verificação 120" xfId="5221" xr:uid="{CE744787-B469-480C-8626-C1F318AEFB81}"/>
    <cellStyle name="Célula de Verificação 121" xfId="5222" xr:uid="{264E41E1-08A1-41AA-A950-8F0E6C992EF9}"/>
    <cellStyle name="Célula de Verificação 122" xfId="5223" xr:uid="{83E49446-25C8-4322-BF7C-678100F5B66C}"/>
    <cellStyle name="Célula de Verificação 123" xfId="5224" xr:uid="{1D19C669-D94E-4D79-9A8F-CD077CA5851E}"/>
    <cellStyle name="Célula de Verificação 124" xfId="5225" xr:uid="{622B63F1-1115-4D68-8D9D-74FE41B9E4FE}"/>
    <cellStyle name="Célula de Verificação 125" xfId="5226" xr:uid="{12741585-CA2C-479B-81D7-959E0A32FA5D}"/>
    <cellStyle name="Célula de Verificação 126" xfId="5227" xr:uid="{40B5AE9E-0BA8-41ED-A519-3D16DC3F5E77}"/>
    <cellStyle name="Célula de Verificação 127" xfId="5228" xr:uid="{F5D86FB4-454B-47BE-B147-FD2B7068B085}"/>
    <cellStyle name="Célula de Verificação 128" xfId="5229" xr:uid="{A84920E1-D0B9-4995-8BD0-C2042F193647}"/>
    <cellStyle name="Célula de Verificação 129" xfId="5230" xr:uid="{284FD803-0D8B-4D51-809B-39C71F8753E6}"/>
    <cellStyle name="Célula de Verificação 13" xfId="5231" xr:uid="{52D007AA-C4C1-4C07-BBD0-6C74AC2F3877}"/>
    <cellStyle name="Célula de Verificação 130" xfId="5232" xr:uid="{9CC12896-081B-4843-85E0-D9EDF3AEAC55}"/>
    <cellStyle name="Célula de Verificação 131" xfId="5233" xr:uid="{8A8F6CA2-5006-439D-BB4B-230707163811}"/>
    <cellStyle name="Célula de Verificação 132" xfId="5234" xr:uid="{8D704D85-D114-4860-8485-057C27A0686B}"/>
    <cellStyle name="Célula de Verificação 133" xfId="5235" xr:uid="{C8F8AF7E-95A5-4774-B7A1-CAF8A495B5CE}"/>
    <cellStyle name="Célula de Verificação 134" xfId="5236" xr:uid="{5905A2C9-BA45-4C96-BF43-5016EB823C1D}"/>
    <cellStyle name="Célula de Verificação 135" xfId="5237" xr:uid="{DE4A9F70-FC61-40F6-B514-449237841A82}"/>
    <cellStyle name="Célula de Verificação 136" xfId="5238" xr:uid="{945F128C-FABA-4EF4-AD65-2F7F7B39E050}"/>
    <cellStyle name="Célula de Verificação 137" xfId="5239" xr:uid="{90D6DC8F-2C14-4D6B-9ABB-8A003E8402C4}"/>
    <cellStyle name="Célula de Verificação 138" xfId="5240" xr:uid="{DDC8086C-D981-4539-9398-CE5C65BDD870}"/>
    <cellStyle name="Célula de Verificação 139" xfId="5241" xr:uid="{9695CD4E-18C6-4C4D-A39E-297F5F0D8424}"/>
    <cellStyle name="Célula de Verificação 14" xfId="5242" xr:uid="{0F82A9FC-1FFB-4D10-9DD2-C05BE239A78D}"/>
    <cellStyle name="Célula de Verificação 140" xfId="5243" xr:uid="{A8573195-37AC-416D-9CA0-250C0FB01557}"/>
    <cellStyle name="Célula de Verificação 141" xfId="5244" xr:uid="{76F9BFBD-160F-47F7-A865-991562C3C1DC}"/>
    <cellStyle name="Célula de Verificação 142" xfId="5245" xr:uid="{D42C1D91-F5CE-4602-BEC9-DF80E486AB51}"/>
    <cellStyle name="Célula de Verificação 143" xfId="5246" xr:uid="{884C96EA-49B4-4F3A-9144-B19C776E2E55}"/>
    <cellStyle name="Célula de Verificação 144" xfId="5247" xr:uid="{5C243A46-0B06-45D6-94A5-29BD41C0FA9D}"/>
    <cellStyle name="Célula de Verificação 145" xfId="5248" xr:uid="{2B0FCA28-2D66-4FE9-8EB6-42DEC2FF1BEC}"/>
    <cellStyle name="Célula de Verificação 146" xfId="5249" xr:uid="{2F326573-D190-4AD6-BF81-76E5B4548F6B}"/>
    <cellStyle name="Célula de Verificação 147" xfId="5250" xr:uid="{9A482CEE-35DB-4034-89A1-75792CBA90B1}"/>
    <cellStyle name="Célula de Verificação 148" xfId="5251" xr:uid="{16F32228-73D0-4F59-B4CB-F2DA2584F2BA}"/>
    <cellStyle name="Célula de Verificação 149" xfId="5252" xr:uid="{A57F6373-4F54-453C-B339-6F81E560CD8F}"/>
    <cellStyle name="Célula de Verificação 15" xfId="5253" xr:uid="{EB8CC3B4-F699-4C87-B4CD-57C41C9163F8}"/>
    <cellStyle name="Célula de Verificação 150" xfId="5254" xr:uid="{E6C9D732-37F9-44CB-8EA7-7FF5B42CD9C2}"/>
    <cellStyle name="Célula de Verificação 151" xfId="5255" xr:uid="{11CA251E-7997-4403-B0A4-8A6DCC3236A6}"/>
    <cellStyle name="Célula de Verificação 152" xfId="5256" xr:uid="{C9B0D351-A7DA-489D-B725-26D0F58609FA}"/>
    <cellStyle name="Célula de Verificação 153" xfId="5257" xr:uid="{9E9C9D06-42FE-423E-BC1C-5FF6A8D6C968}"/>
    <cellStyle name="Célula de Verificação 154" xfId="5258" xr:uid="{DB18F588-B57F-4CF0-8D1C-16112D7C04FF}"/>
    <cellStyle name="Célula de Verificação 155" xfId="5259" xr:uid="{EF922577-8805-45D1-91B8-30F0BD5E60A7}"/>
    <cellStyle name="Célula de Verificação 156" xfId="5260" xr:uid="{3188DB1A-613C-485A-9EA3-7DAF2A73D145}"/>
    <cellStyle name="Célula de Verificação 157" xfId="5261" xr:uid="{587BC67B-F83D-4AB5-8322-25073B731C61}"/>
    <cellStyle name="Célula de Verificação 158" xfId="5262" xr:uid="{D381393E-5720-47ED-AF2C-CD80BE9CC810}"/>
    <cellStyle name="Célula de Verificação 159" xfId="5263" xr:uid="{5154B04F-9B24-4EE7-83DE-3C407F87C534}"/>
    <cellStyle name="Célula de Verificação 16" xfId="5264" xr:uid="{23C52456-F0B6-4D77-B496-D75D7998146D}"/>
    <cellStyle name="Célula de Verificação 160" xfId="5265" xr:uid="{E55874F3-B913-4911-B5DB-0737BD420520}"/>
    <cellStyle name="Célula de Verificação 161" xfId="5266" xr:uid="{BA2CDBDC-FB60-4CEA-812E-45C3973E143E}"/>
    <cellStyle name="Célula de Verificação 162" xfId="5267" xr:uid="{429BDEDB-6A8B-40E0-8678-06A8B1A27559}"/>
    <cellStyle name="Célula de Verificação 163" xfId="5268" xr:uid="{7D98E6FD-34CE-4D77-A108-65EFB7F9F5F7}"/>
    <cellStyle name="Célula de Verificação 164" xfId="5269" xr:uid="{D988B293-CBD6-4AFF-98BF-99325D52B1FD}"/>
    <cellStyle name="Célula de Verificação 165" xfId="5270" xr:uid="{4909BE03-31ED-44A1-8CDC-646768EB92E5}"/>
    <cellStyle name="Célula de Verificação 166" xfId="5271" xr:uid="{E52297B3-8CFC-4810-ADBC-D9315F6C0856}"/>
    <cellStyle name="Célula de Verificação 167" xfId="5272" xr:uid="{1E3577B6-C5B0-4450-BD4D-9D1FCA1C26E9}"/>
    <cellStyle name="Célula de Verificação 168" xfId="5273" xr:uid="{C934F69B-3408-45EC-8C00-DB7083460A99}"/>
    <cellStyle name="Célula de Verificação 169" xfId="5274" xr:uid="{04B6804C-52FF-4B5C-94DE-8AFD51545FE9}"/>
    <cellStyle name="Célula de Verificação 17" xfId="5275" xr:uid="{553C8E6F-A17B-4DBC-9A5D-9A67200058D8}"/>
    <cellStyle name="Célula de Verificação 170" xfId="5276" xr:uid="{AAC93391-1CA3-4885-929A-071B227012EC}"/>
    <cellStyle name="Célula de Verificação 171" xfId="5277" xr:uid="{0858193D-59B5-4B7C-9703-E6220312E65A}"/>
    <cellStyle name="Célula de Verificação 172" xfId="5278" xr:uid="{2872D64A-EAE8-4F78-8C90-19C1AA19B355}"/>
    <cellStyle name="Célula de Verificação 173" xfId="5279" xr:uid="{55A6B9DD-384B-4952-A2C2-595D162F21C2}"/>
    <cellStyle name="Célula de Verificação 174" xfId="5280" xr:uid="{0BAF6834-C8CF-423D-8238-1AD50F7911D4}"/>
    <cellStyle name="Célula de Verificação 175" xfId="5281" xr:uid="{C591B7E0-BD9F-4E40-89B3-76AE7E935856}"/>
    <cellStyle name="Célula de Verificação 176" xfId="5282" xr:uid="{AA2E651E-8888-476A-BF0F-28C7DCDC7483}"/>
    <cellStyle name="Célula de Verificação 177" xfId="5283" xr:uid="{6CE0F9E8-507E-4409-8F66-C61D39AB2EE6}"/>
    <cellStyle name="Célula de Verificação 178" xfId="5284" xr:uid="{57447227-1B09-466D-B3C6-7280AC35F942}"/>
    <cellStyle name="Célula de Verificação 179" xfId="5285" xr:uid="{3C63A28B-692F-4769-95D2-104F6ACD2C3A}"/>
    <cellStyle name="Célula de Verificação 18" xfId="5286" xr:uid="{2893B508-8457-41E9-942A-2E7D6539E557}"/>
    <cellStyle name="Célula de Verificação 180" xfId="5287" xr:uid="{0E3B0F43-D4B5-4F22-9A2F-BF801A91E0C5}"/>
    <cellStyle name="Célula de Verificação 181" xfId="5288" xr:uid="{0DDE57D5-0E5B-44A1-A24A-BECE3F3614A5}"/>
    <cellStyle name="Célula de Verificação 182" xfId="5289" xr:uid="{6E4B776E-1665-46EF-A09B-798168B56CCA}"/>
    <cellStyle name="Célula de Verificação 183" xfId="5290" xr:uid="{CA5E5C61-5B92-4A8F-8C17-747AA3257E4D}"/>
    <cellStyle name="Célula de Verificação 184" xfId="5291" xr:uid="{1991EAB7-D8FD-4808-9E6A-001E89A779FC}"/>
    <cellStyle name="Célula de Verificação 185" xfId="5292" xr:uid="{E814CB40-E0CE-4F05-853C-80308CD5DAD1}"/>
    <cellStyle name="Célula de Verificação 186" xfId="5293" xr:uid="{B5B3CFD0-3C80-4D1F-8D76-8AEE915D81CA}"/>
    <cellStyle name="Célula de Verificação 187" xfId="5294" xr:uid="{068A515A-A387-41BD-BDAD-072D5ADED153}"/>
    <cellStyle name="Célula de Verificação 188" xfId="5295" xr:uid="{D2DE7A34-07A7-47A0-89E9-6BE518918699}"/>
    <cellStyle name="Célula de Verificação 189" xfId="5296" xr:uid="{C04B7F57-4325-4353-9EAB-B99015C6FFA3}"/>
    <cellStyle name="Célula de Verificação 19" xfId="5297" xr:uid="{53F4CC82-0731-48B1-8350-6BAD961EB937}"/>
    <cellStyle name="Célula de Verificação 190" xfId="5298" xr:uid="{ECCAB2FD-1E7F-47F4-B11A-C2CDFB9B7934}"/>
    <cellStyle name="Célula de Verificação 191" xfId="5299" xr:uid="{A2E52DFF-1E6D-431F-9577-B095F2E6FD3D}"/>
    <cellStyle name="Célula de Verificação 192" xfId="5300" xr:uid="{B597679A-92F6-4697-B5F5-D4F9500AE097}"/>
    <cellStyle name="Célula de Verificação 193" xfId="5301" xr:uid="{B851BF16-52CF-4D1F-8FF9-324AC86E97DA}"/>
    <cellStyle name="Célula de Verificação 194" xfId="5302" xr:uid="{237F5D5C-D9FD-4C3C-A256-829C5D563973}"/>
    <cellStyle name="Célula de Verificação 195" xfId="5303" xr:uid="{C0246A7E-76ED-44A8-97C0-D7FB5F4B1C55}"/>
    <cellStyle name="Célula de Verificação 196" xfId="5304" xr:uid="{460299AE-7A03-4E36-83DE-1FD404F16E6C}"/>
    <cellStyle name="Célula de Verificação 197" xfId="5305" xr:uid="{34E06E79-1D7A-4B51-9CBE-5889C0B7A770}"/>
    <cellStyle name="Célula de Verificação 198" xfId="5306" xr:uid="{5641CE20-187F-4099-9E03-1DE68992B3D8}"/>
    <cellStyle name="Célula de Verificação 199" xfId="5307" xr:uid="{4062822A-657D-44CE-858E-D478799DB7EC}"/>
    <cellStyle name="Célula de Verificação 2" xfId="5308" xr:uid="{94BE5123-A366-4AEE-A8F5-3E95AF94BAA5}"/>
    <cellStyle name="Célula de Verificação 2 2" xfId="18656" xr:uid="{572971E9-4A65-4C21-9DD4-4D782AF4FA56}"/>
    <cellStyle name="Célula de Verificação 2 2 2" xfId="31841" xr:uid="{909D62DA-F674-427F-B08A-0D990BE67570}"/>
    <cellStyle name="Célula de Verificação 20" xfId="5309" xr:uid="{D021B4C5-E5E0-485A-8244-38E416E08A58}"/>
    <cellStyle name="Célula de Verificação 200" xfId="5310" xr:uid="{8B99FACF-1FFB-4434-92FD-47663E2FB12A}"/>
    <cellStyle name="Célula de Verificação 201" xfId="5311" xr:uid="{B030424D-7B3F-4427-884F-A4EC967BBBD0}"/>
    <cellStyle name="Célula de Verificação 202" xfId="5312" xr:uid="{564517C5-2035-4241-A27B-BB959E747FCC}"/>
    <cellStyle name="Célula de Verificação 203" xfId="5313" xr:uid="{656D0859-5D1F-42D2-8051-3CA667F786C9}"/>
    <cellStyle name="Célula de Verificação 204" xfId="5314" xr:uid="{513146B1-32F9-4B0A-8478-EF828BE373B9}"/>
    <cellStyle name="Célula de Verificação 205" xfId="5315" xr:uid="{2FE3CF74-32FA-4F6B-9949-E9FEDBA5F7CD}"/>
    <cellStyle name="Célula de Verificação 206" xfId="5316" xr:uid="{180CAF9E-F63D-4642-B5E5-354F75EC10EF}"/>
    <cellStyle name="Célula de Verificação 207" xfId="5317" xr:uid="{EA78498A-1B03-48D9-A715-4ABD85DA1580}"/>
    <cellStyle name="Célula de Verificação 208" xfId="5318" xr:uid="{FAF8680E-E84B-48E0-BB34-B42878699CCC}"/>
    <cellStyle name="Célula de Verificação 209" xfId="5319" xr:uid="{0AEAF6D6-D91C-4A89-94ED-FFF79611AC68}"/>
    <cellStyle name="Célula de Verificação 21" xfId="5320" xr:uid="{3D28888C-155A-4CD7-AA85-774B7DC58B7B}"/>
    <cellStyle name="Célula de Verificação 210" xfId="5321" xr:uid="{7403BE11-137C-40CD-892D-1ADB3FF7CD5E}"/>
    <cellStyle name="Célula de Verificação 211" xfId="5322" xr:uid="{F280C295-0B64-499F-8DA7-411E6E19775F}"/>
    <cellStyle name="Célula de Verificação 212" xfId="5323" xr:uid="{0B898748-9177-4AD4-9D89-31E26B68FB0E}"/>
    <cellStyle name="Célula de Verificação 213" xfId="5324" xr:uid="{C9100BA6-A717-434E-BE17-5A2B434EF76A}"/>
    <cellStyle name="Célula de Verificação 214" xfId="5325" xr:uid="{ADAE528E-E9D9-49A0-8FFA-CC41F7AADF3A}"/>
    <cellStyle name="Célula de Verificação 215" xfId="5326" xr:uid="{58E10DE4-FE19-438B-9D41-91C000186634}"/>
    <cellStyle name="Célula de Verificação 216" xfId="5327" xr:uid="{FB94EEA2-7448-4324-8618-0F0F6CF81F72}"/>
    <cellStyle name="Célula de Verificação 217" xfId="5328" xr:uid="{22D6B4C6-FA68-4268-B8D8-7ADA0687C251}"/>
    <cellStyle name="Célula de Verificação 218" xfId="5329" xr:uid="{8BB43E62-FA5E-4FD3-9214-3221623DFBA4}"/>
    <cellStyle name="Célula de Verificação 219" xfId="5330" xr:uid="{5952F9DB-AC75-45D1-A05B-53C9D81023F8}"/>
    <cellStyle name="Célula de Verificação 22" xfId="5331" xr:uid="{FE6BE3EC-A4A3-40A6-ADAB-49DEDAD3F096}"/>
    <cellStyle name="Célula de Verificação 220" xfId="5332" xr:uid="{74540FF4-0265-4CF6-9E89-7A9CD9628BFF}"/>
    <cellStyle name="Célula de Verificação 221" xfId="5333" xr:uid="{48A7EE72-7BA7-401B-A98F-EF9C74D8EEB3}"/>
    <cellStyle name="Célula de Verificação 222" xfId="5334" xr:uid="{C415797D-EB75-4942-9877-8EBE8E5205C2}"/>
    <cellStyle name="Célula de Verificação 223" xfId="5335" xr:uid="{7DEA8D20-2FF6-409D-8AAA-5B77D832C934}"/>
    <cellStyle name="Célula de Verificação 224" xfId="5336" xr:uid="{A53F4561-7142-405B-95DE-3177368F51D4}"/>
    <cellStyle name="Célula de Verificação 225" xfId="5337" xr:uid="{15F77C53-24CE-4435-8899-A59E570FAE20}"/>
    <cellStyle name="Célula de Verificação 226" xfId="5338" xr:uid="{80145775-F2B7-4715-B40A-671B5AAD8438}"/>
    <cellStyle name="Célula de Verificação 227" xfId="5339" xr:uid="{FA09FDB5-76A4-447D-AD40-1A8CEBF852CE}"/>
    <cellStyle name="Célula de Verificação 228" xfId="5340" xr:uid="{4542F738-54E6-4F78-B58D-7F96E84C5180}"/>
    <cellStyle name="Célula de Verificação 229" xfId="5341" xr:uid="{199CE6AE-0971-43F3-B07E-5C13EF4A2875}"/>
    <cellStyle name="Célula de Verificação 23" xfId="5342" xr:uid="{AF89C5A9-3969-48EF-A20A-5EC4BBFBD3FD}"/>
    <cellStyle name="Célula de Verificação 230" xfId="5343" xr:uid="{C6B2EDC9-9B82-4785-88B3-09E77D6A6BC0}"/>
    <cellStyle name="Célula de Verificação 231" xfId="5344" xr:uid="{8609F95B-1D24-442F-BF30-D42DA63F1912}"/>
    <cellStyle name="Célula de Verificação 232" xfId="5345" xr:uid="{B90950C1-7E6E-410A-B280-04666C0AC3CC}"/>
    <cellStyle name="Célula de Verificação 233" xfId="5346" xr:uid="{4836015E-C996-45F3-9B2C-9B9A332084A9}"/>
    <cellStyle name="Célula de Verificação 234" xfId="5347" xr:uid="{B4884A60-9882-4D35-B8E5-E0C02FE8C0A4}"/>
    <cellStyle name="Célula de Verificação 235" xfId="5348" xr:uid="{220CCBCC-8088-4BDD-AD4E-CE9AF19D898E}"/>
    <cellStyle name="Célula de Verificação 236" xfId="5349" xr:uid="{3B3135F0-A369-4F08-9CBC-415D00452124}"/>
    <cellStyle name="Célula de Verificação 237" xfId="5350" xr:uid="{412ED3B8-9A80-47A9-8AA7-EC6B2399280F}"/>
    <cellStyle name="Célula de Verificação 238" xfId="5351" xr:uid="{6DC8FC98-963E-4E14-810C-1476B1147ED1}"/>
    <cellStyle name="Célula de Verificação 239" xfId="5352" xr:uid="{297C1342-0C92-4C15-813A-ECFAA1BA9D33}"/>
    <cellStyle name="Célula de Verificação 24" xfId="5353" xr:uid="{92C0272D-4653-4580-A9E5-CCDA4F966479}"/>
    <cellStyle name="Célula de Verificação 240" xfId="5354" xr:uid="{1A88D97A-294D-47B0-82B4-6B690CEDC8E4}"/>
    <cellStyle name="Célula de Verificação 241" xfId="5355" xr:uid="{CE8BFFD9-4DC8-4A5B-A26C-3D364F077255}"/>
    <cellStyle name="Célula de Verificação 242" xfId="5356" xr:uid="{518E8217-A750-442E-ADC0-FF1107E5FB60}"/>
    <cellStyle name="Célula de Verificação 243" xfId="5357" xr:uid="{AE98722D-1CF4-4616-BF04-48D6EB171474}"/>
    <cellStyle name="Célula de Verificação 244" xfId="5358" xr:uid="{A24053F7-9D81-47F5-B1E3-0E3EC04141F3}"/>
    <cellStyle name="Célula de Verificação 245" xfId="5359" xr:uid="{9B9A240D-4CFD-454F-832B-12958B6BEF59}"/>
    <cellStyle name="Célula de Verificação 246" xfId="5360" xr:uid="{929F758B-84B2-4E92-B11B-2880261D836A}"/>
    <cellStyle name="Célula de Verificação 247" xfId="5361" xr:uid="{D76387F7-40D7-40C2-BF78-DB87ACD2738E}"/>
    <cellStyle name="Célula de Verificação 248" xfId="5362" xr:uid="{3E9146A5-FFF6-4147-AC4F-84E93A37FD9F}"/>
    <cellStyle name="Célula de Verificação 249" xfId="5363" xr:uid="{57432482-CA6E-43A9-8C84-F027B16F4A0A}"/>
    <cellStyle name="Célula de Verificação 25" xfId="5364" xr:uid="{D8BA72F6-BD89-4D4D-9CE1-BD3771E6CB3E}"/>
    <cellStyle name="Célula de Verificação 250" xfId="5365" xr:uid="{8BB9F5D8-57E7-4B26-AEFC-C5E182EA50BC}"/>
    <cellStyle name="Célula de Verificação 251" xfId="5366" xr:uid="{31A0DC13-C853-46A1-8343-723C6B785D82}"/>
    <cellStyle name="Célula de Verificação 252" xfId="5367" xr:uid="{69008D00-4440-4163-AF0E-2EC691CB4EA1}"/>
    <cellStyle name="Célula de Verificação 253" xfId="5368" xr:uid="{9796C652-6AAF-49B2-B63E-D2FFA875E424}"/>
    <cellStyle name="Célula de Verificação 254" xfId="5369" xr:uid="{41E89091-8CBA-4508-B7C8-FF10FD225B52}"/>
    <cellStyle name="Célula de Verificação 255" xfId="5370" xr:uid="{E95F3408-5D68-4C73-9AE9-5D799C6EC888}"/>
    <cellStyle name="Célula de Verificação 256" xfId="15914" xr:uid="{DBE731D1-3966-439A-9941-A80FC2684E0F}"/>
    <cellStyle name="Célula de Verificação 26" xfId="5371" xr:uid="{067AA7A7-A829-4D39-A3D8-077F03244300}"/>
    <cellStyle name="Célula de Verificação 27" xfId="5372" xr:uid="{AC130341-98AE-4C51-9C28-E2B18B458518}"/>
    <cellStyle name="Célula de Verificação 28" xfId="5373" xr:uid="{975A9962-D4D2-4773-9AAE-9DA51CACBEF6}"/>
    <cellStyle name="Célula de Verificação 29" xfId="5374" xr:uid="{B6B3AE33-C94C-4E28-B2C9-55644CBAF292}"/>
    <cellStyle name="Célula de Verificação 3" xfId="5375" xr:uid="{740EA66A-E4B1-4AD4-9430-8E2C23185E7C}"/>
    <cellStyle name="Célula de Verificação 3 2" xfId="18657" xr:uid="{3B69954C-8616-43B9-AD1D-76B9A91F80EB}"/>
    <cellStyle name="Célula de Verificação 3 2 2" xfId="31842" xr:uid="{59D7AD6B-A3E8-4BF2-8CAD-5088F6537FC9}"/>
    <cellStyle name="Célula de Verificação 30" xfId="5376" xr:uid="{82477FCF-3532-4620-B2B8-8A607A6F35F1}"/>
    <cellStyle name="Célula de Verificação 31" xfId="5377" xr:uid="{E0FE207E-67D3-44B0-A45B-CEE85B8D925C}"/>
    <cellStyle name="Célula de Verificação 32" xfId="5378" xr:uid="{FF154697-EF8A-4EB1-ADE1-8706A8C86778}"/>
    <cellStyle name="Célula de Verificação 33" xfId="5379" xr:uid="{EA6DCF99-553B-40A2-88C7-889674107EE9}"/>
    <cellStyle name="Célula de Verificação 34" xfId="5380" xr:uid="{7FA82850-D664-4F4D-BF8F-7D04950D4FEB}"/>
    <cellStyle name="Célula de Verificação 35" xfId="5381" xr:uid="{CA33FBCC-FCC0-4767-B25C-395796626484}"/>
    <cellStyle name="Célula de Verificação 36" xfId="5382" xr:uid="{7771E377-2136-499F-A9F4-17FFF750B05B}"/>
    <cellStyle name="Célula de Verificação 37" xfId="5383" xr:uid="{A730D3A0-CCBD-485E-A58D-2547606AD8FC}"/>
    <cellStyle name="Célula de Verificação 38" xfId="5384" xr:uid="{95856EE1-2172-4C3D-954B-96AC9A8EF1D5}"/>
    <cellStyle name="Célula de Verificação 39" xfId="5385" xr:uid="{FD17AADC-1334-4AF9-984A-769F484A93DD}"/>
    <cellStyle name="Célula de Verificação 4" xfId="5386" xr:uid="{7B5EF853-2AE6-4D66-ACB5-51ECD7D14A66}"/>
    <cellStyle name="Célula de Verificação 40" xfId="5387" xr:uid="{2CA7C7FA-25D1-42CD-B2A8-96AF8862F562}"/>
    <cellStyle name="Célula de Verificação 41" xfId="5388" xr:uid="{DED64A3E-5368-49D6-AE14-3F16408764DE}"/>
    <cellStyle name="Célula de Verificação 42" xfId="5389" xr:uid="{E8D331F3-8073-4868-84FC-A5CE9A67E177}"/>
    <cellStyle name="Célula de Verificação 43" xfId="5390" xr:uid="{3860DDCF-754E-42AA-ABC5-4FE73A980B47}"/>
    <cellStyle name="Célula de Verificação 44" xfId="5391" xr:uid="{1E2B31F7-1491-4E11-AA5F-E7D906A00EBB}"/>
    <cellStyle name="Célula de Verificação 45" xfId="5392" xr:uid="{C86FD676-2074-497F-9922-299597B8323B}"/>
    <cellStyle name="Célula de Verificação 46" xfId="5393" xr:uid="{6E31B9FF-EE8B-415F-8523-1105CF5E80F6}"/>
    <cellStyle name="Célula de Verificação 47" xfId="5394" xr:uid="{27CB8A7E-A098-4625-87BE-6D114386BE4F}"/>
    <cellStyle name="Célula de Verificação 48" xfId="5395" xr:uid="{E0399C9A-491B-4FAD-9238-1CBC9979F389}"/>
    <cellStyle name="Célula de Verificação 49" xfId="5396" xr:uid="{D0FABFFC-DB8A-45F7-9051-C36784121932}"/>
    <cellStyle name="Célula de Verificação 5" xfId="5397" xr:uid="{EF3ADB2F-8634-426C-BECB-C95BDEF10E28}"/>
    <cellStyle name="Célula de Verificação 50" xfId="5398" xr:uid="{F4292AE4-C5AF-4CA2-8F29-3A37B2277C42}"/>
    <cellStyle name="Célula de Verificação 51" xfId="5399" xr:uid="{9BB9D07C-622E-41DA-9ACF-CC695271F1E0}"/>
    <cellStyle name="Célula de Verificação 52" xfId="5400" xr:uid="{1BFC396D-0B1F-41D7-BE65-CCABEF1CE858}"/>
    <cellStyle name="Célula de Verificação 53" xfId="5401" xr:uid="{EDCEAF78-1493-4BAD-BB7D-0623486416B1}"/>
    <cellStyle name="Célula de Verificação 54" xfId="5402" xr:uid="{9FC71A2D-C830-4C89-81B8-DD74E706CD70}"/>
    <cellStyle name="Célula de Verificação 55" xfId="5403" xr:uid="{370103B0-9EEE-442D-817B-C7726611C6C0}"/>
    <cellStyle name="Célula de Verificação 56" xfId="5404" xr:uid="{8437B19D-E601-49F7-8FCE-CB0AB456AA6B}"/>
    <cellStyle name="Célula de Verificação 57" xfId="5405" xr:uid="{DBAE31D9-0F32-4BB2-AA82-E91EB87A3B64}"/>
    <cellStyle name="Célula de Verificação 58" xfId="5406" xr:uid="{D0829FBA-75E6-4EFD-87DC-A24A22715CF6}"/>
    <cellStyle name="Célula de Verificação 59" xfId="5407" xr:uid="{A9F05F43-3033-47B0-8E1A-0DBCFD0D5212}"/>
    <cellStyle name="Célula de Verificação 6" xfId="5408" xr:uid="{CE0909A7-345B-4117-92F6-5BD8E7DC8C6E}"/>
    <cellStyle name="Célula de Verificação 60" xfId="5409" xr:uid="{B9AFCEEC-AF88-42CE-9933-1386FADD98D9}"/>
    <cellStyle name="Célula de Verificação 61" xfId="5410" xr:uid="{26189825-42A2-47AA-B7CB-F27189888230}"/>
    <cellStyle name="Célula de Verificação 62" xfId="5411" xr:uid="{A8206522-F741-43D0-A316-B8AC269864DD}"/>
    <cellStyle name="Célula de Verificação 63" xfId="5412" xr:uid="{001DB72A-C0DD-4BF1-9B9D-43DC86320AB8}"/>
    <cellStyle name="Célula de Verificação 64" xfId="5413" xr:uid="{8206A728-D95B-46E8-9BA8-DDB717A0EA93}"/>
    <cellStyle name="Célula de Verificação 65" xfId="5414" xr:uid="{104CA899-013C-49B7-AF7D-9E6AB5C19701}"/>
    <cellStyle name="Célula de Verificação 66" xfId="5415" xr:uid="{63434CFA-0FC3-43E9-841E-6FE2CAC9607E}"/>
    <cellStyle name="Célula de Verificação 67" xfId="5416" xr:uid="{00A02DFB-BF6C-46BE-8E23-D33068BBB996}"/>
    <cellStyle name="Célula de Verificação 68" xfId="5417" xr:uid="{F8D1253D-D4B6-40C2-AC54-CB4ACBD4AAA4}"/>
    <cellStyle name="Célula de Verificação 69" xfId="5418" xr:uid="{78CA31F1-106A-43CD-A4C4-572BB7F192B0}"/>
    <cellStyle name="Célula de Verificação 7" xfId="5419" xr:uid="{4CCE72DE-94E3-4911-ACD2-449E1DED1DD3}"/>
    <cellStyle name="Célula de Verificação 70" xfId="5420" xr:uid="{EA2AB31F-4C3B-4FFD-A8DC-81092E3A912B}"/>
    <cellStyle name="Célula de Verificação 71" xfId="5421" xr:uid="{4DCA96DE-26BF-4F26-A9C2-E34B2FC31D1F}"/>
    <cellStyle name="Célula de Verificação 72" xfId="5422" xr:uid="{03BAC5C2-BFF6-4B36-9E99-D2F258E70D3D}"/>
    <cellStyle name="Célula de Verificação 73" xfId="5423" xr:uid="{2E5F716A-AD59-4AEA-9627-244192402869}"/>
    <cellStyle name="Célula de Verificação 74" xfId="5424" xr:uid="{663021DB-9500-44C2-B83F-B146C0270CD3}"/>
    <cellStyle name="Célula de Verificação 75" xfId="5425" xr:uid="{E025C556-357D-430E-90BA-5C2C513DFE3D}"/>
    <cellStyle name="Célula de Verificação 76" xfId="5426" xr:uid="{B599A692-937D-4EAE-8A3B-C7514C8C6AF4}"/>
    <cellStyle name="Célula de Verificação 77" xfId="5427" xr:uid="{EF52623B-3EC3-4D83-AE9E-42286E293CCA}"/>
    <cellStyle name="Célula de Verificação 78" xfId="5428" xr:uid="{34BC4E4D-E953-41EA-B97D-C54BF360557B}"/>
    <cellStyle name="Célula de Verificação 79" xfId="5429" xr:uid="{14AFC5A1-CBDA-4B9C-A6D6-26F0A078DBC7}"/>
    <cellStyle name="Célula de Verificação 8" xfId="5430" xr:uid="{2B1043F7-DF62-47C6-A94B-86A0ABEA337D}"/>
    <cellStyle name="Célula de Verificação 80" xfId="5431" xr:uid="{336400D3-B998-47D7-9F69-614C3503B033}"/>
    <cellStyle name="Célula de Verificação 81" xfId="5432" xr:uid="{FA260E12-EC08-47F9-A872-4E7991204ED0}"/>
    <cellStyle name="Célula de Verificação 82" xfId="5433" xr:uid="{B8DF2A66-9510-4CF1-A8C6-BDCB2C662989}"/>
    <cellStyle name="Célula de Verificação 83" xfId="5434" xr:uid="{62911E03-5524-45DE-BBD2-CE67929A66F6}"/>
    <cellStyle name="Célula de Verificação 84" xfId="5435" xr:uid="{2E862DAE-DDB5-4699-B01E-B6C396DD5AC6}"/>
    <cellStyle name="Célula de Verificação 85" xfId="5436" xr:uid="{26C25B4C-A7B6-41FC-BAFD-F6CF0A7CCA3F}"/>
    <cellStyle name="Célula de Verificação 86" xfId="5437" xr:uid="{6BB4F9F2-3C00-477B-BCF0-A0F3C6B41A4C}"/>
    <cellStyle name="Célula de Verificação 87" xfId="5438" xr:uid="{B16EB82E-EA9A-48FD-AAB3-B2B7D189891B}"/>
    <cellStyle name="Célula de Verificação 88" xfId="5439" xr:uid="{8E6F96FA-F325-444E-AE27-902CF49D39D3}"/>
    <cellStyle name="Célula de Verificação 89" xfId="5440" xr:uid="{E85D2E02-4E1C-40B3-BB52-01F4DF8F969E}"/>
    <cellStyle name="Célula de Verificação 9" xfId="5441" xr:uid="{FC1C0523-73D4-4107-B083-9312D60A004B}"/>
    <cellStyle name="Célula de Verificação 90" xfId="5442" xr:uid="{5145C694-4938-447D-A894-B6844F842C6E}"/>
    <cellStyle name="Célula de Verificação 91" xfId="5443" xr:uid="{EE06B6B1-1F72-4C9A-B312-8995C61817BE}"/>
    <cellStyle name="Célula de Verificação 92" xfId="5444" xr:uid="{94861E56-E047-42D7-9FB3-36915511A737}"/>
    <cellStyle name="Célula de Verificação 93" xfId="5445" xr:uid="{EC4377FC-7B72-4658-896A-55EEE2FFAA0B}"/>
    <cellStyle name="Célula de Verificação 94" xfId="5446" xr:uid="{E9DAAD92-72FC-4D60-A156-869F0583BECE}"/>
    <cellStyle name="Célula de Verificação 95" xfId="5447" xr:uid="{0D52F1D6-9FEB-4F78-84C2-7BFB8C1920A5}"/>
    <cellStyle name="Célula de Verificação 96" xfId="5448" xr:uid="{32B4232A-AB2E-4177-8F81-D19CF8B08580}"/>
    <cellStyle name="Célula de Verificação 97" xfId="5449" xr:uid="{1F66742F-75CB-4D43-A43F-98E67DAB447F}"/>
    <cellStyle name="Célula de Verificação 98" xfId="5450" xr:uid="{4D5DFA99-5491-40E5-986B-706372C90068}"/>
    <cellStyle name="Célula de Verificação 99" xfId="5451" xr:uid="{61C0EC39-1BD0-4CEB-A741-D58AB4783C06}"/>
    <cellStyle name="Célula Vinculada" xfId="40" xr:uid="{00000000-0005-0000-0000-000027000000}"/>
    <cellStyle name="Célula Vinculada 10" xfId="5452" xr:uid="{9218A3E6-3556-401D-BE84-934D910A24E3}"/>
    <cellStyle name="Célula Vinculada 100" xfId="5453" xr:uid="{54F7ADB3-6192-49EC-A88E-95807864F225}"/>
    <cellStyle name="Célula Vinculada 101" xfId="5454" xr:uid="{FF23AE7C-F8F4-474E-863A-97951C296CF5}"/>
    <cellStyle name="Célula Vinculada 102" xfId="5455" xr:uid="{1E3410BA-09BE-47E4-90A8-20C86A4047CA}"/>
    <cellStyle name="Célula Vinculada 103" xfId="5456" xr:uid="{09FFE35A-F60A-4000-AD8A-111A79A07DFE}"/>
    <cellStyle name="Célula Vinculada 104" xfId="5457" xr:uid="{2DA768B2-B95A-470E-8135-599B6CE47EAA}"/>
    <cellStyle name="Célula Vinculada 105" xfId="5458" xr:uid="{F80F998F-EFD2-4956-9653-31CD05B167FF}"/>
    <cellStyle name="Célula Vinculada 106" xfId="5459" xr:uid="{A34558F5-5BD7-4C48-AA57-930CE4244694}"/>
    <cellStyle name="Célula Vinculada 107" xfId="5460" xr:uid="{AAE122D9-58A1-4BF4-83DC-3C0174A2D71A}"/>
    <cellStyle name="Célula Vinculada 108" xfId="5461" xr:uid="{0A937067-AFF1-467A-82E3-64CAD96C366E}"/>
    <cellStyle name="Célula Vinculada 109" xfId="5462" xr:uid="{44C3C16A-FC34-4CCF-9DA1-308F9606873D}"/>
    <cellStyle name="Célula Vinculada 11" xfId="5463" xr:uid="{1C5AB11D-FE7D-4621-B03D-34E223B713FF}"/>
    <cellStyle name="Célula Vinculada 110" xfId="5464" xr:uid="{00A2EE23-E295-415D-BBE6-6F4A83EE991C}"/>
    <cellStyle name="Célula Vinculada 111" xfId="5465" xr:uid="{9D88ED82-35A4-4FEC-A502-4646562A5C61}"/>
    <cellStyle name="Célula Vinculada 112" xfId="5466" xr:uid="{56DEE76B-0048-4561-982D-1BEC1A3D5FCB}"/>
    <cellStyle name="Célula Vinculada 113" xfId="5467" xr:uid="{806454C3-22FE-4693-B4F6-81C51B293A55}"/>
    <cellStyle name="Célula Vinculada 114" xfId="5468" xr:uid="{7C6F0539-FD87-4B16-ABBA-DA8B2E6D591A}"/>
    <cellStyle name="Célula Vinculada 115" xfId="5469" xr:uid="{7F1EC510-281E-46DE-8F3A-60E4361F22A1}"/>
    <cellStyle name="Célula Vinculada 116" xfId="5470" xr:uid="{8FAF6842-1990-4DFD-917B-CC7C29148D44}"/>
    <cellStyle name="Célula Vinculada 117" xfId="5471" xr:uid="{CA1C4CA6-1780-4E3C-AD52-0DE1E10305B6}"/>
    <cellStyle name="Célula Vinculada 118" xfId="5472" xr:uid="{C77A325F-E8A0-4016-9B4B-D7B4A670F68B}"/>
    <cellStyle name="Célula Vinculada 119" xfId="5473" xr:uid="{4A0AA652-3357-4308-BF1C-26D9F71D0C99}"/>
    <cellStyle name="Célula Vinculada 12" xfId="5474" xr:uid="{EF6EF808-ABF8-442D-9126-855013410984}"/>
    <cellStyle name="Célula Vinculada 120" xfId="5475" xr:uid="{0B075819-C0E9-4200-8279-49B56F200EDE}"/>
    <cellStyle name="Célula Vinculada 121" xfId="5476" xr:uid="{6538D9F9-E39C-4E04-BE98-5AA4E7C1578D}"/>
    <cellStyle name="Célula Vinculada 122" xfId="5477" xr:uid="{961AE2B2-1A31-46CB-A11E-8EDA9FF97E30}"/>
    <cellStyle name="Célula Vinculada 123" xfId="5478" xr:uid="{274DC47C-798D-43E3-ADDD-F4702704265D}"/>
    <cellStyle name="Célula Vinculada 124" xfId="5479" xr:uid="{FC195815-6086-4161-AA02-D5039D41909C}"/>
    <cellStyle name="Célula Vinculada 125" xfId="5480" xr:uid="{F3A20D7A-10B4-444C-8F32-25D14CA8DFFC}"/>
    <cellStyle name="Célula Vinculada 126" xfId="5481" xr:uid="{9371F9A4-C76F-4534-8584-3BBE59F7C11C}"/>
    <cellStyle name="Célula Vinculada 127" xfId="5482" xr:uid="{202018C2-E900-4BAD-8CCE-271BA325D0C7}"/>
    <cellStyle name="Célula Vinculada 128" xfId="5483" xr:uid="{37EF794A-CCAD-4809-86C2-5BE4DE87BA36}"/>
    <cellStyle name="Célula Vinculada 129" xfId="5484" xr:uid="{0DC4BFA4-3821-4F60-AC0D-AA848E2D339B}"/>
    <cellStyle name="Célula Vinculada 13" xfId="5485" xr:uid="{CB406BEB-0167-4740-B677-074EDB8A6922}"/>
    <cellStyle name="Célula Vinculada 130" xfId="5486" xr:uid="{AE1AEC6D-C452-41C5-A722-8E30C0202BC5}"/>
    <cellStyle name="Célula Vinculada 131" xfId="5487" xr:uid="{C268D0FC-32E2-414E-846C-67056E9CB4FC}"/>
    <cellStyle name="Célula Vinculada 132" xfId="5488" xr:uid="{0BA803EC-95A9-4E2E-AC54-774D28AFCB9B}"/>
    <cellStyle name="Célula Vinculada 133" xfId="5489" xr:uid="{96760A04-BEF0-4E6A-8DB4-5C4A7BC6B129}"/>
    <cellStyle name="Célula Vinculada 134" xfId="5490" xr:uid="{6E8AF723-F7A7-4071-B2D5-6C99C240B87C}"/>
    <cellStyle name="Célula Vinculada 135" xfId="5491" xr:uid="{6EF9C53F-4E15-4DEB-B89F-8CD35B3DB163}"/>
    <cellStyle name="Célula Vinculada 136" xfId="5492" xr:uid="{C88A63FF-C99D-4F14-9A1C-E9C47EFB2BE6}"/>
    <cellStyle name="Célula Vinculada 137" xfId="5493" xr:uid="{33739845-23F6-4CA8-95E4-6191F78AC48E}"/>
    <cellStyle name="Célula Vinculada 138" xfId="5494" xr:uid="{B277055F-BF87-4996-B441-31E7AB7ED282}"/>
    <cellStyle name="Célula Vinculada 139" xfId="5495" xr:uid="{228FEB1D-E61F-48D0-BB3F-629D0EE31D7A}"/>
    <cellStyle name="Célula Vinculada 14" xfId="5496" xr:uid="{4C547322-77F8-4FB8-9761-0793136BAB9B}"/>
    <cellStyle name="Célula Vinculada 140" xfId="5497" xr:uid="{4A0F5DB4-8C0D-4519-8C45-3156C95D397D}"/>
    <cellStyle name="Célula Vinculada 141" xfId="5498" xr:uid="{D025F265-FF09-4E6D-B879-6C0CB407A0B9}"/>
    <cellStyle name="Célula Vinculada 142" xfId="5499" xr:uid="{0B4B1E08-497B-4599-BB6C-12D143F44C30}"/>
    <cellStyle name="Célula Vinculada 143" xfId="5500" xr:uid="{71BEC226-28A9-4795-8759-D47B948F6ECE}"/>
    <cellStyle name="Célula Vinculada 144" xfId="5501" xr:uid="{9B325FC0-952F-42D6-8F02-C4F7C6554C63}"/>
    <cellStyle name="Célula Vinculada 145" xfId="5502" xr:uid="{3F642333-69DC-4E6C-8AAF-19156CDCC170}"/>
    <cellStyle name="Célula Vinculada 146" xfId="5503" xr:uid="{884BF1B6-619A-4E6E-8809-3D92E49E7BD0}"/>
    <cellStyle name="Célula Vinculada 147" xfId="5504" xr:uid="{D484E882-0339-4180-A156-D43423F05892}"/>
    <cellStyle name="Célula Vinculada 148" xfId="5505" xr:uid="{6B2706AF-CECC-4C2C-A11C-3A6FD2A5EA82}"/>
    <cellStyle name="Célula Vinculada 149" xfId="5506" xr:uid="{7630AD5B-6932-4020-AAC8-5E4375DDC93A}"/>
    <cellStyle name="Célula Vinculada 15" xfId="5507" xr:uid="{7B19DE71-29A5-4515-9191-A8900D29DCE9}"/>
    <cellStyle name="Célula Vinculada 150" xfId="5508" xr:uid="{00C8830B-D616-4F27-8E9A-0A8812DABEAB}"/>
    <cellStyle name="Célula Vinculada 151" xfId="5509" xr:uid="{7638C955-0D41-4AAA-A089-BB13AAAC5A75}"/>
    <cellStyle name="Célula Vinculada 152" xfId="5510" xr:uid="{04F53759-356E-42AE-8EB8-CCAD162ED91D}"/>
    <cellStyle name="Célula Vinculada 153" xfId="5511" xr:uid="{8A5B5B91-F229-4934-A814-A83C9CB57162}"/>
    <cellStyle name="Célula Vinculada 154" xfId="5512" xr:uid="{DF20431B-CA71-4C88-99FA-A85E5A5FCAF1}"/>
    <cellStyle name="Célula Vinculada 155" xfId="5513" xr:uid="{46D67686-F5CA-4A6D-8788-C38AC09D50E5}"/>
    <cellStyle name="Célula Vinculada 156" xfId="5514" xr:uid="{635B9AFA-F8F6-4788-81C7-EEE6D0C431C0}"/>
    <cellStyle name="Célula Vinculada 157" xfId="5515" xr:uid="{ECBD3192-FFCD-4255-88AC-7FEF4870F039}"/>
    <cellStyle name="Célula Vinculada 158" xfId="5516" xr:uid="{4CE28A34-1140-4622-AFDC-B2B4CE7D9917}"/>
    <cellStyle name="Célula Vinculada 159" xfId="5517" xr:uid="{C7E3AAF7-D795-4BF2-94BE-D22556C3EC11}"/>
    <cellStyle name="Célula Vinculada 16" xfId="5518" xr:uid="{AE8EB6A8-FDB8-42D4-8AC0-16EE82B6AD4D}"/>
    <cellStyle name="Célula Vinculada 160" xfId="5519" xr:uid="{52BB0E8E-08E6-46C9-B167-C4FC1787A115}"/>
    <cellStyle name="Célula Vinculada 161" xfId="5520" xr:uid="{C7CC0963-4E90-4DA8-92D2-DDCFF202ACE0}"/>
    <cellStyle name="Célula Vinculada 162" xfId="5521" xr:uid="{4C1F3764-A9F7-4EC3-8A6C-D8A5B9917C41}"/>
    <cellStyle name="Célula Vinculada 163" xfId="5522" xr:uid="{2E203EC0-DC08-421E-BD0E-099EA9421923}"/>
    <cellStyle name="Célula Vinculada 164" xfId="5523" xr:uid="{0D54BE0D-BA9A-4DB5-B8AB-F7D659532D58}"/>
    <cellStyle name="Célula Vinculada 165" xfId="5524" xr:uid="{F318484C-2583-474E-A8D4-99579FC30CE1}"/>
    <cellStyle name="Célula Vinculada 166" xfId="5525" xr:uid="{DE534426-AF0C-4E05-90ED-A3BD14F62C51}"/>
    <cellStyle name="Célula Vinculada 167" xfId="5526" xr:uid="{B0B3119A-EBEF-407F-80B3-3F7F5A9DFD7B}"/>
    <cellStyle name="Célula Vinculada 168" xfId="5527" xr:uid="{D8CBDFF6-EDB7-474A-8C85-107EDE5BEABD}"/>
    <cellStyle name="Célula Vinculada 169" xfId="5528" xr:uid="{05486A29-3798-436E-8E8D-DD1100687ABF}"/>
    <cellStyle name="Célula Vinculada 17" xfId="5529" xr:uid="{F54D6608-EB05-4471-B50F-60CB06D2391A}"/>
    <cellStyle name="Célula Vinculada 170" xfId="5530" xr:uid="{AC9432F2-5151-4C3C-98BC-9FECDBEB439E}"/>
    <cellStyle name="Célula Vinculada 171" xfId="5531" xr:uid="{5B230119-64A4-4C9A-9FB9-4A8BF5908E03}"/>
    <cellStyle name="Célula Vinculada 172" xfId="5532" xr:uid="{728709BF-DD71-49D7-ABB7-5B0EF5B8369F}"/>
    <cellStyle name="Célula Vinculada 173" xfId="5533" xr:uid="{1F485A8C-5F6B-4367-9963-DE712E6D644A}"/>
    <cellStyle name="Célula Vinculada 174" xfId="5534" xr:uid="{6446B242-1524-4BC5-AFFE-720D0875C12E}"/>
    <cellStyle name="Célula Vinculada 175" xfId="5535" xr:uid="{173F7CBD-A584-4D7A-9881-D1D61BE87658}"/>
    <cellStyle name="Célula Vinculada 176" xfId="5536" xr:uid="{833C90A4-AF4C-4C91-9AD5-1DA0C57A1AEB}"/>
    <cellStyle name="Célula Vinculada 177" xfId="5537" xr:uid="{CD757DAB-540A-4EF3-A1FC-42AE7D1206E5}"/>
    <cellStyle name="Célula Vinculada 178" xfId="5538" xr:uid="{2B27257E-E4D1-4D9B-A2F7-7EC13E39B6F7}"/>
    <cellStyle name="Célula Vinculada 179" xfId="5539" xr:uid="{EA0CE4E2-170B-4D4B-9EDD-BEB79D154187}"/>
    <cellStyle name="Célula Vinculada 18" xfId="5540" xr:uid="{4ECF46B4-4097-4BDA-A82D-F722E5BDBD32}"/>
    <cellStyle name="Célula Vinculada 180" xfId="5541" xr:uid="{1DE866A6-8AD0-4FB4-99ED-E82D14FF863C}"/>
    <cellStyle name="Célula Vinculada 181" xfId="5542" xr:uid="{E0F7DD5B-3581-4039-9FFA-6E95DF6DB2B1}"/>
    <cellStyle name="Célula Vinculada 182" xfId="5543" xr:uid="{CCD89DC3-4BC6-4C4E-A736-01B2033C2ADF}"/>
    <cellStyle name="Célula Vinculada 183" xfId="5544" xr:uid="{FEBEB697-C9C6-461B-AB09-04A35DD1ED6D}"/>
    <cellStyle name="Célula Vinculada 184" xfId="5545" xr:uid="{EE55F4F3-CFAC-46D0-AB57-1C925012339A}"/>
    <cellStyle name="Célula Vinculada 185" xfId="5546" xr:uid="{DB8838B1-BB5C-463E-92D3-219BCC513966}"/>
    <cellStyle name="Célula Vinculada 186" xfId="5547" xr:uid="{777DF78B-F776-4EF6-A8A9-F90A3828C795}"/>
    <cellStyle name="Célula Vinculada 187" xfId="5548" xr:uid="{6B83CC6B-4630-4531-A956-407AFE047D97}"/>
    <cellStyle name="Célula Vinculada 188" xfId="5549" xr:uid="{1937F0FB-447E-444D-9B7B-F5A21631989E}"/>
    <cellStyle name="Célula Vinculada 189" xfId="5550" xr:uid="{078F276C-FDF0-40A1-8C86-12A051C695DF}"/>
    <cellStyle name="Célula Vinculada 19" xfId="5551" xr:uid="{7496134B-F2A2-4108-BCDB-96385599C958}"/>
    <cellStyle name="Célula Vinculada 190" xfId="5552" xr:uid="{36868B9E-821A-48EA-9667-BE3E9DE89E01}"/>
    <cellStyle name="Célula Vinculada 191" xfId="5553" xr:uid="{291FE3C2-E749-40E2-8771-40D754175AA2}"/>
    <cellStyle name="Célula Vinculada 192" xfId="5554" xr:uid="{5EA3CAAD-6379-4114-91ED-620F7AA24395}"/>
    <cellStyle name="Célula Vinculada 193" xfId="5555" xr:uid="{F58BE56D-27A4-4C04-9161-9579AAB965F6}"/>
    <cellStyle name="Célula Vinculada 194" xfId="5556" xr:uid="{B9DBF8EE-F387-4D9E-B551-406C9B749671}"/>
    <cellStyle name="Célula Vinculada 195" xfId="5557" xr:uid="{23F1423A-DFAA-4BD0-9C3E-EC857F235B75}"/>
    <cellStyle name="Célula Vinculada 196" xfId="5558" xr:uid="{C246E4B0-4B4B-4782-8554-834ECE8892E3}"/>
    <cellStyle name="Célula Vinculada 197" xfId="5559" xr:uid="{68948E7F-37C7-4360-867E-0388C5C17C98}"/>
    <cellStyle name="Célula Vinculada 198" xfId="5560" xr:uid="{1C797A58-C558-4C5B-A42F-1182C43CD931}"/>
    <cellStyle name="Célula Vinculada 199" xfId="5561" xr:uid="{B2BB1FDE-BC3B-4894-AF19-2331BB6A3FDC}"/>
    <cellStyle name="Célula Vinculada 2" xfId="5562" xr:uid="{63C42930-751C-4A29-8403-AE7249E4EAF7}"/>
    <cellStyle name="Célula Vinculada 2 2" xfId="11148" xr:uid="{894F925A-256D-4C78-9131-C8BFE2BACEAC}"/>
    <cellStyle name="Célula Vinculada 2 3" xfId="11149" xr:uid="{9A5BDA41-2ABE-49C0-9070-4F20F7910215}"/>
    <cellStyle name="Célula Vinculada 2 4" xfId="31843" xr:uid="{7BA17131-C01D-4E23-8B47-D47EBF1C2ECF}"/>
    <cellStyle name="Célula Vinculada 20" xfId="5563" xr:uid="{22F640C5-73EB-4EAE-BAAC-F0176AB7A55E}"/>
    <cellStyle name="Célula Vinculada 200" xfId="5564" xr:uid="{2CEA7746-43EC-4BB4-A0D1-7113DC6828F8}"/>
    <cellStyle name="Célula Vinculada 201" xfId="5565" xr:uid="{8AC6B138-8D97-4639-BC90-A31F25632DB4}"/>
    <cellStyle name="Célula Vinculada 202" xfId="5566" xr:uid="{061DE93E-F60B-46F6-B8E3-F3EC1C84594D}"/>
    <cellStyle name="Célula Vinculada 203" xfId="5567" xr:uid="{D283130C-AEBD-4D1F-9427-640AD5822705}"/>
    <cellStyle name="Célula Vinculada 204" xfId="5568" xr:uid="{622BFD9F-225B-4D83-B289-AA5B4C24CD61}"/>
    <cellStyle name="Célula Vinculada 205" xfId="5569" xr:uid="{E0F8DB27-C609-43BD-B4D9-9ACAF2F8CB03}"/>
    <cellStyle name="Célula Vinculada 206" xfId="5570" xr:uid="{17EBFD42-9F1A-45BF-9A64-19B9FD7C5000}"/>
    <cellStyle name="Célula Vinculada 207" xfId="5571" xr:uid="{3AA860BA-95CB-4DB0-96CF-0E9F8033E699}"/>
    <cellStyle name="Célula Vinculada 208" xfId="5572" xr:uid="{2649C41D-F1EF-4E5F-93F1-FD54D370FD9C}"/>
    <cellStyle name="Célula Vinculada 209" xfId="5573" xr:uid="{3FEF2A55-87BA-4FAF-944E-C22D9F08A4FB}"/>
    <cellStyle name="Célula Vinculada 21" xfId="5574" xr:uid="{738EA149-665A-4605-9008-3E8B82C247B3}"/>
    <cellStyle name="Célula Vinculada 210" xfId="5575" xr:uid="{0250CCBF-49EA-4735-857B-D3EE43BEDEC6}"/>
    <cellStyle name="Célula Vinculada 211" xfId="5576" xr:uid="{E2010011-96F4-416C-8C1A-DA7CFF62A695}"/>
    <cellStyle name="Célula Vinculada 212" xfId="5577" xr:uid="{D60CB091-787E-4C40-ADCA-15093FBFCCC9}"/>
    <cellStyle name="Célula Vinculada 213" xfId="5578" xr:uid="{977B22A0-CA73-4512-9B67-DBDF3024E469}"/>
    <cellStyle name="Célula Vinculada 214" xfId="5579" xr:uid="{DCFB66C9-B2B6-4F5E-850A-ECE37037B6AB}"/>
    <cellStyle name="Célula Vinculada 215" xfId="5580" xr:uid="{6BAA8466-7EF9-4C55-BA4C-A736C9740DB5}"/>
    <cellStyle name="Célula Vinculada 216" xfId="5581" xr:uid="{66E6298E-AB51-4EA3-9101-A32398009050}"/>
    <cellStyle name="Célula Vinculada 217" xfId="5582" xr:uid="{F0676166-E890-4C7A-8BFD-3BE23ACED4B2}"/>
    <cellStyle name="Célula Vinculada 218" xfId="5583" xr:uid="{79F8DE48-DA63-4841-AE00-40566395157A}"/>
    <cellStyle name="Célula Vinculada 219" xfId="5584" xr:uid="{CC807F69-1BBB-40FF-926C-A0BCD0B5BF30}"/>
    <cellStyle name="Célula Vinculada 22" xfId="5585" xr:uid="{23939546-2639-4B05-A394-18C74EA4B0F0}"/>
    <cellStyle name="Célula Vinculada 220" xfId="5586" xr:uid="{5A30D4D4-D799-4880-B8D7-C229C9DC1359}"/>
    <cellStyle name="Célula Vinculada 221" xfId="5587" xr:uid="{7840AFDE-2339-4F14-A05E-B80BA34F5F7F}"/>
    <cellStyle name="Célula Vinculada 222" xfId="5588" xr:uid="{4B309E4B-1808-468F-B83A-DD0B88DD3927}"/>
    <cellStyle name="Célula Vinculada 223" xfId="5589" xr:uid="{E8EF8836-6A7E-4CCD-81F9-EF82FF03CDA6}"/>
    <cellStyle name="Célula Vinculada 224" xfId="5590" xr:uid="{D1F7385B-93D1-496F-B58A-14C4E5505086}"/>
    <cellStyle name="Célula Vinculada 225" xfId="5591" xr:uid="{CE4DA100-1ACC-4F57-8983-DBC84BCACF6A}"/>
    <cellStyle name="Célula Vinculada 226" xfId="5592" xr:uid="{78D78280-A06B-4155-8C59-9E6D91D8DF2C}"/>
    <cellStyle name="Célula Vinculada 227" xfId="5593" xr:uid="{EB830A88-85CD-4506-8C2D-438DD3A7FA6D}"/>
    <cellStyle name="Célula Vinculada 228" xfId="5594" xr:uid="{5CDC4B45-1231-43D6-98AC-5CB9C76446AE}"/>
    <cellStyle name="Célula Vinculada 229" xfId="5595" xr:uid="{23481E7A-84BC-47F9-A21F-ACD0839B4479}"/>
    <cellStyle name="Célula Vinculada 23" xfId="5596" xr:uid="{0498CA99-EAD1-4610-94A9-AEEFB9A34A09}"/>
    <cellStyle name="Célula Vinculada 230" xfId="5597" xr:uid="{BC08B18D-7240-4B33-AC4C-6B31E2A64946}"/>
    <cellStyle name="Célula Vinculada 231" xfId="5598" xr:uid="{18AD734C-6E56-4FBA-90DB-F954E860219F}"/>
    <cellStyle name="Célula Vinculada 232" xfId="5599" xr:uid="{2932F0CC-3381-47A4-8D58-14B0B5A60F5C}"/>
    <cellStyle name="Célula Vinculada 233" xfId="5600" xr:uid="{0724C841-A8BD-49E9-9EA8-F03F2E394EB5}"/>
    <cellStyle name="Célula Vinculada 234" xfId="5601" xr:uid="{C2074422-9281-4C85-8508-A97DB02FE854}"/>
    <cellStyle name="Célula Vinculada 235" xfId="5602" xr:uid="{E611641E-E30F-404A-8FFF-5B32BBFD4BBD}"/>
    <cellStyle name="Célula Vinculada 236" xfId="5603" xr:uid="{D15337BA-0088-49DD-8FDF-13ED097E3151}"/>
    <cellStyle name="Célula Vinculada 237" xfId="5604" xr:uid="{14075643-9D93-416A-AB92-1093C35E94BA}"/>
    <cellStyle name="Célula Vinculada 238" xfId="5605" xr:uid="{217A415E-1335-4C9D-8DB7-90A02770E304}"/>
    <cellStyle name="Célula Vinculada 239" xfId="5606" xr:uid="{4842A51C-DF16-48F6-B2D4-3AE998EC4833}"/>
    <cellStyle name="Célula Vinculada 24" xfId="5607" xr:uid="{F79E79C3-70E7-4F2D-9E2C-4AE911A88BF3}"/>
    <cellStyle name="Célula Vinculada 240" xfId="5608" xr:uid="{E97B5384-7237-4D6B-A40F-9F9CA8EF538D}"/>
    <cellStyle name="Célula Vinculada 241" xfId="5609" xr:uid="{E476B790-D5F3-404E-AA92-7B693DF1EF4F}"/>
    <cellStyle name="Célula Vinculada 242" xfId="5610" xr:uid="{6BFF7EE3-900D-4032-812E-A75B3D32395E}"/>
    <cellStyle name="Célula Vinculada 243" xfId="5611" xr:uid="{D9A24877-7C6A-44AF-94A7-5AD62B6528C6}"/>
    <cellStyle name="Célula Vinculada 244" xfId="5612" xr:uid="{62A726A7-B497-4412-B0DB-BBE85BCB36A8}"/>
    <cellStyle name="Célula Vinculada 245" xfId="5613" xr:uid="{9795FA5C-EE6D-431D-8FD2-741B65A04493}"/>
    <cellStyle name="Célula Vinculada 246" xfId="5614" xr:uid="{5707AEAD-E0EA-495C-AC1B-45FE6C9A5C75}"/>
    <cellStyle name="Célula Vinculada 247" xfId="5615" xr:uid="{749ED7CB-824C-40D6-8691-FE6C04367298}"/>
    <cellStyle name="Célula Vinculada 248" xfId="5616" xr:uid="{766BCBE2-EF33-489D-945E-8906E180B038}"/>
    <cellStyle name="Célula Vinculada 249" xfId="5617" xr:uid="{941A4B49-D4E6-437F-BB01-7AB16FBDA1E9}"/>
    <cellStyle name="Célula Vinculada 25" xfId="5618" xr:uid="{28641004-E0C8-453D-966F-32FCB4CE2A22}"/>
    <cellStyle name="Célula Vinculada 250" xfId="5619" xr:uid="{C97C2149-B2EE-45CE-B837-BEF593A409CD}"/>
    <cellStyle name="Célula Vinculada 251" xfId="5620" xr:uid="{723D260A-4AD5-4DBC-8A17-A4DD361375C0}"/>
    <cellStyle name="Célula Vinculada 252" xfId="5621" xr:uid="{5342D4F3-D47E-4651-A121-54DA69D9BB9D}"/>
    <cellStyle name="Célula Vinculada 253" xfId="5622" xr:uid="{84849D24-2497-4959-8824-978F3EB58CB7}"/>
    <cellStyle name="Célula Vinculada 254" xfId="5623" xr:uid="{F577A99A-6A28-4E8D-A091-1BDE4567436A}"/>
    <cellStyle name="Célula Vinculada 255" xfId="5624" xr:uid="{FF8BA944-D736-409C-BA81-5587DD32FE4C}"/>
    <cellStyle name="Célula Vinculada 256" xfId="15913" xr:uid="{D493FFD8-F076-4C40-A97C-44B00A3B8880}"/>
    <cellStyle name="Célula Vinculada 26" xfId="5625" xr:uid="{2E26A0A8-5EE1-4B26-B71F-C21504ECE4F8}"/>
    <cellStyle name="Célula Vinculada 27" xfId="5626" xr:uid="{5EE24641-5608-4287-ACA9-3E0CAF10E4F7}"/>
    <cellStyle name="Célula Vinculada 28" xfId="5627" xr:uid="{7E67220F-5FDB-4628-805C-ABC8BA1867FD}"/>
    <cellStyle name="Célula Vinculada 29" xfId="5628" xr:uid="{0072A50A-C7C0-4A6B-AE49-E5F879774BDD}"/>
    <cellStyle name="Célula Vinculada 3" xfId="5629" xr:uid="{85461C7F-01A0-492E-99FD-F5A1F9D5702A}"/>
    <cellStyle name="Célula Vinculada 30" xfId="5630" xr:uid="{45DE59A3-9E77-45A4-96CC-78CEC60AB2DE}"/>
    <cellStyle name="Célula Vinculada 31" xfId="5631" xr:uid="{9D098804-257F-4FD7-A9CC-7B9FE9E31BBD}"/>
    <cellStyle name="Célula Vinculada 32" xfId="5632" xr:uid="{7B9D7258-C67B-4398-951F-7706E5994B56}"/>
    <cellStyle name="Célula Vinculada 33" xfId="5633" xr:uid="{63147995-5946-4A93-B316-E601A25357B2}"/>
    <cellStyle name="Célula Vinculada 34" xfId="5634" xr:uid="{F1BBDC62-8032-4854-8C77-6C8B87919382}"/>
    <cellStyle name="Célula Vinculada 35" xfId="5635" xr:uid="{4A519C1F-135C-4CAE-A1CA-D928089C08A7}"/>
    <cellStyle name="Célula Vinculada 36" xfId="5636" xr:uid="{A4B4CCE0-E851-45DA-A6A7-F266477ADC50}"/>
    <cellStyle name="Célula Vinculada 37" xfId="5637" xr:uid="{6C822C1D-C617-497A-9921-952DA04252AF}"/>
    <cellStyle name="Célula Vinculada 38" xfId="5638" xr:uid="{080D8228-1ECB-4FE3-BF5D-3711E611C46E}"/>
    <cellStyle name="Célula Vinculada 39" xfId="5639" xr:uid="{B26817DF-A5C9-4B98-9772-D622A27643C9}"/>
    <cellStyle name="Célula Vinculada 4" xfId="5640" xr:uid="{4A0DBF3C-6D2C-4735-B540-8475416B8F39}"/>
    <cellStyle name="Célula Vinculada 40" xfId="5641" xr:uid="{25BB2111-D280-40AA-9CDC-0776FCF02FA3}"/>
    <cellStyle name="Célula Vinculada 41" xfId="5642" xr:uid="{E8E91805-71E8-40CB-9D3C-FC040ADD84CB}"/>
    <cellStyle name="Célula Vinculada 42" xfId="5643" xr:uid="{39B416E7-4A98-426F-907F-8ECFB20BD899}"/>
    <cellStyle name="Célula Vinculada 43" xfId="5644" xr:uid="{81757AF3-54B0-414F-B73C-09EFB24E90FF}"/>
    <cellStyle name="Célula Vinculada 44" xfId="5645" xr:uid="{6F40933F-3AB5-4687-9D7D-3C74AE3F5A44}"/>
    <cellStyle name="Célula Vinculada 45" xfId="5646" xr:uid="{4C137C38-EF42-4E18-AE69-2A6A43AFC7F0}"/>
    <cellStyle name="Célula Vinculada 46" xfId="5647" xr:uid="{D51AACE6-C5B6-4568-B1A8-C6B985A50723}"/>
    <cellStyle name="Célula Vinculada 47" xfId="5648" xr:uid="{1013BD37-20D2-41B0-BA46-0BB791524958}"/>
    <cellStyle name="Célula Vinculada 48" xfId="5649" xr:uid="{2883429C-FCFD-4F3C-8AB4-701D39F3614F}"/>
    <cellStyle name="Célula Vinculada 49" xfId="5650" xr:uid="{6F4519C3-4774-4055-B6B7-A7C68BF6312F}"/>
    <cellStyle name="Célula Vinculada 5" xfId="5651" xr:uid="{FD61D079-9AEB-493D-8FDC-03A42990C714}"/>
    <cellStyle name="Célula Vinculada 50" xfId="5652" xr:uid="{50ED0D76-B8F6-4AA1-936C-84301851B919}"/>
    <cellStyle name="Célula Vinculada 51" xfId="5653" xr:uid="{3C79D038-4D23-4CB7-8AA7-E7EDD4080DC5}"/>
    <cellStyle name="Célula Vinculada 52" xfId="5654" xr:uid="{A604D96E-3433-4989-941C-2F349B4E4B23}"/>
    <cellStyle name="Célula Vinculada 53" xfId="5655" xr:uid="{82AD8833-DD9A-4CE5-8C92-72DF3FF111D3}"/>
    <cellStyle name="Célula Vinculada 54" xfId="5656" xr:uid="{4AA2A8EE-663F-4FCA-ABFD-0EFF50545172}"/>
    <cellStyle name="Célula Vinculada 55" xfId="5657" xr:uid="{5FA301C2-811C-45E4-BDC5-B8BD1F48790A}"/>
    <cellStyle name="Célula Vinculada 56" xfId="5658" xr:uid="{1C9AB643-CA1A-4512-8B5C-046B074591B1}"/>
    <cellStyle name="Célula Vinculada 57" xfId="5659" xr:uid="{7E3C9AE8-8BB5-4BE6-814D-FFBBC82AAF61}"/>
    <cellStyle name="Célula Vinculada 58" xfId="5660" xr:uid="{A8E41B80-512C-4447-846C-ED72E9983BE2}"/>
    <cellStyle name="Célula Vinculada 59" xfId="5661" xr:uid="{578054E6-E89D-4481-8D11-1BF0A00FF33A}"/>
    <cellStyle name="Célula Vinculada 6" xfId="5662" xr:uid="{CF94C1B4-3124-4BDA-9ECC-89801DB06007}"/>
    <cellStyle name="Célula Vinculada 60" xfId="5663" xr:uid="{50951673-DB11-43DC-A106-BBBFF8B9BEAB}"/>
    <cellStyle name="Célula Vinculada 61" xfId="5664" xr:uid="{6395E391-B839-488C-A92B-6A2185217435}"/>
    <cellStyle name="Célula Vinculada 62" xfId="5665" xr:uid="{8D475AA7-C15E-41DD-8E72-8F90B98A5D09}"/>
    <cellStyle name="Célula Vinculada 63" xfId="5666" xr:uid="{2F8C3575-0BBF-472D-BC74-8D5E3626AB91}"/>
    <cellStyle name="Célula Vinculada 64" xfId="5667" xr:uid="{3818ECE1-9CF7-4DA2-BC96-DBBC9934DC09}"/>
    <cellStyle name="Célula Vinculada 65" xfId="5668" xr:uid="{3C2F2951-8CC2-4EAD-BC3B-27E8085FB5F8}"/>
    <cellStyle name="Célula Vinculada 66" xfId="5669" xr:uid="{D50C1C83-ACF9-435A-94A1-EF10394A89B7}"/>
    <cellStyle name="Célula Vinculada 67" xfId="5670" xr:uid="{C521357C-EF47-40E6-93C2-BDA187F143B2}"/>
    <cellStyle name="Célula Vinculada 68" xfId="5671" xr:uid="{CF9FB735-44F1-4AA5-A981-3C3F46CA234D}"/>
    <cellStyle name="Célula Vinculada 69" xfId="5672" xr:uid="{45D0958E-FDD6-4920-91B3-CA6CCAD74A8E}"/>
    <cellStyle name="Célula Vinculada 7" xfId="5673" xr:uid="{5C19083B-E1AC-45BF-8865-0E2B59E943D3}"/>
    <cellStyle name="Célula Vinculada 70" xfId="5674" xr:uid="{614FB368-2F8F-42E9-97F5-F58552708401}"/>
    <cellStyle name="Célula Vinculada 71" xfId="5675" xr:uid="{1A25436F-688F-4CEB-9F9D-0B5E6C123408}"/>
    <cellStyle name="Célula Vinculada 72" xfId="5676" xr:uid="{B74AE366-65B6-494A-907A-AB41B596C134}"/>
    <cellStyle name="Célula Vinculada 73" xfId="5677" xr:uid="{1282BBE6-247A-45BC-AC57-6BDA77017E0D}"/>
    <cellStyle name="Célula Vinculada 74" xfId="5678" xr:uid="{8FAFA440-C58A-4063-BBED-C4648DD7ACE2}"/>
    <cellStyle name="Célula Vinculada 75" xfId="5679" xr:uid="{3102FD71-89BB-454F-80FE-6D53BAFEDB6D}"/>
    <cellStyle name="Célula Vinculada 76" xfId="5680" xr:uid="{E020C611-6BEC-4390-82B9-6F57E123BBBB}"/>
    <cellStyle name="Célula Vinculada 77" xfId="5681" xr:uid="{02F1C09E-60CD-4EBC-9479-8A8100B33BB9}"/>
    <cellStyle name="Célula Vinculada 78" xfId="5682" xr:uid="{66E32FB6-64AF-4A99-A3B3-13BDB06FB8F5}"/>
    <cellStyle name="Célula Vinculada 79" xfId="5683" xr:uid="{B5FD209B-6B56-44BF-8B98-D89BF85ADDD4}"/>
    <cellStyle name="Célula Vinculada 8" xfId="5684" xr:uid="{83AAD74B-FACA-4A67-9355-E57851D93142}"/>
    <cellStyle name="Célula Vinculada 80" xfId="5685" xr:uid="{08D13625-A014-457E-B1C4-8B5E9BC470D6}"/>
    <cellStyle name="Célula Vinculada 81" xfId="5686" xr:uid="{73F44AD3-AB05-4554-8028-DF0BB04AE0D1}"/>
    <cellStyle name="Célula Vinculada 82" xfId="5687" xr:uid="{38A856B5-154B-44AC-877D-5D01CD9EEEF3}"/>
    <cellStyle name="Célula Vinculada 83" xfId="5688" xr:uid="{0ECD67B2-1D44-4F08-95DC-2F5BE59FF1CB}"/>
    <cellStyle name="Célula Vinculada 84" xfId="5689" xr:uid="{7DEC1D85-15A3-4003-B1EA-5450D1CB7372}"/>
    <cellStyle name="Célula Vinculada 85" xfId="5690" xr:uid="{B4750093-4BC2-4CAB-8304-C88BACCD459D}"/>
    <cellStyle name="Célula Vinculada 86" xfId="5691" xr:uid="{5DAAB000-1C87-40CD-A478-6C6111076524}"/>
    <cellStyle name="Célula Vinculada 87" xfId="5692" xr:uid="{418F62AD-03DD-4B64-84D5-6E7E8A5E97B7}"/>
    <cellStyle name="Célula Vinculada 88" xfId="5693" xr:uid="{750F83DE-5072-4298-A5EA-8D4A474AA6DB}"/>
    <cellStyle name="Célula Vinculada 89" xfId="5694" xr:uid="{F9F52E4B-0F35-4DA6-9030-A7937CE9329A}"/>
    <cellStyle name="Célula Vinculada 9" xfId="5695" xr:uid="{6E4A104A-A8E3-4159-A1BB-437ABA58D0CC}"/>
    <cellStyle name="Célula Vinculada 90" xfId="5696" xr:uid="{4F87636C-42FE-4B01-9C4F-96A68CA62067}"/>
    <cellStyle name="Célula Vinculada 91" xfId="5697" xr:uid="{DD5BC183-756C-46C3-A0E7-9DEEFA01D47B}"/>
    <cellStyle name="Célula Vinculada 92" xfId="5698" xr:uid="{E320C96F-8B1A-4853-903C-5C6F28FD478F}"/>
    <cellStyle name="Célula Vinculada 93" xfId="5699" xr:uid="{0ED91DB4-C9CA-4215-BFEF-9D5537C96E94}"/>
    <cellStyle name="Célula Vinculada 94" xfId="5700" xr:uid="{551859E2-14D0-4C60-B3ED-CE27A474FF06}"/>
    <cellStyle name="Célula Vinculada 95" xfId="5701" xr:uid="{4C80E204-9F79-456A-B49F-14C2B2CD7656}"/>
    <cellStyle name="Célula Vinculada 96" xfId="5702" xr:uid="{53AF1BBE-581D-4E10-AEC5-C8493CB853CA}"/>
    <cellStyle name="Célula Vinculada 97" xfId="5703" xr:uid="{217084D8-BF74-4F97-ACC5-9F00E96FC731}"/>
    <cellStyle name="Célula Vinculada 98" xfId="5704" xr:uid="{A556532F-77B9-41E5-938E-4CEF0A429255}"/>
    <cellStyle name="Célula Vinculada 99" xfId="5705" xr:uid="{185C5B62-E7FC-43EF-A033-60B5ADF1EF49}"/>
    <cellStyle name="Check Cell" xfId="11150" xr:uid="{3DF358B9-9EBE-4194-8BE5-DE84AC2298DB}"/>
    <cellStyle name="Check Cell 2" xfId="15081" xr:uid="{EFA40AB6-0A37-4553-BBC6-2380CDDD8946}"/>
    <cellStyle name="Comma 2" xfId="11151" xr:uid="{8119E1C7-319A-4A8A-9256-AFE22CB6587C}"/>
    <cellStyle name="Comma 2 2" xfId="11152" xr:uid="{C7B2CC4C-F5F2-4D10-92E8-55279F751758}"/>
    <cellStyle name="Comma 2 2 10" xfId="16584" xr:uid="{29907D3D-4D83-4AF9-9391-49FC13063891}"/>
    <cellStyle name="Comma 2 2 2" xfId="18660" xr:uid="{45450FCE-229A-484A-8059-622A907990F7}"/>
    <cellStyle name="Comma 2 2 2 2" xfId="18661" xr:uid="{1F9C792E-719D-4181-BCC0-A4C8F15D52A2}"/>
    <cellStyle name="Comma 2 2 2 2 2" xfId="30488" xr:uid="{E8D3C8CB-699E-4A0F-BDA0-36600495E59E}"/>
    <cellStyle name="Comma 2 2 2 2 3" xfId="36017" xr:uid="{2BEE9330-9DC9-4DDC-875B-2DCD12060F5F}"/>
    <cellStyle name="Comma 2 2 2 2 4" xfId="45714" xr:uid="{068D3BCC-7A2F-4D7A-918C-D90F6A8DCE8A}"/>
    <cellStyle name="Comma 2 2 2 3" xfId="27199" xr:uid="{2514B812-518F-46D3-A3DD-817771CFBC50}"/>
    <cellStyle name="Comma 2 2 2 4" xfId="36016" xr:uid="{6C8C6A5E-83DE-4D66-83B3-03E4A1189919}"/>
    <cellStyle name="Comma 2 2 2 5" xfId="43270" xr:uid="{B262F217-B604-4EF2-B25C-3E30E5DB690D}"/>
    <cellStyle name="Comma 2 2 3" xfId="18662" xr:uid="{1E169B2E-9A67-4E9D-8138-C91176E8E69C}"/>
    <cellStyle name="Comma 2 2 3 2" xfId="29265" xr:uid="{AB00B1FF-5BD5-4F26-B394-D24CEFBADD54}"/>
    <cellStyle name="Comma 2 2 3 3" xfId="36018" xr:uid="{6333A2F6-5BDC-4BE3-9A86-0C052E7FA680}"/>
    <cellStyle name="Comma 2 2 3 4" xfId="44491" xr:uid="{24581AAB-852C-4A77-8D3B-12FF67BFC11C}"/>
    <cellStyle name="Comma 2 2 4" xfId="18659" xr:uid="{E6747076-F936-4B40-A817-DEE08743C346}"/>
    <cellStyle name="Comma 2 2 4 2" xfId="32061" xr:uid="{F6DBC4A5-D5C3-4CBA-B84D-163FBC7F1FE0}"/>
    <cellStyle name="Comma 2 2 4 3" xfId="36015" xr:uid="{E2F170EE-754E-47B5-BB42-CDC2590BA980}"/>
    <cellStyle name="Comma 2 2 4 4" xfId="46897" xr:uid="{9347BA21-B6ED-45B7-8BF3-22595C97CD36}"/>
    <cellStyle name="Comma 2 2 5" xfId="25248" xr:uid="{6EBAB92C-EAF2-4945-8184-0A72FC654236}"/>
    <cellStyle name="Comma 2 2 5 2" xfId="33603" xr:uid="{28FA5978-E24E-4190-9016-4948A4C23AD9}"/>
    <cellStyle name="Comma 2 2 5 3" xfId="41190" xr:uid="{0E8E70EC-EA73-48A5-B421-B4636F1CCE5A}"/>
    <cellStyle name="Comma 2 2 5 4" xfId="48482" xr:uid="{C96F4130-E8A0-4949-9714-D5468D313C64}"/>
    <cellStyle name="Comma 2 2 6" xfId="25745" xr:uid="{AF3DF53F-B209-4C83-8B04-93F7E33782AF}"/>
    <cellStyle name="Comma 2 2 7" xfId="27321" xr:uid="{7538050D-B21A-4D53-BF44-97861F5A9723}"/>
    <cellStyle name="Comma 2 2 8" xfId="35008" xr:uid="{DB43A31C-1332-404D-85F1-88F0231CA05A}"/>
    <cellStyle name="Comma 2 2 9" xfId="42047" xr:uid="{2F697142-2E28-4D6F-A3E3-245087250D7F}"/>
    <cellStyle name="Comma 2 3" xfId="11153" xr:uid="{BA721852-8B76-4A1C-8DA1-21CFF405FB29}"/>
    <cellStyle name="Comma 2 3 2" xfId="18664" xr:uid="{ACB341CE-57C7-4B25-ADCE-E8774B57E1FD}"/>
    <cellStyle name="Comma 2 3 2 2" xfId="18665" xr:uid="{67D4521C-2BB1-4071-9E71-82EC9B468C1A}"/>
    <cellStyle name="Comma 2 3 2 2 2" xfId="30489" xr:uid="{1D0D3F18-F17B-4D01-94FE-C9D3991795C1}"/>
    <cellStyle name="Comma 2 3 2 2 3" xfId="36021" xr:uid="{859F1028-F9B4-446F-9C75-950D82ACAACE}"/>
    <cellStyle name="Comma 2 3 2 2 4" xfId="45715" xr:uid="{AB0DE17D-970A-4B00-8876-0E44F29DD0AC}"/>
    <cellStyle name="Comma 2 3 2 3" xfId="27229" xr:uid="{7DF48362-E1EC-4B65-B17E-1BF8AFD84688}"/>
    <cellStyle name="Comma 2 3 2 4" xfId="36020" xr:uid="{571D0E7F-E0B8-47D9-8CF6-81AC23054B0D}"/>
    <cellStyle name="Comma 2 3 2 5" xfId="43271" xr:uid="{EB52ACA2-52B3-4016-A4C1-5EEBC477D199}"/>
    <cellStyle name="Comma 2 3 3" xfId="18666" xr:uid="{33265F70-BACD-45A5-A18D-B26EB9140FD5}"/>
    <cellStyle name="Comma 2 3 3 2" xfId="29266" xr:uid="{D1DB6601-ECAF-49B4-AC64-6E5B4D8C48D4}"/>
    <cellStyle name="Comma 2 3 3 3" xfId="36022" xr:uid="{1E07ED6D-FDDE-44B8-83DE-2D33B531E864}"/>
    <cellStyle name="Comma 2 3 3 4" xfId="44492" xr:uid="{B391C3F4-2198-4C90-9D63-D5203805A7F1}"/>
    <cellStyle name="Comma 2 3 4" xfId="18663" xr:uid="{0B061542-624D-4F5C-8096-52F0F891C489}"/>
    <cellStyle name="Comma 2 3 4 2" xfId="32062" xr:uid="{A7A13729-5515-418C-A282-82A3F4368439}"/>
    <cellStyle name="Comma 2 3 4 3" xfId="36019" xr:uid="{2D18BBB7-0E0C-43C7-927B-7347D142ECA3}"/>
    <cellStyle name="Comma 2 3 4 4" xfId="46898" xr:uid="{88844462-393E-4B1F-B121-E395ACF41777}"/>
    <cellStyle name="Comma 2 3 5" xfId="25746" xr:uid="{C6C821F5-495E-401E-AE1B-381312EE160F}"/>
    <cellStyle name="Comma 2 3 5 2" xfId="33604" xr:uid="{7EA80467-25FD-4140-9AE2-0A81A8DC1259}"/>
    <cellStyle name="Comma 2 3 5 3" xfId="48483" xr:uid="{FA6D0E4D-E796-477D-AC96-753EDE7D0680}"/>
    <cellStyle name="Comma 2 3 6" xfId="27322" xr:uid="{61C1A89D-5F52-4823-B900-BEDE571A6495}"/>
    <cellStyle name="Comma 2 3 7" xfId="35009" xr:uid="{32B0BB2E-C51A-49D9-AF4C-DD86AAF06656}"/>
    <cellStyle name="Comma 2 3 8" xfId="42048" xr:uid="{6E93E061-D0E0-44E9-91CD-6EDED59DA534}"/>
    <cellStyle name="Comma 2 3 9" xfId="16585" xr:uid="{791010D0-24F6-463E-8D10-EBF45C20E55B}"/>
    <cellStyle name="Comma 2 4" xfId="16583" xr:uid="{116F9D0C-9CA1-4ADF-8675-B3ABB1CAA1FE}"/>
    <cellStyle name="Comma 2 4 2" xfId="18668" xr:uid="{2E7C76F5-4BE7-4416-BA57-AE95F12EDE5A}"/>
    <cellStyle name="Comma 2 4 2 2" xfId="30487" xr:uid="{F6427F11-76A8-44CB-A2B1-DE4D8BED2E9E}"/>
    <cellStyle name="Comma 2 4 2 3" xfId="36024" xr:uid="{23CFCB5A-357B-482C-8763-C64BB9E553E0}"/>
    <cellStyle name="Comma 2 4 2 4" xfId="45713" xr:uid="{E80C9C2E-2596-4BD4-993D-A2C92B9C6316}"/>
    <cellStyle name="Comma 2 4 3" xfId="18667" xr:uid="{FED131C7-E473-48E8-AF1F-82855167C5A6}"/>
    <cellStyle name="Comma 2 4 3 2" xfId="36023" xr:uid="{0739D142-E5AE-48DF-AE2E-3745187C2704}"/>
    <cellStyle name="Comma 2 4 4" xfId="25744" xr:uid="{B48297AA-BD04-4494-971A-98EA788A431A}"/>
    <cellStyle name="Comma 2 4 5" xfId="27320" xr:uid="{4A0F0DD4-BC8D-4A72-82B1-D2E05CB6B7D4}"/>
    <cellStyle name="Comma 2 4 6" xfId="43269" xr:uid="{D9910591-8A5B-4739-88AB-3335A5DEB2EE}"/>
    <cellStyle name="Comma 2 5" xfId="18669" xr:uid="{920B8E94-CBC9-4409-8C94-69AF63827D74}"/>
    <cellStyle name="Comma 2 5 2" xfId="29264" xr:uid="{256A7C26-29CF-4AC6-875D-D8FEB1628937}"/>
    <cellStyle name="Comma 2 5 3" xfId="36025" xr:uid="{53C200FE-4BF3-4C95-A0DF-B0C452DB08EC}"/>
    <cellStyle name="Comma 2 5 4" xfId="44490" xr:uid="{BCA663CC-0410-48D8-9563-803F4A1F061C}"/>
    <cellStyle name="Comma 2 6" xfId="18658" xr:uid="{1705F5EA-5CD4-48A9-A9AB-3ECDB6CF987A}"/>
    <cellStyle name="Comma 2 6 2" xfId="32060" xr:uid="{8D925D38-054B-4B65-994B-3B2D3AA574C6}"/>
    <cellStyle name="Comma 2 6 3" xfId="36014" xr:uid="{505C0822-ECA6-45A6-A2EE-8FEDE2E77565}"/>
    <cellStyle name="Comma 2 7" xfId="42046" xr:uid="{A3AFAC74-C718-45D6-8A63-A71EB45CF0CF}"/>
    <cellStyle name="Comma0" xfId="11154" xr:uid="{D93A4281-9C5B-4E1A-B4C9-7A7441749D14}"/>
    <cellStyle name="Currency 2" xfId="11155" xr:uid="{16777787-22B8-4328-AD8C-82FB7105866E}"/>
    <cellStyle name="Currency 2 2" xfId="11156" xr:uid="{93032058-F2D3-42F4-835E-859DC146DFBB}"/>
    <cellStyle name="Currency 2 2 2" xfId="16586" xr:uid="{03A1712C-9783-4F78-AEFE-5DAF71BA708F}"/>
    <cellStyle name="Currency 2 3" xfId="11157" xr:uid="{41E098B7-96DE-40F9-BFF9-2BB09DEFAE53}"/>
    <cellStyle name="Currency 2 3 2" xfId="16587" xr:uid="{E868CC9D-F1D9-48E6-9151-30828EA0B747}"/>
    <cellStyle name="Currency 2 4" xfId="16068" xr:uid="{3774E216-2284-48EB-9632-A806771EBAD6}"/>
    <cellStyle name="Currency 2 5" xfId="16309" xr:uid="{383570E7-8762-4FE4-BA0A-4ACAE287466E}"/>
    <cellStyle name="Currency0" xfId="11158" xr:uid="{353AAF75-FA96-404D-9A30-32F3B5936A8E}"/>
    <cellStyle name="Emphasis 1" xfId="41" xr:uid="{00000000-0005-0000-0000-000028000000}"/>
    <cellStyle name="Emphasis 2" xfId="42" xr:uid="{00000000-0005-0000-0000-000029000000}"/>
    <cellStyle name="Emphasis 3" xfId="43" xr:uid="{00000000-0005-0000-0000-00002A000000}"/>
    <cellStyle name="Ênfase1" xfId="44" xr:uid="{00000000-0005-0000-0000-00002B000000}"/>
    <cellStyle name="Ênfase1 10" xfId="5706" xr:uid="{9BC96055-4A86-485B-B63E-710D5505FC8F}"/>
    <cellStyle name="Ênfase1 100" xfId="5707" xr:uid="{88B1A55E-6FEB-4BC4-AC12-563142227E59}"/>
    <cellStyle name="Ênfase1 101" xfId="5708" xr:uid="{D83D4088-3A4F-478D-8627-370DA6C4A157}"/>
    <cellStyle name="Ênfase1 102" xfId="5709" xr:uid="{393BB22F-5F8B-486C-9D52-CE525503CBD9}"/>
    <cellStyle name="Ênfase1 103" xfId="5710" xr:uid="{4638AAA8-5D5A-4BA9-9ED6-DB7F0740611B}"/>
    <cellStyle name="Ênfase1 104" xfId="5711" xr:uid="{E0298847-3ADA-4E36-A454-47DAB4622227}"/>
    <cellStyle name="Ênfase1 105" xfId="5712" xr:uid="{D023246D-F0E2-476F-A3ED-9DE5AA33AFF8}"/>
    <cellStyle name="Ênfase1 106" xfId="5713" xr:uid="{9656F109-486B-4B9D-A455-D00FEDDB704F}"/>
    <cellStyle name="Ênfase1 107" xfId="5714" xr:uid="{D2210B22-8620-40C2-B448-74442DCE7CC8}"/>
    <cellStyle name="Ênfase1 108" xfId="5715" xr:uid="{09A5DCC8-F28E-4C29-8227-7DCEAFF93E9F}"/>
    <cellStyle name="Ênfase1 109" xfId="5716" xr:uid="{D7D9F940-B2DA-467D-B0A5-C2A4417464C3}"/>
    <cellStyle name="Ênfase1 11" xfId="5717" xr:uid="{62038454-F175-4160-B12B-3A933FF193AA}"/>
    <cellStyle name="Ênfase1 110" xfId="5718" xr:uid="{287717E8-A91C-4598-B7A0-5B46338817CB}"/>
    <cellStyle name="Ênfase1 111" xfId="5719" xr:uid="{4FCB0563-ABD5-49C0-9413-21B4D6690FB3}"/>
    <cellStyle name="Ênfase1 112" xfId="5720" xr:uid="{3EF91D57-B1BB-471E-B32B-E8802CEB0C5D}"/>
    <cellStyle name="Ênfase1 113" xfId="5721" xr:uid="{9C0D18A1-BC3A-40CC-B4FC-8DE5989848FE}"/>
    <cellStyle name="Ênfase1 114" xfId="5722" xr:uid="{31EA8D58-7D9C-4D59-97A0-B06D32B65767}"/>
    <cellStyle name="Ênfase1 115" xfId="5723" xr:uid="{F1CF70E6-7D03-4FB6-B233-4F85944DEDFA}"/>
    <cellStyle name="Ênfase1 116" xfId="5724" xr:uid="{215D99F5-CDC2-4BE4-8CC0-94C0F2350EDF}"/>
    <cellStyle name="Ênfase1 117" xfId="5725" xr:uid="{D044A897-D0AF-4456-BA8C-CF4EC733B706}"/>
    <cellStyle name="Ênfase1 118" xfId="5726" xr:uid="{91F1ADCC-B675-42F2-8148-9F8FCCE37DE5}"/>
    <cellStyle name="Ênfase1 119" xfId="5727" xr:uid="{B424C55F-B518-4C98-B341-B26D023B3E71}"/>
    <cellStyle name="Ênfase1 12" xfId="5728" xr:uid="{2FA08459-DFD0-4E34-B931-F1FC6F513677}"/>
    <cellStyle name="Ênfase1 120" xfId="5729" xr:uid="{23D86FD1-E820-44F3-87EB-36B27EFEBFF0}"/>
    <cellStyle name="Ênfase1 121" xfId="5730" xr:uid="{396DB298-3950-4863-AF0C-5F741147D9A0}"/>
    <cellStyle name="Ênfase1 122" xfId="5731" xr:uid="{348E295F-2942-489F-8A38-20C210F07E82}"/>
    <cellStyle name="Ênfase1 123" xfId="5732" xr:uid="{3BB52182-BFB9-4159-ABFE-49A716D7D172}"/>
    <cellStyle name="Ênfase1 124" xfId="5733" xr:uid="{58F1E5BC-FAB2-435C-83E9-ECFBEFC343C2}"/>
    <cellStyle name="Ênfase1 125" xfId="5734" xr:uid="{4D91EA02-6231-4CC2-BDB7-0D7F8457BEAD}"/>
    <cellStyle name="Ênfase1 126" xfId="5735" xr:uid="{97579E93-60B0-4722-989C-C9EC2C025B8A}"/>
    <cellStyle name="Ênfase1 127" xfId="5736" xr:uid="{7C911A9B-F5B2-46BB-B321-F0308F4E0729}"/>
    <cellStyle name="Ênfase1 128" xfId="5737" xr:uid="{CFF13453-4D4C-4B18-A780-85869D579B23}"/>
    <cellStyle name="Ênfase1 129" xfId="5738" xr:uid="{F0CC72C9-B6D6-4026-935E-5ED03CD306E3}"/>
    <cellStyle name="Ênfase1 13" xfId="5739" xr:uid="{C4521060-00AC-49C0-A3D8-939F83CE603C}"/>
    <cellStyle name="Ênfase1 130" xfId="5740" xr:uid="{EE8AD424-13CD-4B5D-96DC-C11D8071438A}"/>
    <cellStyle name="Ênfase1 131" xfId="5741" xr:uid="{4155CC32-085A-43D2-87FC-1F0A47C6916B}"/>
    <cellStyle name="Ênfase1 132" xfId="5742" xr:uid="{E233DEED-073F-475C-B89F-B814DDC8C2F2}"/>
    <cellStyle name="Ênfase1 133" xfId="5743" xr:uid="{47CDFE8E-93AE-4ACD-862F-82856EE01361}"/>
    <cellStyle name="Ênfase1 134" xfId="5744" xr:uid="{E422C294-77CA-42AA-B1D6-BF5EB0AA237E}"/>
    <cellStyle name="Ênfase1 135" xfId="5745" xr:uid="{100AF0A1-BFDD-4A70-B74C-FDFEB3726EAC}"/>
    <cellStyle name="Ênfase1 136" xfId="5746" xr:uid="{A5A39A4E-44AA-4A0F-BBCB-4C8A93C66A5B}"/>
    <cellStyle name="Ênfase1 137" xfId="5747" xr:uid="{0B456A2A-F0F9-4D8A-BD06-B14BF4FFC9CC}"/>
    <cellStyle name="Ênfase1 138" xfId="5748" xr:uid="{D811A373-7DF3-403A-83EC-469E8CECD6B5}"/>
    <cellStyle name="Ênfase1 139" xfId="5749" xr:uid="{EECA1772-8EE4-474C-B0BB-B09633577927}"/>
    <cellStyle name="Ênfase1 14" xfId="5750" xr:uid="{563C4AD0-EA55-46CE-9692-9925FBF90E5E}"/>
    <cellStyle name="Ênfase1 140" xfId="5751" xr:uid="{E7DCCDCF-8AD8-4C7B-9A81-27891E058E55}"/>
    <cellStyle name="Ênfase1 141" xfId="5752" xr:uid="{1361C460-236C-4EB9-A374-56CEF097357B}"/>
    <cellStyle name="Ênfase1 142" xfId="5753" xr:uid="{E7F3B72C-3C84-4CBF-AC84-39B870EE94FE}"/>
    <cellStyle name="Ênfase1 143" xfId="5754" xr:uid="{9CB2FBED-6CE5-4350-8FCF-FA0CD5321519}"/>
    <cellStyle name="Ênfase1 144" xfId="5755" xr:uid="{35CF0E93-BE8A-4C54-9EFB-340B21AAC26B}"/>
    <cellStyle name="Ênfase1 145" xfId="5756" xr:uid="{044237CD-C954-4CCC-8F7A-0D493840401A}"/>
    <cellStyle name="Ênfase1 146" xfId="5757" xr:uid="{3861E407-4D64-444A-8354-CAD7901DA9EA}"/>
    <cellStyle name="Ênfase1 147" xfId="5758" xr:uid="{A750956D-F412-47C7-A873-7337FAAE7700}"/>
    <cellStyle name="Ênfase1 148" xfId="5759" xr:uid="{7DB31926-7D43-4829-BE61-C9E740372C4A}"/>
    <cellStyle name="Ênfase1 149" xfId="5760" xr:uid="{FF738087-9D87-410A-BB83-EC96A7D40296}"/>
    <cellStyle name="Ênfase1 15" xfId="5761" xr:uid="{324F2031-23DE-4B67-BC7A-110F1E879D76}"/>
    <cellStyle name="Ênfase1 150" xfId="5762" xr:uid="{AAE50144-FB6D-4248-9462-09CEADBCE202}"/>
    <cellStyle name="Ênfase1 151" xfId="5763" xr:uid="{7F5615A6-9404-460E-8BCB-44DBA73426A1}"/>
    <cellStyle name="Ênfase1 152" xfId="5764" xr:uid="{967E1FB1-E30A-4811-8809-2A4BBAB1D3E6}"/>
    <cellStyle name="Ênfase1 153" xfId="5765" xr:uid="{43F20215-8027-469C-ABF8-78F5DAD0A42B}"/>
    <cellStyle name="Ênfase1 154" xfId="5766" xr:uid="{4E7EF694-B3C2-4598-920F-EA501564CF85}"/>
    <cellStyle name="Ênfase1 155" xfId="5767" xr:uid="{55E4D15B-AE68-4A2A-9AD3-B017B41D45EC}"/>
    <cellStyle name="Ênfase1 156" xfId="5768" xr:uid="{63F010C3-70DA-400E-B4D8-575D303FDF47}"/>
    <cellStyle name="Ênfase1 157" xfId="5769" xr:uid="{4DBBB4BC-9A5E-4908-8DF4-2556F3A95F22}"/>
    <cellStyle name="Ênfase1 158" xfId="5770" xr:uid="{98BD1644-2CAC-4D60-87FE-68AD952E3FEF}"/>
    <cellStyle name="Ênfase1 159" xfId="5771" xr:uid="{9FDDC7D6-6D11-4C9B-BC3A-92BED3145917}"/>
    <cellStyle name="Ênfase1 16" xfId="5772" xr:uid="{41B69C9B-A9DB-48BD-870E-537B06E49A7B}"/>
    <cellStyle name="Ênfase1 160" xfId="5773" xr:uid="{936ABAD8-B672-43A1-B2CA-A4A241BEA26A}"/>
    <cellStyle name="Ênfase1 161" xfId="5774" xr:uid="{84430177-FCA0-4EE8-8D12-AD89AB271F96}"/>
    <cellStyle name="Ênfase1 162" xfId="5775" xr:uid="{623A2E85-5F66-42A7-9D92-BCE27C6F5622}"/>
    <cellStyle name="Ênfase1 163" xfId="5776" xr:uid="{FBEAEEFB-0415-47BC-8AEF-91787D3CA975}"/>
    <cellStyle name="Ênfase1 164" xfId="5777" xr:uid="{FAF9EB06-AE2E-45A9-9CAF-2E6F76A28354}"/>
    <cellStyle name="Ênfase1 165" xfId="5778" xr:uid="{08196A4D-2D20-49ED-B686-B490788E9E17}"/>
    <cellStyle name="Ênfase1 166" xfId="5779" xr:uid="{19821579-37F5-459B-87EA-711E7CE89AE0}"/>
    <cellStyle name="Ênfase1 167" xfId="5780" xr:uid="{5899B12F-4B54-4444-AA78-D0618399E6B1}"/>
    <cellStyle name="Ênfase1 168" xfId="5781" xr:uid="{334D1EED-A423-43E2-B555-693ECE61E2BE}"/>
    <cellStyle name="Ênfase1 169" xfId="5782" xr:uid="{EA49837C-4C6F-47EE-92F3-727CB45C1A71}"/>
    <cellStyle name="Ênfase1 17" xfId="5783" xr:uid="{8124CD6E-EE82-4665-8A9D-B3658AE93720}"/>
    <cellStyle name="Ênfase1 170" xfId="5784" xr:uid="{F26A2397-AD9E-4F98-AD46-F2765BEE1637}"/>
    <cellStyle name="Ênfase1 171" xfId="5785" xr:uid="{A2245FBD-BC11-4DE3-9DE1-B7C51DCA417C}"/>
    <cellStyle name="Ênfase1 172" xfId="5786" xr:uid="{28579199-F45D-410E-92A3-EC3AFCA96177}"/>
    <cellStyle name="Ênfase1 173" xfId="5787" xr:uid="{154C47E1-E048-42A9-B5A5-554633790D50}"/>
    <cellStyle name="Ênfase1 174" xfId="5788" xr:uid="{65C78363-C1AA-4119-9C19-EAAB92779A53}"/>
    <cellStyle name="Ênfase1 175" xfId="5789" xr:uid="{CE02477A-4927-4566-85DC-270A5913022D}"/>
    <cellStyle name="Ênfase1 176" xfId="5790" xr:uid="{0FE30899-9B7B-434D-A5B2-ADEE89933B33}"/>
    <cellStyle name="Ênfase1 177" xfId="5791" xr:uid="{4A1CE7E5-AE4E-48B9-B22F-93C14672FC20}"/>
    <cellStyle name="Ênfase1 178" xfId="5792" xr:uid="{A38F9570-3CFC-4C6B-9C28-0CE41B1335F0}"/>
    <cellStyle name="Ênfase1 179" xfId="5793" xr:uid="{07FBEB12-0AD3-4ED1-B0AD-CFFACADA7610}"/>
    <cellStyle name="Ênfase1 18" xfId="5794" xr:uid="{36483058-D5DE-4FE5-9E47-BED09C7A5693}"/>
    <cellStyle name="Ênfase1 180" xfId="5795" xr:uid="{8D96A65F-F013-4AA6-9EB8-D68E9809B1BA}"/>
    <cellStyle name="Ênfase1 181" xfId="5796" xr:uid="{6736517C-57D5-4B73-8420-506427C37B9D}"/>
    <cellStyle name="Ênfase1 182" xfId="5797" xr:uid="{93105D20-4977-49EF-8458-61E852FA9DD9}"/>
    <cellStyle name="Ênfase1 183" xfId="5798" xr:uid="{217D020C-8EB5-4AF1-9D3E-978D2F322EEB}"/>
    <cellStyle name="Ênfase1 184" xfId="5799" xr:uid="{8BC5D17E-893B-4193-97C3-8B2FB867F0B3}"/>
    <cellStyle name="Ênfase1 185" xfId="5800" xr:uid="{E18D85ED-F5BA-41B3-B279-C274BAC5962F}"/>
    <cellStyle name="Ênfase1 186" xfId="5801" xr:uid="{E3918109-BB29-4332-A14F-18AE49A92C4C}"/>
    <cellStyle name="Ênfase1 187" xfId="5802" xr:uid="{F7C183AF-5FDB-4C3D-A742-798DF0E6EFE2}"/>
    <cellStyle name="Ênfase1 188" xfId="5803" xr:uid="{514D57FB-E417-4055-AB57-D26B2A2BBA45}"/>
    <cellStyle name="Ênfase1 189" xfId="5804" xr:uid="{0B5CCCF5-F268-4E49-8C55-8F9D01653157}"/>
    <cellStyle name="Ênfase1 19" xfId="5805" xr:uid="{8D6704E6-8751-4AD6-AB56-F450681BAC23}"/>
    <cellStyle name="Ênfase1 190" xfId="5806" xr:uid="{7D90BEDA-A7C4-4DE1-9BA1-6481381CB815}"/>
    <cellStyle name="Ênfase1 191" xfId="5807" xr:uid="{98945313-9DB4-4E17-B42A-BB7BDAE3E9D5}"/>
    <cellStyle name="Ênfase1 192" xfId="5808" xr:uid="{E9D7DFE2-B16D-4F9E-93F7-19C9B037E2D2}"/>
    <cellStyle name="Ênfase1 193" xfId="5809" xr:uid="{84B30F01-DF6B-4A92-A95D-25CCEBC448E5}"/>
    <cellStyle name="Ênfase1 194" xfId="5810" xr:uid="{B830F790-643E-401B-B388-390B8E1D0B01}"/>
    <cellStyle name="Ênfase1 195" xfId="5811" xr:uid="{F7A65442-5546-4ED8-8708-6FC9F02F17E0}"/>
    <cellStyle name="Ênfase1 196" xfId="5812" xr:uid="{C58F78AB-54B0-4709-B575-3B9B9238236F}"/>
    <cellStyle name="Ênfase1 197" xfId="5813" xr:uid="{88C7DCD4-BA2E-4D80-A5F5-4BDBD3C3C32F}"/>
    <cellStyle name="Ênfase1 198" xfId="5814" xr:uid="{93C22AA1-A916-4AA4-9A70-A5176A1B09C5}"/>
    <cellStyle name="Ênfase1 199" xfId="5815" xr:uid="{EEE3333F-B52D-4BB0-8106-603631E8B942}"/>
    <cellStyle name="Ênfase1 2" xfId="5816" xr:uid="{511ACE61-CF98-4849-B128-36D20016D9BC}"/>
    <cellStyle name="Ênfase1 2 2" xfId="11159" xr:uid="{E4571648-79BA-4F36-BB83-29FB9A3148F7}"/>
    <cellStyle name="Ênfase1 2 3" xfId="11160" xr:uid="{CA4889D6-D22C-4260-91E7-5ADBC9EAD16F}"/>
    <cellStyle name="Ênfase1 2 4" xfId="16069" xr:uid="{4BA2BC74-EA88-4DE0-B5AE-8516C12581FE}"/>
    <cellStyle name="Ênfase1 2 4 2" xfId="25187" xr:uid="{3F673044-100C-40A7-9F63-F0062B89CFAA}"/>
    <cellStyle name="Ênfase1 2 4 3" xfId="16387" xr:uid="{A03E4E64-64D4-4D1F-AF38-13D0506203F8}"/>
    <cellStyle name="Ênfase1 20" xfId="5817" xr:uid="{98F23CB5-A0B4-4A05-B28C-4FFF1CA1DF00}"/>
    <cellStyle name="Ênfase1 200" xfId="5818" xr:uid="{F22E9DF0-996D-4F6B-87FA-E90B659D6A0A}"/>
    <cellStyle name="Ênfase1 201" xfId="5819" xr:uid="{FD835F88-A0F2-477A-A8B3-EA368EB93250}"/>
    <cellStyle name="Ênfase1 202" xfId="5820" xr:uid="{5850D6CB-10EA-46EC-B2FC-BC37D738C6B0}"/>
    <cellStyle name="Ênfase1 203" xfId="5821" xr:uid="{5AD4DC5C-80B5-40CA-B336-FA89889DDE0D}"/>
    <cellStyle name="Ênfase1 204" xfId="5822" xr:uid="{F87725C9-5C1C-4FEA-BA00-64A863E743A1}"/>
    <cellStyle name="Ênfase1 205" xfId="5823" xr:uid="{3BE94BF0-892F-4B4E-9525-95E9B6495EAC}"/>
    <cellStyle name="Ênfase1 206" xfId="5824" xr:uid="{1775EA82-310E-428B-82B3-90497CF6D221}"/>
    <cellStyle name="Ênfase1 207" xfId="5825" xr:uid="{CF09966E-1E59-443C-BDFC-D44912A8E2BF}"/>
    <cellStyle name="Ênfase1 208" xfId="5826" xr:uid="{BD402804-8FC3-4A2D-B928-78F33C132B2F}"/>
    <cellStyle name="Ênfase1 209" xfId="5827" xr:uid="{0B17639A-526A-4540-8C2B-97D602B47DD4}"/>
    <cellStyle name="Ênfase1 21" xfId="5828" xr:uid="{EFA77698-703B-484F-8CB8-3AA745913AF5}"/>
    <cellStyle name="Ênfase1 210" xfId="5829" xr:uid="{FCA00ED5-2940-4463-B7BB-1CDC5D13EC29}"/>
    <cellStyle name="Ênfase1 211" xfId="5830" xr:uid="{50E77A73-C30C-4E36-BA83-5674ED956FB1}"/>
    <cellStyle name="Ênfase1 212" xfId="5831" xr:uid="{7E79CC2E-6726-4C59-9F33-754B0E34D26B}"/>
    <cellStyle name="Ênfase1 213" xfId="5832" xr:uid="{813107DE-050F-49F8-AC51-A5D7E12A5C0A}"/>
    <cellStyle name="Ênfase1 214" xfId="5833" xr:uid="{DAFC38BD-F861-4204-AAD8-5E1576B02A75}"/>
    <cellStyle name="Ênfase1 215" xfId="5834" xr:uid="{4AE3674F-4B4D-4ADD-A9F2-8563DEBA577E}"/>
    <cellStyle name="Ênfase1 216" xfId="5835" xr:uid="{04728068-C23E-4BA7-9201-AEC5CD8CC45F}"/>
    <cellStyle name="Ênfase1 217" xfId="5836" xr:uid="{FCF519DF-C108-4FF9-99B5-B7DDBD4B9E4C}"/>
    <cellStyle name="Ênfase1 218" xfId="5837" xr:uid="{9DD41290-6331-4671-B1AF-79E05FC7922F}"/>
    <cellStyle name="Ênfase1 219" xfId="5838" xr:uid="{0AAC547D-3AC1-43ED-8304-02C8BF75C467}"/>
    <cellStyle name="Ênfase1 22" xfId="5839" xr:uid="{DB354013-4F91-4379-BFD9-6182E3A76950}"/>
    <cellStyle name="Ênfase1 220" xfId="5840" xr:uid="{3D59C0E5-EEC5-49A0-B051-238AAEB56833}"/>
    <cellStyle name="Ênfase1 221" xfId="5841" xr:uid="{43BDB611-6D57-44FE-94AE-92A49AC3803E}"/>
    <cellStyle name="Ênfase1 222" xfId="5842" xr:uid="{4D467E9C-884F-4EDC-9BD1-32F1399E9622}"/>
    <cellStyle name="Ênfase1 223" xfId="5843" xr:uid="{FE6D7BD5-85A2-4161-9FF4-FA3282274804}"/>
    <cellStyle name="Ênfase1 224" xfId="5844" xr:uid="{941A7C34-6D49-4395-ABB8-B6AFB582C6B1}"/>
    <cellStyle name="Ênfase1 225" xfId="5845" xr:uid="{0AE70926-617D-427D-AA9F-BBBE760B6DAF}"/>
    <cellStyle name="Ênfase1 226" xfId="5846" xr:uid="{C03DBB48-CF19-4526-8F78-DBCB89832D06}"/>
    <cellStyle name="Ênfase1 227" xfId="5847" xr:uid="{A23CCC98-8EFB-4D40-ADA7-DD2E878A9540}"/>
    <cellStyle name="Ênfase1 228" xfId="5848" xr:uid="{88A516CD-6248-4E29-9F40-EB84B5BA5BBE}"/>
    <cellStyle name="Ênfase1 229" xfId="5849" xr:uid="{E3A0896C-3E50-47C1-82D8-506913ABF8B3}"/>
    <cellStyle name="Ênfase1 23" xfId="5850" xr:uid="{96196B91-551F-4F66-8240-719587B2FF32}"/>
    <cellStyle name="Ênfase1 230" xfId="5851" xr:uid="{6F2F1E75-7219-4666-8C53-334F0B6DE51B}"/>
    <cellStyle name="Ênfase1 231" xfId="5852" xr:uid="{28A34A90-C512-4DFD-A581-DC66274CA9C9}"/>
    <cellStyle name="Ênfase1 232" xfId="5853" xr:uid="{062A1BE3-D08F-46EE-8E11-A3A747FBB856}"/>
    <cellStyle name="Ênfase1 233" xfId="5854" xr:uid="{5D940BF2-770E-4829-8DAC-402C637080BF}"/>
    <cellStyle name="Ênfase1 234" xfId="5855" xr:uid="{5126D949-F249-4DA5-966B-60F47B563A56}"/>
    <cellStyle name="Ênfase1 235" xfId="5856" xr:uid="{1309607F-49F2-481F-A417-BE9CCA42B5ED}"/>
    <cellStyle name="Ênfase1 236" xfId="5857" xr:uid="{1A633CEC-64EC-4EFB-9D3B-DE5DD30100C0}"/>
    <cellStyle name="Ênfase1 237" xfId="5858" xr:uid="{DA9A957B-554A-4576-BD9D-86BEE10D0837}"/>
    <cellStyle name="Ênfase1 238" xfId="5859" xr:uid="{0298C071-C93F-4957-A449-785891E8F5D1}"/>
    <cellStyle name="Ênfase1 239" xfId="5860" xr:uid="{A6BD2A88-D9AE-439C-ADFF-A19F65002095}"/>
    <cellStyle name="Ênfase1 24" xfId="5861" xr:uid="{58FE8172-FC5C-4D48-A180-8FB9AADEB816}"/>
    <cellStyle name="Ênfase1 240" xfId="5862" xr:uid="{3BB544FE-0E99-460A-9C4C-D30583E56B7E}"/>
    <cellStyle name="Ênfase1 241" xfId="5863" xr:uid="{B5208AAF-E6DD-4748-8DFD-7E18D7D3D0C6}"/>
    <cellStyle name="Ênfase1 242" xfId="5864" xr:uid="{811DC3AD-D411-4035-B081-525ECCCC3C7A}"/>
    <cellStyle name="Ênfase1 243" xfId="5865" xr:uid="{13FDC79E-46BD-4E6B-A9BC-F5AE25A801D5}"/>
    <cellStyle name="Ênfase1 244" xfId="5866" xr:uid="{B7AC94D4-90DC-418A-A786-9E08EACFFB7F}"/>
    <cellStyle name="Ênfase1 245" xfId="5867" xr:uid="{93647E7A-3C59-4660-B44D-25BB2CF05802}"/>
    <cellStyle name="Ênfase1 246" xfId="5868" xr:uid="{0947C16C-8536-4CF0-8A33-64362F0174AC}"/>
    <cellStyle name="Ênfase1 247" xfId="5869" xr:uid="{3D272041-6BC3-4C45-AE54-090016253ABA}"/>
    <cellStyle name="Ênfase1 248" xfId="5870" xr:uid="{AF419159-57BA-4C8D-AD07-9D2D625B3508}"/>
    <cellStyle name="Ênfase1 249" xfId="5871" xr:uid="{2743A036-81AC-4C78-BD9A-41F63D0C7EAB}"/>
    <cellStyle name="Ênfase1 25" xfId="5872" xr:uid="{E1DFF6A8-7833-4D75-83F3-36DE17108288}"/>
    <cellStyle name="Ênfase1 250" xfId="5873" xr:uid="{24FB91E0-1C72-4FCF-981D-5EC6FE4E32B0}"/>
    <cellStyle name="Ênfase1 251" xfId="5874" xr:uid="{EC4DEA0B-8779-4860-8E06-A9A56CAF6058}"/>
    <cellStyle name="Ênfase1 252" xfId="5875" xr:uid="{6D174A2A-3230-4E40-87B5-962861E60806}"/>
    <cellStyle name="Ênfase1 253" xfId="5876" xr:uid="{5716800C-06DC-47E7-A877-AD3640C5CF3D}"/>
    <cellStyle name="Ênfase1 254" xfId="5877" xr:uid="{6C760098-ECA1-4391-BF74-D9AFECB253CC}"/>
    <cellStyle name="Ênfase1 255" xfId="5878" xr:uid="{052D3C39-9B1D-450C-98E3-5DA7E664DF1C}"/>
    <cellStyle name="Ênfase1 256" xfId="15918" xr:uid="{9B5B0A24-023A-4995-802B-BBAD8A8D8F05}"/>
    <cellStyle name="Ênfase1 26" xfId="5879" xr:uid="{76225231-BE2B-4C50-B15A-727979600EA6}"/>
    <cellStyle name="Ênfase1 27" xfId="5880" xr:uid="{D3193413-0D8B-4C4F-82A0-DD54775C1F0D}"/>
    <cellStyle name="Ênfase1 28" xfId="5881" xr:uid="{B18A09F2-F56A-483A-BF68-7116E60B1510}"/>
    <cellStyle name="Ênfase1 29" xfId="5882" xr:uid="{9D24E274-02FF-410E-B9CA-D707B0AC7211}"/>
    <cellStyle name="Ênfase1 3" xfId="5883" xr:uid="{1F7F26D0-7DBF-41B3-81C6-D7EF68D09560}"/>
    <cellStyle name="Ênfase1 3 2" xfId="16070" xr:uid="{F14BC98D-1DD1-444F-A437-DE605AD95A74}"/>
    <cellStyle name="Ênfase1 3 2 2" xfId="16388" xr:uid="{D57B6D8B-DAB5-4208-A94E-CF359AC8A2D2}"/>
    <cellStyle name="Ênfase1 30" xfId="5884" xr:uid="{D5D85C50-1220-4351-91C6-DC6F15EE8C6B}"/>
    <cellStyle name="Ênfase1 31" xfId="5885" xr:uid="{742863DB-0A11-446F-8AE5-BDD521DD1C7C}"/>
    <cellStyle name="Ênfase1 32" xfId="5886" xr:uid="{1944A030-5692-437B-A1B0-E9C54D19A6EF}"/>
    <cellStyle name="Ênfase1 33" xfId="5887" xr:uid="{259B5716-62B2-4448-877A-0FF693C109FF}"/>
    <cellStyle name="Ênfase1 34" xfId="5888" xr:uid="{7451F181-2DF6-4C75-9A07-6AAFC574C1D4}"/>
    <cellStyle name="Ênfase1 35" xfId="5889" xr:uid="{2B984763-24CA-4B89-B298-855AD020D4BD}"/>
    <cellStyle name="Ênfase1 36" xfId="5890" xr:uid="{285814C6-17D2-4E53-9FF3-F72AB901AD7C}"/>
    <cellStyle name="Ênfase1 37" xfId="5891" xr:uid="{4E851202-D64F-421E-A5A2-9C798E7A99B8}"/>
    <cellStyle name="Ênfase1 38" xfId="5892" xr:uid="{B145B266-237F-43A7-91BC-F26DE9072D4D}"/>
    <cellStyle name="Ênfase1 39" xfId="5893" xr:uid="{5AF61E2A-E543-4051-A5EB-5408C4F02E74}"/>
    <cellStyle name="Ênfase1 4" xfId="5894" xr:uid="{7D22526E-825E-4FC4-9BB5-A15ACC9568B1}"/>
    <cellStyle name="Ênfase1 40" xfId="5895" xr:uid="{0901E25D-0506-4BF4-96C8-0E3143B11BC5}"/>
    <cellStyle name="Ênfase1 41" xfId="5896" xr:uid="{E752125A-759C-454C-A133-82FB5DD20007}"/>
    <cellStyle name="Ênfase1 42" xfId="5897" xr:uid="{724A7EED-5717-41D0-9458-87413511C1D9}"/>
    <cellStyle name="Ênfase1 43" xfId="5898" xr:uid="{372253A9-1F0F-4171-85BB-AF129315CC33}"/>
    <cellStyle name="Ênfase1 44" xfId="5899" xr:uid="{9F39A26A-FEC5-450F-9DEB-470C6EFA571B}"/>
    <cellStyle name="Ênfase1 45" xfId="5900" xr:uid="{65D080E3-4557-480A-9F8C-95A2470961E1}"/>
    <cellStyle name="Ênfase1 46" xfId="5901" xr:uid="{85F4802C-95FC-4A55-86B8-06F405AF85E4}"/>
    <cellStyle name="Ênfase1 47" xfId="5902" xr:uid="{50F7A230-ECE7-4948-A0BD-AB7066BAF7B3}"/>
    <cellStyle name="Ênfase1 48" xfId="5903" xr:uid="{C1682B2A-4369-4880-B501-F9D79B68BFD0}"/>
    <cellStyle name="Ênfase1 49" xfId="5904" xr:uid="{A19ECF39-C4D6-499F-A34C-A1BE3D3F8048}"/>
    <cellStyle name="Ênfase1 5" xfId="5905" xr:uid="{F672F449-F1D7-45DD-8D81-3F0B600F6881}"/>
    <cellStyle name="Ênfase1 50" xfId="5906" xr:uid="{D8DD7AAD-EB33-4043-B5A3-74EE6AD259EF}"/>
    <cellStyle name="Ênfase1 51" xfId="5907" xr:uid="{ABFEA15C-94CA-4715-B497-7942F4572682}"/>
    <cellStyle name="Ênfase1 52" xfId="5908" xr:uid="{8C04F945-C7E8-4F53-B89A-06420D58D9F9}"/>
    <cellStyle name="Ênfase1 53" xfId="5909" xr:uid="{A0D07EBE-AC3B-435A-90C7-17CDE875DD3D}"/>
    <cellStyle name="Ênfase1 54" xfId="5910" xr:uid="{B37FA6AA-5857-4DBE-9B1F-1B79DFEE3647}"/>
    <cellStyle name="Ênfase1 55" xfId="5911" xr:uid="{B293E717-4D2B-424B-923A-D6D3A722CF0C}"/>
    <cellStyle name="Ênfase1 56" xfId="5912" xr:uid="{DFBDF264-A748-4288-A12A-362AC14F1761}"/>
    <cellStyle name="Ênfase1 57" xfId="5913" xr:uid="{9B4F13B6-BD52-4BF3-8C7B-A22351DCF269}"/>
    <cellStyle name="Ênfase1 58" xfId="5914" xr:uid="{8DA8BA57-AB09-40A2-88DC-137031130F42}"/>
    <cellStyle name="Ênfase1 59" xfId="5915" xr:uid="{2E975E0C-D56D-4357-9DD0-5FC1FE7CF367}"/>
    <cellStyle name="Ênfase1 6" xfId="5916" xr:uid="{85214AD1-F6D2-4A1A-A3CD-2F7D986E57A9}"/>
    <cellStyle name="Ênfase1 60" xfId="5917" xr:uid="{BBECDE34-3E5A-481C-87D9-FF9947C4570D}"/>
    <cellStyle name="Ênfase1 61" xfId="5918" xr:uid="{9E470098-B780-4081-A29A-942ADC0F88BE}"/>
    <cellStyle name="Ênfase1 62" xfId="5919" xr:uid="{73EBE2F5-77FA-4012-9658-A9B148615230}"/>
    <cellStyle name="Ênfase1 63" xfId="5920" xr:uid="{FCA0C3BE-762C-4E39-803D-5368B0605705}"/>
    <cellStyle name="Ênfase1 64" xfId="5921" xr:uid="{D2C2543C-2E94-4736-BB95-BA1E2273F130}"/>
    <cellStyle name="Ênfase1 65" xfId="5922" xr:uid="{9D442B59-375B-4729-846A-D78B22FB48FC}"/>
    <cellStyle name="Ênfase1 66" xfId="5923" xr:uid="{E8D01DEF-F504-45E4-891F-A0E41EDE891A}"/>
    <cellStyle name="Ênfase1 67" xfId="5924" xr:uid="{179BCB7D-D82D-404A-A5D1-C5916F6B1C16}"/>
    <cellStyle name="Ênfase1 68" xfId="5925" xr:uid="{34F5CCDB-8935-42B4-B007-CB248C6B0A9F}"/>
    <cellStyle name="Ênfase1 69" xfId="5926" xr:uid="{B0ABABA8-57FF-4CED-9935-DFED2F28732B}"/>
    <cellStyle name="Ênfase1 7" xfId="5927" xr:uid="{75F4E385-CDFC-44CA-A7A5-9B67BF49A421}"/>
    <cellStyle name="Ênfase1 70" xfId="5928" xr:uid="{D92B22ED-6DE3-498D-8880-2C2865B7FED7}"/>
    <cellStyle name="Ênfase1 71" xfId="5929" xr:uid="{41B0342A-B463-4CFB-B29E-A7ED22E22D7A}"/>
    <cellStyle name="Ênfase1 72" xfId="5930" xr:uid="{E5A594DD-E562-4B9C-981F-C073E8A438AC}"/>
    <cellStyle name="Ênfase1 73" xfId="5931" xr:uid="{CFBFACF0-EAA6-4AB5-A30A-B1D452B1E46F}"/>
    <cellStyle name="Ênfase1 74" xfId="5932" xr:uid="{3F28AAA1-3134-489F-B8A8-03A3443A3C8C}"/>
    <cellStyle name="Ênfase1 75" xfId="5933" xr:uid="{F022330C-4B34-4118-A5B2-04AFBC22EAC1}"/>
    <cellStyle name="Ênfase1 76" xfId="5934" xr:uid="{584F1E54-D514-4AFA-A701-739B45D5790F}"/>
    <cellStyle name="Ênfase1 77" xfId="5935" xr:uid="{766AE9B7-C96C-43AF-884B-AE2FDB4B66A2}"/>
    <cellStyle name="Ênfase1 78" xfId="5936" xr:uid="{D55A5099-7A9E-4F41-8E8C-FC948F1B8885}"/>
    <cellStyle name="Ênfase1 79" xfId="5937" xr:uid="{5CE5FB70-6D1F-440E-9384-37C7B805F252}"/>
    <cellStyle name="Ênfase1 8" xfId="5938" xr:uid="{92BA779D-55A4-46EC-B317-2F688FA42748}"/>
    <cellStyle name="Ênfase1 80" xfId="5939" xr:uid="{B43658C1-E7DD-4D19-9D95-C917CD5BD869}"/>
    <cellStyle name="Ênfase1 81" xfId="5940" xr:uid="{5D9D4CD0-A034-46E0-9431-61E192EBFB0A}"/>
    <cellStyle name="Ênfase1 82" xfId="5941" xr:uid="{00A1249C-7001-447B-91B6-9EA5B793C355}"/>
    <cellStyle name="Ênfase1 83" xfId="5942" xr:uid="{BACB3BA4-B0FF-424C-B318-495694ABFAA5}"/>
    <cellStyle name="Ênfase1 84" xfId="5943" xr:uid="{D6E9C4DB-D615-4A7D-9699-C434953C0CC5}"/>
    <cellStyle name="Ênfase1 85" xfId="5944" xr:uid="{85CD2B0C-9E1F-4AAF-B1EA-23DFFB8C77C3}"/>
    <cellStyle name="Ênfase1 86" xfId="5945" xr:uid="{57FC9347-C611-42CE-89C8-5686026FF241}"/>
    <cellStyle name="Ênfase1 87" xfId="5946" xr:uid="{F225E344-DF9B-412D-B515-41455985E789}"/>
    <cellStyle name="Ênfase1 88" xfId="5947" xr:uid="{F8304BA4-3A88-41F6-A840-FBBEBFAAE07B}"/>
    <cellStyle name="Ênfase1 89" xfId="5948" xr:uid="{019D452F-5D48-4CCE-B6F7-9E1D4E4548C1}"/>
    <cellStyle name="Ênfase1 9" xfId="5949" xr:uid="{812650C0-7017-4605-A6E1-31F3349CD952}"/>
    <cellStyle name="Ênfase1 90" xfId="5950" xr:uid="{2FBC050F-8E9F-4854-98E1-1DFB88C7A73B}"/>
    <cellStyle name="Ênfase1 91" xfId="5951" xr:uid="{66232EEB-5987-4E1C-867E-08EB6FC30214}"/>
    <cellStyle name="Ênfase1 92" xfId="5952" xr:uid="{8E3A9D65-F729-4D91-84B6-CE80A93EB20B}"/>
    <cellStyle name="Ênfase1 93" xfId="5953" xr:uid="{474DC66F-0BA9-4836-9429-AEBAF4C629AB}"/>
    <cellStyle name="Ênfase1 94" xfId="5954" xr:uid="{F0766D40-8D7E-4F74-9C1B-03D5AC3151BC}"/>
    <cellStyle name="Ênfase1 95" xfId="5955" xr:uid="{6CD1AD7A-B3A3-4292-A1D7-A5BD92AA33BE}"/>
    <cellStyle name="Ênfase1 96" xfId="5956" xr:uid="{4138E31B-AE6D-44A7-98D6-D0B4DB195F51}"/>
    <cellStyle name="Ênfase1 97" xfId="5957" xr:uid="{A5EEBD6B-C158-4E57-830C-F520F6780627}"/>
    <cellStyle name="Ênfase1 98" xfId="5958" xr:uid="{E007E137-67AD-4FDA-A794-CE76112ACAC1}"/>
    <cellStyle name="Ênfase1 99" xfId="5959" xr:uid="{418EC1D1-00C8-40C1-B369-DA02AC8C0898}"/>
    <cellStyle name="Ênfase2" xfId="45" xr:uid="{00000000-0005-0000-0000-00002C000000}"/>
    <cellStyle name="Ênfase2 10" xfId="5960" xr:uid="{5C502923-9DBE-45F9-8F9D-4803C73710B1}"/>
    <cellStyle name="Ênfase2 100" xfId="5961" xr:uid="{57B5BE0A-08AB-4186-8430-9E79497C9588}"/>
    <cellStyle name="Ênfase2 101" xfId="5962" xr:uid="{24DC06DC-5F30-47A0-8496-FF7CFC2DBDE4}"/>
    <cellStyle name="Ênfase2 102" xfId="5963" xr:uid="{8AC44962-0543-4AE1-9CB8-68815BE98AA2}"/>
    <cellStyle name="Ênfase2 103" xfId="5964" xr:uid="{F1BA7E01-A23E-444C-B0DF-7412556A55C3}"/>
    <cellStyle name="Ênfase2 104" xfId="5965" xr:uid="{BC052916-2CD0-41C7-B7F6-BC9B46ED1554}"/>
    <cellStyle name="Ênfase2 105" xfId="5966" xr:uid="{F26DD8A1-371B-4A4C-B463-D5C11D26BAFB}"/>
    <cellStyle name="Ênfase2 106" xfId="5967" xr:uid="{DDA68B12-73BB-4AF4-ABE1-3A6ADF7111F2}"/>
    <cellStyle name="Ênfase2 107" xfId="5968" xr:uid="{354D93D5-2B82-4C0F-B7EC-D2962254AF84}"/>
    <cellStyle name="Ênfase2 108" xfId="5969" xr:uid="{22D235C1-6E47-45AF-A3EE-0071441F8921}"/>
    <cellStyle name="Ênfase2 109" xfId="5970" xr:uid="{EF672FCC-3B78-495D-8AB3-DF1174FA71A6}"/>
    <cellStyle name="Ênfase2 11" xfId="5971" xr:uid="{06A68823-8DBB-4401-A238-8CCD0BB8EB2B}"/>
    <cellStyle name="Ênfase2 110" xfId="5972" xr:uid="{19683D76-8093-41D3-BF43-FFFDF4EC028D}"/>
    <cellStyle name="Ênfase2 111" xfId="5973" xr:uid="{0AEB3DDD-8D8D-433A-BC2A-E82D7A5ABAA3}"/>
    <cellStyle name="Ênfase2 112" xfId="5974" xr:uid="{9FA67719-B399-4473-9F82-78E07A156ED0}"/>
    <cellStyle name="Ênfase2 113" xfId="5975" xr:uid="{3E465FC1-0CAB-4613-88F8-D4AFB0F068B9}"/>
    <cellStyle name="Ênfase2 114" xfId="5976" xr:uid="{C84F6136-5B48-4D46-BCDE-379C77C3CA8B}"/>
    <cellStyle name="Ênfase2 115" xfId="5977" xr:uid="{CF485DA0-D736-4077-9BFB-D7A1FF9A7A14}"/>
    <cellStyle name="Ênfase2 116" xfId="5978" xr:uid="{E09B0F21-86E7-43F4-8A15-821813DFCB54}"/>
    <cellStyle name="Ênfase2 117" xfId="5979" xr:uid="{24AC03D7-0DD4-4E34-8B0C-7F8E33B9C6E5}"/>
    <cellStyle name="Ênfase2 118" xfId="5980" xr:uid="{2A03B033-0775-4CF5-B46A-9737414C7EE8}"/>
    <cellStyle name="Ênfase2 119" xfId="5981" xr:uid="{1AEB6BD6-F433-44C0-8A71-1DAC82035513}"/>
    <cellStyle name="Ênfase2 12" xfId="5982" xr:uid="{9CAF4249-06CC-41F9-B462-DB0F4A91224F}"/>
    <cellStyle name="Ênfase2 120" xfId="5983" xr:uid="{FD7BE18B-16DB-4E0E-9954-7432D79D5C8D}"/>
    <cellStyle name="Ênfase2 121" xfId="5984" xr:uid="{DF6B1014-C516-4C45-A06B-6CE40E68CD44}"/>
    <cellStyle name="Ênfase2 122" xfId="5985" xr:uid="{5AEE0A57-BE04-42EC-A00C-CF0543DE7886}"/>
    <cellStyle name="Ênfase2 123" xfId="5986" xr:uid="{706DBA88-1122-4BD0-B9D7-6B411E9B13CF}"/>
    <cellStyle name="Ênfase2 124" xfId="5987" xr:uid="{8B916D25-E5E0-4AA2-8268-E86125627FD8}"/>
    <cellStyle name="Ênfase2 125" xfId="5988" xr:uid="{F84130E4-C0F8-4759-9979-E8C77A1077EC}"/>
    <cellStyle name="Ênfase2 126" xfId="5989" xr:uid="{64CD606B-63C9-40C8-ADFB-63C0A65FDBF1}"/>
    <cellStyle name="Ênfase2 127" xfId="5990" xr:uid="{8A1F8737-4B08-469C-9462-248DA5383DE2}"/>
    <cellStyle name="Ênfase2 128" xfId="5991" xr:uid="{373771A5-D3F4-4672-AC05-CF302709AB9A}"/>
    <cellStyle name="Ênfase2 129" xfId="5992" xr:uid="{AED10FCC-A827-4069-B40B-4221F820DEA8}"/>
    <cellStyle name="Ênfase2 13" xfId="5993" xr:uid="{2B8836C1-3EA0-4DE1-884A-FBA780826692}"/>
    <cellStyle name="Ênfase2 130" xfId="5994" xr:uid="{C82B982F-A59D-4BD8-AAE2-E87E9B4736CD}"/>
    <cellStyle name="Ênfase2 131" xfId="5995" xr:uid="{5F88E9E8-8027-401E-9CCD-7A3633AD92EC}"/>
    <cellStyle name="Ênfase2 132" xfId="5996" xr:uid="{02CCEBE2-9B02-4706-B933-DA96FD9032B4}"/>
    <cellStyle name="Ênfase2 133" xfId="5997" xr:uid="{3AB29850-F4E2-4919-96ED-C509F69E7F62}"/>
    <cellStyle name="Ênfase2 134" xfId="5998" xr:uid="{B5E3B188-E94C-4227-B277-3FE72B22144B}"/>
    <cellStyle name="Ênfase2 135" xfId="5999" xr:uid="{B0AC94E7-9B46-48C9-BBAB-7362CE3D072D}"/>
    <cellStyle name="Ênfase2 136" xfId="6000" xr:uid="{DB2E0ACC-33B4-40F6-812C-E9F840FDB05F}"/>
    <cellStyle name="Ênfase2 137" xfId="6001" xr:uid="{1DB90D76-8DC6-4E8B-9FD0-DA4F4B31FB86}"/>
    <cellStyle name="Ênfase2 138" xfId="6002" xr:uid="{92562F2A-E547-4668-91BF-A8CBB75FAD80}"/>
    <cellStyle name="Ênfase2 139" xfId="6003" xr:uid="{92284BE9-6733-4804-9E7B-B9907C1E62C4}"/>
    <cellStyle name="Ênfase2 14" xfId="6004" xr:uid="{177848AB-28AF-407F-96E3-ADD2CFBE03B3}"/>
    <cellStyle name="Ênfase2 140" xfId="6005" xr:uid="{2A2022D2-D985-40B1-9B9D-713298F93B7C}"/>
    <cellStyle name="Ênfase2 141" xfId="6006" xr:uid="{232C5220-05E9-4D4E-9B21-DF7851C644D9}"/>
    <cellStyle name="Ênfase2 142" xfId="6007" xr:uid="{B7D21CFE-2D0A-40E0-AB49-EA902CECA609}"/>
    <cellStyle name="Ênfase2 143" xfId="6008" xr:uid="{EE09E380-D298-4539-8F8C-78928613CF91}"/>
    <cellStyle name="Ênfase2 144" xfId="6009" xr:uid="{02D1E82C-09A9-469A-B52F-927AE9CDBAF2}"/>
    <cellStyle name="Ênfase2 145" xfId="6010" xr:uid="{6911B0E3-CEEE-4AAD-9ABC-0CAF6284A103}"/>
    <cellStyle name="Ênfase2 146" xfId="6011" xr:uid="{155E30BC-DECA-4076-BB6C-7BE76C43D361}"/>
    <cellStyle name="Ênfase2 147" xfId="6012" xr:uid="{4846D209-6ACA-42D1-B2DF-6B94F7255142}"/>
    <cellStyle name="Ênfase2 148" xfId="6013" xr:uid="{DDE1CA53-3EEB-43F7-8B1B-633295AEB2E3}"/>
    <cellStyle name="Ênfase2 149" xfId="6014" xr:uid="{253966B4-D8BA-4DB9-B431-4654C8C9E794}"/>
    <cellStyle name="Ênfase2 15" xfId="6015" xr:uid="{CB1563EE-3B84-436F-88E7-859E59F27B37}"/>
    <cellStyle name="Ênfase2 150" xfId="6016" xr:uid="{CDB7B7AE-6A7A-40C0-9FE2-4A771DF4A29E}"/>
    <cellStyle name="Ênfase2 151" xfId="6017" xr:uid="{4FBB66AB-30F5-42DF-9D83-20C7F252DA01}"/>
    <cellStyle name="Ênfase2 152" xfId="6018" xr:uid="{B879B2E1-C516-4696-BF33-741E0D0F0877}"/>
    <cellStyle name="Ênfase2 153" xfId="6019" xr:uid="{B1BDDEB6-A268-4569-8624-7E156478B180}"/>
    <cellStyle name="Ênfase2 154" xfId="6020" xr:uid="{F0A351A8-8AEA-42F5-9226-2AEE0C2ACD82}"/>
    <cellStyle name="Ênfase2 155" xfId="6021" xr:uid="{5DF1ECAF-9156-4E62-8DD0-26CBE116F69F}"/>
    <cellStyle name="Ênfase2 156" xfId="6022" xr:uid="{BF283315-7FC1-4C1B-8186-2B8984FEAD0D}"/>
    <cellStyle name="Ênfase2 157" xfId="6023" xr:uid="{14A7F448-BA31-40F2-B814-3C18E523F762}"/>
    <cellStyle name="Ênfase2 158" xfId="6024" xr:uid="{1F6E67FB-3DBD-4BAD-8113-7057C5E259EB}"/>
    <cellStyle name="Ênfase2 159" xfId="6025" xr:uid="{FC7036E3-74D8-48BB-9473-F1CA887FEACC}"/>
    <cellStyle name="Ênfase2 16" xfId="6026" xr:uid="{3182AB0C-02A3-4353-ABFB-0AE8DC43706F}"/>
    <cellStyle name="Ênfase2 160" xfId="6027" xr:uid="{77652F41-082A-44B2-8879-F469FACDC384}"/>
    <cellStyle name="Ênfase2 161" xfId="6028" xr:uid="{3BE4CEFD-37F4-461D-96BD-A08D18677D44}"/>
    <cellStyle name="Ênfase2 162" xfId="6029" xr:uid="{2110F611-E8F2-4ABB-B373-F27C198406EE}"/>
    <cellStyle name="Ênfase2 163" xfId="6030" xr:uid="{F70C38DC-9A4F-453D-9101-FE6AD075AA9E}"/>
    <cellStyle name="Ênfase2 164" xfId="6031" xr:uid="{82F2FEA1-12E1-44A8-9693-E4F67DE45C20}"/>
    <cellStyle name="Ênfase2 165" xfId="6032" xr:uid="{70CE1B3D-CC13-4E89-86B6-30653125FA3B}"/>
    <cellStyle name="Ênfase2 166" xfId="6033" xr:uid="{54B7F57C-E7FE-4B72-BD21-34734BB3EF2E}"/>
    <cellStyle name="Ênfase2 167" xfId="6034" xr:uid="{C3CE8850-8C93-40C0-9D00-D23238F33A50}"/>
    <cellStyle name="Ênfase2 168" xfId="6035" xr:uid="{5DB497EE-7344-45DB-98BC-1174090CE6BE}"/>
    <cellStyle name="Ênfase2 169" xfId="6036" xr:uid="{199A3DC6-6AE6-43B2-9C8E-E3C782E72AED}"/>
    <cellStyle name="Ênfase2 17" xfId="6037" xr:uid="{F3269729-F520-4737-8BF4-F7C78F3DAF37}"/>
    <cellStyle name="Ênfase2 170" xfId="6038" xr:uid="{2D4B8FA8-08C4-4179-9207-7468F99FD8A4}"/>
    <cellStyle name="Ênfase2 171" xfId="6039" xr:uid="{87C5C221-88FF-4D7F-A3F9-89F40F22E5FF}"/>
    <cellStyle name="Ênfase2 172" xfId="6040" xr:uid="{D7200550-DEC0-4269-91AB-55F36EC302D5}"/>
    <cellStyle name="Ênfase2 173" xfId="6041" xr:uid="{1858C8B2-1B1C-435B-834F-C6C9E991CA0A}"/>
    <cellStyle name="Ênfase2 174" xfId="6042" xr:uid="{ED48468E-035E-4F37-8DAB-AF2B9C0CDFE7}"/>
    <cellStyle name="Ênfase2 175" xfId="6043" xr:uid="{708AB765-1EEE-4267-8115-731B7D0E9F47}"/>
    <cellStyle name="Ênfase2 176" xfId="6044" xr:uid="{0204718F-2F74-4D86-9505-10A7D9723F34}"/>
    <cellStyle name="Ênfase2 177" xfId="6045" xr:uid="{7D3C5D99-81D9-4D72-AE81-C2D3E010F4EE}"/>
    <cellStyle name="Ênfase2 178" xfId="6046" xr:uid="{D8BCFC21-C52C-446C-A51B-623364923D59}"/>
    <cellStyle name="Ênfase2 179" xfId="6047" xr:uid="{D8EB95FB-1A49-4F59-BC11-D118F2DA89C1}"/>
    <cellStyle name="Ênfase2 18" xfId="6048" xr:uid="{D1CC4914-FADC-4129-9BE9-E8052DAB18FA}"/>
    <cellStyle name="Ênfase2 180" xfId="6049" xr:uid="{9191ADD3-9894-4164-87D3-E440D729370A}"/>
    <cellStyle name="Ênfase2 181" xfId="6050" xr:uid="{F053378C-FC81-4C3B-8468-6B152697471B}"/>
    <cellStyle name="Ênfase2 182" xfId="6051" xr:uid="{109573A5-B89C-4C06-A0A1-D4EC19956E7D}"/>
    <cellStyle name="Ênfase2 183" xfId="6052" xr:uid="{1930BC19-E542-4A4A-8EFA-69414EF14082}"/>
    <cellStyle name="Ênfase2 184" xfId="6053" xr:uid="{89271B48-265B-4EA9-A235-9367032C9F44}"/>
    <cellStyle name="Ênfase2 185" xfId="6054" xr:uid="{57221A43-726E-46FD-A410-ED774E190552}"/>
    <cellStyle name="Ênfase2 186" xfId="6055" xr:uid="{C6FE0314-50A3-4509-AE53-1A2540E62B72}"/>
    <cellStyle name="Ênfase2 187" xfId="6056" xr:uid="{0EF62D3E-45DD-4689-BE8C-593937604C24}"/>
    <cellStyle name="Ênfase2 188" xfId="6057" xr:uid="{9423EC63-C6FD-44BF-8410-03B56EE54244}"/>
    <cellStyle name="Ênfase2 189" xfId="6058" xr:uid="{35332C7B-CEEA-4687-90A5-2AA7B487E3F0}"/>
    <cellStyle name="Ênfase2 19" xfId="6059" xr:uid="{EF72F224-6D83-4074-9A2A-76FA830D26D0}"/>
    <cellStyle name="Ênfase2 190" xfId="6060" xr:uid="{B37FB3D2-094A-47B7-82B7-A0A0194F4672}"/>
    <cellStyle name="Ênfase2 191" xfId="6061" xr:uid="{C226DB58-02BA-4D1F-BCF0-1F4AEA97134B}"/>
    <cellStyle name="Ênfase2 192" xfId="6062" xr:uid="{E6C1E266-0512-440B-BB49-DB6DDC854097}"/>
    <cellStyle name="Ênfase2 193" xfId="6063" xr:uid="{1F8EABD5-7C57-4BDD-BE41-3DE1CBE7941F}"/>
    <cellStyle name="Ênfase2 194" xfId="6064" xr:uid="{5DC83280-0A5D-485E-98C4-45041F03C55E}"/>
    <cellStyle name="Ênfase2 195" xfId="6065" xr:uid="{FC296B57-92FF-44B5-8B51-676137D1C226}"/>
    <cellStyle name="Ênfase2 196" xfId="6066" xr:uid="{55C3B20F-E1A0-4CC9-8061-005A9535B3C7}"/>
    <cellStyle name="Ênfase2 197" xfId="6067" xr:uid="{ED3CDC7A-E882-450B-9170-AB21C692E281}"/>
    <cellStyle name="Ênfase2 198" xfId="6068" xr:uid="{867E02AE-23DF-44C5-8C31-854C66F9C870}"/>
    <cellStyle name="Ênfase2 199" xfId="6069" xr:uid="{05FF3F92-E226-4B6B-966D-6154035411DE}"/>
    <cellStyle name="Ênfase2 2" xfId="6070" xr:uid="{319A73AA-5EE0-4FED-9E9B-2BF04153C828}"/>
    <cellStyle name="Ênfase2 2 2" xfId="11161" xr:uid="{46CFFA09-7FCB-46B0-AAE2-F93949BC1D97}"/>
    <cellStyle name="Ênfase2 2 3" xfId="11162" xr:uid="{AE038E58-F6A0-44F1-AC4A-82F7554BB27B}"/>
    <cellStyle name="Ênfase2 2 4" xfId="16071" xr:uid="{78D228DC-81A7-4E90-ACCB-94B91C793C9B}"/>
    <cellStyle name="Ênfase2 2 4 2" xfId="25188" xr:uid="{411D6153-9A98-456F-AE3D-B6FE8528569D}"/>
    <cellStyle name="Ênfase2 2 4 3" xfId="16389" xr:uid="{87E9F14A-5EEE-44E9-A504-ECA46F2EEFB3}"/>
    <cellStyle name="Ênfase2 20" xfId="6071" xr:uid="{BD4F89DB-E09F-408E-A111-A7D754D5BB45}"/>
    <cellStyle name="Ênfase2 200" xfId="6072" xr:uid="{97C8A043-07E5-4817-82F6-D4ABD297D137}"/>
    <cellStyle name="Ênfase2 201" xfId="6073" xr:uid="{19F61808-F677-473C-A43C-CC10164BB77D}"/>
    <cellStyle name="Ênfase2 202" xfId="6074" xr:uid="{11D74E07-FFCD-4BD1-AA56-937AB85CCAEC}"/>
    <cellStyle name="Ênfase2 203" xfId="6075" xr:uid="{EBDF40C0-E5FA-413A-8DF4-DE1F5957D6A8}"/>
    <cellStyle name="Ênfase2 204" xfId="6076" xr:uid="{B7D0837D-B33A-44D6-AF02-B02E9E809C51}"/>
    <cellStyle name="Ênfase2 205" xfId="6077" xr:uid="{65C8DB74-1339-4C0F-80E9-AA9C37E59A82}"/>
    <cellStyle name="Ênfase2 206" xfId="6078" xr:uid="{E147B636-7AA9-457B-9D66-BB46589FDF9C}"/>
    <cellStyle name="Ênfase2 207" xfId="6079" xr:uid="{4B66CF17-B32D-4B48-B04C-573080ADD104}"/>
    <cellStyle name="Ênfase2 208" xfId="6080" xr:uid="{86C1D910-BB50-4DE2-A18C-9EA1EE04581A}"/>
    <cellStyle name="Ênfase2 209" xfId="6081" xr:uid="{D934D0C5-AB79-4BD1-8730-EA5879642905}"/>
    <cellStyle name="Ênfase2 21" xfId="6082" xr:uid="{DF93FCEA-EB47-4B87-83F5-2D9C350B62FF}"/>
    <cellStyle name="Ênfase2 210" xfId="6083" xr:uid="{7E9095A4-B59C-49C0-BFB6-C77C987C9883}"/>
    <cellStyle name="Ênfase2 211" xfId="6084" xr:uid="{9E46807D-4BC7-4DFA-995A-1B76A6625128}"/>
    <cellStyle name="Ênfase2 212" xfId="6085" xr:uid="{C7511D51-39CD-4492-8E2D-D5065C461731}"/>
    <cellStyle name="Ênfase2 213" xfId="6086" xr:uid="{B6BFACD8-88AC-4FCB-B995-142F1DFBC40F}"/>
    <cellStyle name="Ênfase2 214" xfId="6087" xr:uid="{2D6DEF08-2D93-4DD2-8589-4FE10328E75B}"/>
    <cellStyle name="Ênfase2 215" xfId="6088" xr:uid="{35DECE8F-00B7-49FC-8F8D-8872E8C7753A}"/>
    <cellStyle name="Ênfase2 216" xfId="6089" xr:uid="{F15F1B4B-AAAD-47D5-86D9-394A9C8A6D4C}"/>
    <cellStyle name="Ênfase2 217" xfId="6090" xr:uid="{2FCB2D42-C051-46AE-9369-608A553D5EF4}"/>
    <cellStyle name="Ênfase2 218" xfId="6091" xr:uid="{DC38E1DC-E9F9-4CF9-A828-5ED0F8C8D451}"/>
    <cellStyle name="Ênfase2 219" xfId="6092" xr:uid="{882C6879-EB72-40D0-B4DD-C4725785CE3E}"/>
    <cellStyle name="Ênfase2 22" xfId="6093" xr:uid="{BCD6B726-88AA-4548-859E-D8D84ECEEE59}"/>
    <cellStyle name="Ênfase2 220" xfId="6094" xr:uid="{A6BC6538-FA48-4B44-BC5C-97C056049739}"/>
    <cellStyle name="Ênfase2 221" xfId="6095" xr:uid="{23037E42-DFF0-49DA-B341-D91E70662335}"/>
    <cellStyle name="Ênfase2 222" xfId="6096" xr:uid="{F210AC8A-C04E-49E6-BE4A-641B220C1146}"/>
    <cellStyle name="Ênfase2 223" xfId="6097" xr:uid="{CA94DF1A-0366-471C-B9C0-17FA094957F9}"/>
    <cellStyle name="Ênfase2 224" xfId="6098" xr:uid="{2C7BDCCD-B452-4C3D-A57F-5E022C5C2BA9}"/>
    <cellStyle name="Ênfase2 225" xfId="6099" xr:uid="{194F9229-0C3B-4CDD-A6F1-5D3A0E818AB0}"/>
    <cellStyle name="Ênfase2 226" xfId="6100" xr:uid="{3BD34EED-4182-4823-B6DF-D26E206B8C00}"/>
    <cellStyle name="Ênfase2 227" xfId="6101" xr:uid="{5B140940-12FA-4E00-BB21-64BEEFFA016D}"/>
    <cellStyle name="Ênfase2 228" xfId="6102" xr:uid="{7F2A2159-739E-423D-9B93-56E998ACC470}"/>
    <cellStyle name="Ênfase2 229" xfId="6103" xr:uid="{F77708A0-568E-4804-A690-EED53C96A059}"/>
    <cellStyle name="Ênfase2 23" xfId="6104" xr:uid="{AA955701-661B-427E-93EA-8D24B2A1E289}"/>
    <cellStyle name="Ênfase2 230" xfId="6105" xr:uid="{48702548-2F9D-4822-8106-2C3CC0F46C6A}"/>
    <cellStyle name="Ênfase2 231" xfId="6106" xr:uid="{376BF688-AD36-4287-9B58-0446000FFF6B}"/>
    <cellStyle name="Ênfase2 232" xfId="6107" xr:uid="{A56421C6-FE55-4065-A402-E895018B47A9}"/>
    <cellStyle name="Ênfase2 233" xfId="6108" xr:uid="{7B49FFB3-A4BE-4964-B4C5-54491CAA3D9A}"/>
    <cellStyle name="Ênfase2 234" xfId="6109" xr:uid="{0653CAC3-0260-40A4-ACCD-EDAE36C86559}"/>
    <cellStyle name="Ênfase2 235" xfId="6110" xr:uid="{28F24739-68D2-484F-BBE1-32ABA28F35FA}"/>
    <cellStyle name="Ênfase2 236" xfId="6111" xr:uid="{8A0519CE-5181-42B6-AFE6-23CD27A54299}"/>
    <cellStyle name="Ênfase2 237" xfId="6112" xr:uid="{D5454103-93E6-40AA-AFD0-98499805CE1A}"/>
    <cellStyle name="Ênfase2 238" xfId="6113" xr:uid="{48DEB91C-4909-462C-BCBA-208FCDCF6AEF}"/>
    <cellStyle name="Ênfase2 239" xfId="6114" xr:uid="{356F44EC-45E6-4E12-BA7C-23CE8F285B46}"/>
    <cellStyle name="Ênfase2 24" xfId="6115" xr:uid="{D328AEC4-A074-404D-8007-244EC8A3E233}"/>
    <cellStyle name="Ênfase2 240" xfId="6116" xr:uid="{AE438BFB-89BD-4010-9E86-4EB61BEA6C56}"/>
    <cellStyle name="Ênfase2 241" xfId="6117" xr:uid="{353B70D6-275A-463D-A0D5-C36FF81440D1}"/>
    <cellStyle name="Ênfase2 242" xfId="6118" xr:uid="{6D40A193-B95E-43DF-9BAB-FF63A6CBBDC9}"/>
    <cellStyle name="Ênfase2 243" xfId="6119" xr:uid="{2460B6CD-0550-4933-870C-8C3290E20A3D}"/>
    <cellStyle name="Ênfase2 244" xfId="6120" xr:uid="{DBBA2379-FED9-4F4D-902C-B381C84A3D31}"/>
    <cellStyle name="Ênfase2 245" xfId="6121" xr:uid="{4A81D172-DEDB-4AB7-B362-2EA3C76C6F75}"/>
    <cellStyle name="Ênfase2 246" xfId="6122" xr:uid="{503EF03E-1D12-44F7-B94C-D6CEEC9AA328}"/>
    <cellStyle name="Ênfase2 247" xfId="6123" xr:uid="{AF15B2FB-6EDC-4E70-B92A-8010419B83C9}"/>
    <cellStyle name="Ênfase2 248" xfId="6124" xr:uid="{4EF9A8E4-8795-41DF-9862-48103B7FA236}"/>
    <cellStyle name="Ênfase2 249" xfId="6125" xr:uid="{6FF62ED3-1113-4FAB-8539-64980E975A93}"/>
    <cellStyle name="Ênfase2 25" xfId="6126" xr:uid="{E89001CC-6978-46CC-91D0-1D823C818F8E}"/>
    <cellStyle name="Ênfase2 250" xfId="6127" xr:uid="{01F1839B-9A77-4D8E-81F3-E19FDDCEDC69}"/>
    <cellStyle name="Ênfase2 251" xfId="6128" xr:uid="{2158F089-5782-448F-85B2-C90986C20374}"/>
    <cellStyle name="Ênfase2 252" xfId="6129" xr:uid="{6B4FF139-8E59-4B82-9477-7CC8E89A0645}"/>
    <cellStyle name="Ênfase2 253" xfId="6130" xr:uid="{242A082D-AF42-4155-8F11-60CC2A415E8C}"/>
    <cellStyle name="Ênfase2 254" xfId="6131" xr:uid="{7363A504-5E5C-465F-BBF9-E5CE7AF94A41}"/>
    <cellStyle name="Ênfase2 255" xfId="6132" xr:uid="{43913DBB-A0E2-4136-AEC5-EE3A93A81C9A}"/>
    <cellStyle name="Ênfase2 256" xfId="15922" xr:uid="{EFAEC864-0470-4391-8E0E-5D0A1B7A9F3A}"/>
    <cellStyle name="Ênfase2 26" xfId="6133" xr:uid="{B4AABEBE-2F31-466C-9705-6F2DAE7D2E26}"/>
    <cellStyle name="Ênfase2 27" xfId="6134" xr:uid="{3EDA589D-2D92-4461-A376-B16A9A44F23F}"/>
    <cellStyle name="Ênfase2 28" xfId="6135" xr:uid="{5ECF40E6-A9BA-4492-A6F9-495F71AC1BA2}"/>
    <cellStyle name="Ênfase2 29" xfId="6136" xr:uid="{6ED37071-7D4F-4A58-A88E-13ED55FFA1A5}"/>
    <cellStyle name="Ênfase2 3" xfId="6137" xr:uid="{DC5CB7AC-887B-421D-B539-9CFB9B94619D}"/>
    <cellStyle name="Ênfase2 3 2" xfId="16072" xr:uid="{35E96F4B-AB21-40DF-A203-5A5B7E168236}"/>
    <cellStyle name="Ênfase2 3 2 2" xfId="16390" xr:uid="{41C1212A-6699-4EF1-8993-51FD43D85980}"/>
    <cellStyle name="Ênfase2 30" xfId="6138" xr:uid="{E1AB4E16-2FAE-458D-8D47-72AF5786A3EB}"/>
    <cellStyle name="Ênfase2 31" xfId="6139" xr:uid="{093B2295-D7F9-4611-93B8-0C19FCB7FB7B}"/>
    <cellStyle name="Ênfase2 32" xfId="6140" xr:uid="{AD3137BA-602A-4C0F-B909-F8A1CE386B55}"/>
    <cellStyle name="Ênfase2 33" xfId="6141" xr:uid="{BF2C8C9E-6784-4FA6-9114-0228F6F51D3B}"/>
    <cellStyle name="Ênfase2 34" xfId="6142" xr:uid="{C50EEEE3-541F-4E9A-844B-7B191E2E0E28}"/>
    <cellStyle name="Ênfase2 35" xfId="6143" xr:uid="{6AF6A732-7855-47B6-9EA7-8FDC55C654E1}"/>
    <cellStyle name="Ênfase2 36" xfId="6144" xr:uid="{7A25D3DC-6CAE-47D5-8FD2-EB19145255C4}"/>
    <cellStyle name="Ênfase2 37" xfId="6145" xr:uid="{995CD791-4806-40AA-96E8-C7635E21F74C}"/>
    <cellStyle name="Ênfase2 38" xfId="6146" xr:uid="{EB1D0FDF-1107-47CF-AC0A-AC7C5D3BA7E3}"/>
    <cellStyle name="Ênfase2 39" xfId="6147" xr:uid="{016FA084-011D-4FB6-9986-2236EA91E8A1}"/>
    <cellStyle name="Ênfase2 4" xfId="6148" xr:uid="{33F1BDEE-0693-4D9D-83F0-3DA12F285578}"/>
    <cellStyle name="Ênfase2 40" xfId="6149" xr:uid="{DE021E7F-22AB-4ABD-8327-BEC699CD2EEE}"/>
    <cellStyle name="Ênfase2 41" xfId="6150" xr:uid="{10EF4374-52ED-4CC4-85F8-DDBF4D0CF726}"/>
    <cellStyle name="Ênfase2 42" xfId="6151" xr:uid="{73A13320-F5C9-4482-92C0-AD79DA229B10}"/>
    <cellStyle name="Ênfase2 43" xfId="6152" xr:uid="{9DCF1EA1-31B7-4C07-85DB-6EE43853F627}"/>
    <cellStyle name="Ênfase2 44" xfId="6153" xr:uid="{8A0F7203-2662-499D-9075-088544A101E0}"/>
    <cellStyle name="Ênfase2 45" xfId="6154" xr:uid="{39457C47-AD38-4814-A9A0-7D8578F51C69}"/>
    <cellStyle name="Ênfase2 46" xfId="6155" xr:uid="{113689A6-4996-4910-A2B2-F09252F7D054}"/>
    <cellStyle name="Ênfase2 47" xfId="6156" xr:uid="{F343D350-10B9-49EC-B039-F74F6E557C2F}"/>
    <cellStyle name="Ênfase2 48" xfId="6157" xr:uid="{8C8D6AC9-52AF-4867-A332-9399E53CE840}"/>
    <cellStyle name="Ênfase2 49" xfId="6158" xr:uid="{44E92DEC-8DDC-4D67-89AA-AF49131937A8}"/>
    <cellStyle name="Ênfase2 5" xfId="6159" xr:uid="{86AFA883-4513-4CA3-9058-559DBB99A95E}"/>
    <cellStyle name="Ênfase2 50" xfId="6160" xr:uid="{F65E549E-DCB3-44D5-B484-76B5E0357B13}"/>
    <cellStyle name="Ênfase2 51" xfId="6161" xr:uid="{1E162B41-41A2-47BC-82DB-AB8E154791AA}"/>
    <cellStyle name="Ênfase2 52" xfId="6162" xr:uid="{8B5CE5F2-FBD1-4A75-8A89-F6207D7D1059}"/>
    <cellStyle name="Ênfase2 53" xfId="6163" xr:uid="{AE9D8CA7-1E2B-4880-8F27-B0D0BEF74068}"/>
    <cellStyle name="Ênfase2 54" xfId="6164" xr:uid="{A56FE9DF-A8D4-4EFE-9E5B-62D65C9FDA7F}"/>
    <cellStyle name="Ênfase2 55" xfId="6165" xr:uid="{05FF27ED-F986-4B79-B495-2FBBBD1EC07B}"/>
    <cellStyle name="Ênfase2 56" xfId="6166" xr:uid="{5F613442-7349-4173-891B-FDB01FAFBAD3}"/>
    <cellStyle name="Ênfase2 57" xfId="6167" xr:uid="{CA98EDFE-9AE2-4EC5-B4B9-B57958E66071}"/>
    <cellStyle name="Ênfase2 58" xfId="6168" xr:uid="{809C4AC6-7801-4E18-87E3-9DA179F9F1C9}"/>
    <cellStyle name="Ênfase2 59" xfId="6169" xr:uid="{6A7BA02B-F9E8-4ADA-9526-73378F538564}"/>
    <cellStyle name="Ênfase2 6" xfId="6170" xr:uid="{4D00B346-93AF-46EA-BFEB-E0DBA3217757}"/>
    <cellStyle name="Ênfase2 60" xfId="6171" xr:uid="{0570952A-2AE8-4DFC-AE9F-12F4C2614A43}"/>
    <cellStyle name="Ênfase2 61" xfId="6172" xr:uid="{121CEFDA-0DE7-430F-9587-49D46624CD0C}"/>
    <cellStyle name="Ênfase2 62" xfId="6173" xr:uid="{4BACDDC2-900A-4788-A8EF-74DE46E3763C}"/>
    <cellStyle name="Ênfase2 63" xfId="6174" xr:uid="{3A591595-E245-49C9-8769-506430DAA154}"/>
    <cellStyle name="Ênfase2 64" xfId="6175" xr:uid="{4C7E827B-1A93-492A-9A33-BC14C30335B2}"/>
    <cellStyle name="Ênfase2 65" xfId="6176" xr:uid="{9AFA61D5-1B9C-4489-8A42-1FDB38C7AD66}"/>
    <cellStyle name="Ênfase2 66" xfId="6177" xr:uid="{1CAA03A0-B28E-4EFD-84FC-6D810AD075B1}"/>
    <cellStyle name="Ênfase2 67" xfId="6178" xr:uid="{5F33C38A-60E2-4F01-B4B6-EED43EF434E6}"/>
    <cellStyle name="Ênfase2 68" xfId="6179" xr:uid="{7E9D79D3-BB15-4683-9E4C-6F25EAE33B61}"/>
    <cellStyle name="Ênfase2 69" xfId="6180" xr:uid="{77BDFBFF-7C77-4586-9284-9D6DDFFA35DC}"/>
    <cellStyle name="Ênfase2 7" xfId="6181" xr:uid="{6F1BE805-2F2F-468A-99E1-5A0B0EECC616}"/>
    <cellStyle name="Ênfase2 70" xfId="6182" xr:uid="{5E96C12A-BE99-4348-AE76-8A6DAC7FA162}"/>
    <cellStyle name="Ênfase2 71" xfId="6183" xr:uid="{C7D1EA9A-6506-449F-902E-C44796965DED}"/>
    <cellStyle name="Ênfase2 72" xfId="6184" xr:uid="{362BDCDC-55B3-4BC7-919D-F2339E34D678}"/>
    <cellStyle name="Ênfase2 73" xfId="6185" xr:uid="{8AE1EB2C-8762-43E7-A114-D4B4556D6A2B}"/>
    <cellStyle name="Ênfase2 74" xfId="6186" xr:uid="{7A239A7D-9A76-4E4D-90EA-9694A79087BD}"/>
    <cellStyle name="Ênfase2 75" xfId="6187" xr:uid="{4AFEF2CE-A316-43B8-BC75-531697762E92}"/>
    <cellStyle name="Ênfase2 76" xfId="6188" xr:uid="{6BC7267F-170D-4DD0-828C-120A9F65D780}"/>
    <cellStyle name="Ênfase2 77" xfId="6189" xr:uid="{06FD1F69-98DC-41D7-896B-4AC9C02DD162}"/>
    <cellStyle name="Ênfase2 78" xfId="6190" xr:uid="{8124F684-2973-47AA-A382-70BEF9687058}"/>
    <cellStyle name="Ênfase2 79" xfId="6191" xr:uid="{3A2879F8-C714-47AE-B81F-4FAA3A90FDCA}"/>
    <cellStyle name="Ênfase2 8" xfId="6192" xr:uid="{3C0385BE-052A-485D-B6F2-A3F285FFFBED}"/>
    <cellStyle name="Ênfase2 80" xfId="6193" xr:uid="{16860E40-DDE2-459A-A4B4-C32B25AAC620}"/>
    <cellStyle name="Ênfase2 81" xfId="6194" xr:uid="{3F418EA2-16BE-4224-869D-660A70F84A1B}"/>
    <cellStyle name="Ênfase2 82" xfId="6195" xr:uid="{F0952563-54DC-4718-95B7-51BD702967F4}"/>
    <cellStyle name="Ênfase2 83" xfId="6196" xr:uid="{F340499E-E37A-4DDF-B18A-38A3C480F5E9}"/>
    <cellStyle name="Ênfase2 84" xfId="6197" xr:uid="{83B6AC95-96BD-413C-A6F7-C16135471769}"/>
    <cellStyle name="Ênfase2 85" xfId="6198" xr:uid="{93E8ED63-38C1-4D16-B4BF-B2B07EB22EC4}"/>
    <cellStyle name="Ênfase2 86" xfId="6199" xr:uid="{61989264-0946-4A57-A7C0-1F7F3A047170}"/>
    <cellStyle name="Ênfase2 87" xfId="6200" xr:uid="{BCE726DA-B0E9-499D-B206-03FC96E0C293}"/>
    <cellStyle name="Ênfase2 88" xfId="6201" xr:uid="{B7CBE82D-140D-45DF-B948-A62F6F62D3D1}"/>
    <cellStyle name="Ênfase2 89" xfId="6202" xr:uid="{8EBDFDBE-8A5B-4BBE-BB4D-2BAD27644776}"/>
    <cellStyle name="Ênfase2 9" xfId="6203" xr:uid="{6C25CDA0-335E-4DCB-B1BC-559B1AA0B803}"/>
    <cellStyle name="Ênfase2 90" xfId="6204" xr:uid="{5BBA704D-7CCC-4FE9-BFE8-16428135BA7D}"/>
    <cellStyle name="Ênfase2 91" xfId="6205" xr:uid="{610B3660-DAE4-46ED-9154-09D4103C49C9}"/>
    <cellStyle name="Ênfase2 92" xfId="6206" xr:uid="{5579B716-BABC-45A8-A454-13C26B515403}"/>
    <cellStyle name="Ênfase2 93" xfId="6207" xr:uid="{6F908DB5-BBAC-4959-83B7-16637BDFF80C}"/>
    <cellStyle name="Ênfase2 94" xfId="6208" xr:uid="{FE414459-7C12-4944-9BC2-9F2D44D39A41}"/>
    <cellStyle name="Ênfase2 95" xfId="6209" xr:uid="{E168D485-07C7-43D6-8472-2B6935B3B71F}"/>
    <cellStyle name="Ênfase2 96" xfId="6210" xr:uid="{E11BDC39-57D0-472D-B0CB-3BA90AE9EB60}"/>
    <cellStyle name="Ênfase2 97" xfId="6211" xr:uid="{DDB3FB0B-3576-4BCB-8558-CF973A842ABD}"/>
    <cellStyle name="Ênfase2 98" xfId="6212" xr:uid="{0D6525A3-64DB-4CE2-B398-3ED511617076}"/>
    <cellStyle name="Ênfase2 99" xfId="6213" xr:uid="{DBA920DD-3D45-4605-8269-E9FD7B755841}"/>
    <cellStyle name="Ênfase3" xfId="46" xr:uid="{00000000-0005-0000-0000-00002D000000}"/>
    <cellStyle name="Ênfase3 10" xfId="6214" xr:uid="{0F339E39-7ABA-43DE-8C7D-717116A20FD2}"/>
    <cellStyle name="Ênfase3 100" xfId="6215" xr:uid="{34732230-BEF4-4A8D-B7EC-0A40C42ECAA4}"/>
    <cellStyle name="Ênfase3 101" xfId="6216" xr:uid="{DF16F1F7-1C70-486C-8C0E-4252D1E443AF}"/>
    <cellStyle name="Ênfase3 102" xfId="6217" xr:uid="{FCC43574-F1A5-4E85-A077-D264DA0B44DC}"/>
    <cellStyle name="Ênfase3 103" xfId="6218" xr:uid="{0D3F281E-FC84-4871-90FB-8DC848F936DF}"/>
    <cellStyle name="Ênfase3 104" xfId="6219" xr:uid="{4D5AFFC0-DEC6-432E-9933-FE7593EF692E}"/>
    <cellStyle name="Ênfase3 105" xfId="6220" xr:uid="{A6154C67-AFE9-48D0-B5BA-128B5933FCC4}"/>
    <cellStyle name="Ênfase3 106" xfId="6221" xr:uid="{B7DA93D7-A98D-4E18-A891-7EB214B283B0}"/>
    <cellStyle name="Ênfase3 107" xfId="6222" xr:uid="{30130182-B5E7-40B6-ADF8-1EE5B8CE4A30}"/>
    <cellStyle name="Ênfase3 108" xfId="6223" xr:uid="{529B66A9-5350-4B35-A07F-E8663DE4ED16}"/>
    <cellStyle name="Ênfase3 109" xfId="6224" xr:uid="{CDD4DC2F-9705-4F37-8F0B-6862519AC633}"/>
    <cellStyle name="Ênfase3 11" xfId="6225" xr:uid="{BA7EB299-BABB-4482-AB35-A1BF14E6D484}"/>
    <cellStyle name="Ênfase3 110" xfId="6226" xr:uid="{4218E05D-7A7E-4BAB-A0A9-D015E0C90171}"/>
    <cellStyle name="Ênfase3 111" xfId="6227" xr:uid="{1C2EA000-477F-43D7-A20E-039CFC1D5C1A}"/>
    <cellStyle name="Ênfase3 112" xfId="6228" xr:uid="{EBEB2358-6034-415A-8318-C20A1BFC17BC}"/>
    <cellStyle name="Ênfase3 113" xfId="6229" xr:uid="{10DA2EDB-E756-4F72-9ABE-74BF98A4E85D}"/>
    <cellStyle name="Ênfase3 114" xfId="6230" xr:uid="{5FC6DA03-E72E-4DDC-BD01-50D1615283B0}"/>
    <cellStyle name="Ênfase3 115" xfId="6231" xr:uid="{8AD512B4-3F78-41D3-9C6F-8EBE93425316}"/>
    <cellStyle name="Ênfase3 116" xfId="6232" xr:uid="{4A453E6D-C6DB-4D73-A57D-DDE942E2A3F4}"/>
    <cellStyle name="Ênfase3 117" xfId="6233" xr:uid="{3B7E92AC-4BF0-49D5-A0B6-473EE7E74FC4}"/>
    <cellStyle name="Ênfase3 118" xfId="6234" xr:uid="{4B19A090-8E17-43CF-814D-31CA4D56BF1C}"/>
    <cellStyle name="Ênfase3 119" xfId="6235" xr:uid="{AC14BE7B-88DC-42EB-AADB-27FFC4FEFB4A}"/>
    <cellStyle name="Ênfase3 12" xfId="6236" xr:uid="{6D1CAB6D-7B73-46C8-B257-CC2C2F72D33B}"/>
    <cellStyle name="Ênfase3 120" xfId="6237" xr:uid="{F588B3EB-7755-4E52-AF37-2672997FDAAA}"/>
    <cellStyle name="Ênfase3 121" xfId="6238" xr:uid="{C7D56A25-0094-4BDA-8BDB-4808C8A53146}"/>
    <cellStyle name="Ênfase3 122" xfId="6239" xr:uid="{34EB9E82-C527-44C6-ACD6-9C1878BD2815}"/>
    <cellStyle name="Ênfase3 123" xfId="6240" xr:uid="{C39D4619-CB34-4DED-9B33-1398F454C278}"/>
    <cellStyle name="Ênfase3 124" xfId="6241" xr:uid="{4DBF8CE3-F94B-4CBB-A06E-A94CB416CE92}"/>
    <cellStyle name="Ênfase3 125" xfId="6242" xr:uid="{15E81617-8AFF-4D7D-9CD8-301BC33A0B83}"/>
    <cellStyle name="Ênfase3 126" xfId="6243" xr:uid="{649858C8-5FED-4BA8-A318-54340C5E4BD1}"/>
    <cellStyle name="Ênfase3 127" xfId="6244" xr:uid="{2E03139D-5FFF-484A-8BD2-CD0F4932D411}"/>
    <cellStyle name="Ênfase3 128" xfId="6245" xr:uid="{70F3BF81-3F8C-40BD-93F4-2E9B6EE32DBA}"/>
    <cellStyle name="Ênfase3 129" xfId="6246" xr:uid="{53498C33-F062-4239-94A1-157E2A0768C7}"/>
    <cellStyle name="Ênfase3 13" xfId="6247" xr:uid="{4FDA9368-E186-4537-B79F-F8D8B9BAAD09}"/>
    <cellStyle name="Ênfase3 130" xfId="6248" xr:uid="{8BACFB92-5CBB-44ED-9DC6-4BEA4C89655A}"/>
    <cellStyle name="Ênfase3 131" xfId="6249" xr:uid="{20691E3D-21D0-4D10-ACAE-54CFDD39EE7E}"/>
    <cellStyle name="Ênfase3 132" xfId="6250" xr:uid="{0C582E01-8B7E-4D18-8277-04F10360729D}"/>
    <cellStyle name="Ênfase3 133" xfId="6251" xr:uid="{920A07BD-7B99-4819-87C7-7757EFF73E6C}"/>
    <cellStyle name="Ênfase3 134" xfId="6252" xr:uid="{3F527913-8E51-4739-9250-2A68CDE2A40F}"/>
    <cellStyle name="Ênfase3 135" xfId="6253" xr:uid="{857D4D03-19E4-4A61-968A-EAE455FC3AE6}"/>
    <cellStyle name="Ênfase3 136" xfId="6254" xr:uid="{55247281-89DC-4D94-8799-28869581BA0C}"/>
    <cellStyle name="Ênfase3 137" xfId="6255" xr:uid="{230C1DEC-045B-48B2-BB0D-56FA110882D7}"/>
    <cellStyle name="Ênfase3 138" xfId="6256" xr:uid="{45E07229-030E-4543-BA6C-BFD8E2F96A75}"/>
    <cellStyle name="Ênfase3 139" xfId="6257" xr:uid="{04AC90C6-2DA1-4EEF-97DD-7501517192FF}"/>
    <cellStyle name="Ênfase3 14" xfId="6258" xr:uid="{FB1A39D4-69D4-4317-9588-90E3C7BAD4F7}"/>
    <cellStyle name="Ênfase3 140" xfId="6259" xr:uid="{E07425E9-C361-4A11-9C6D-7F515D89CE99}"/>
    <cellStyle name="Ênfase3 141" xfId="6260" xr:uid="{D6895E02-A865-4648-9B0C-2CC74E028EF0}"/>
    <cellStyle name="Ênfase3 142" xfId="6261" xr:uid="{FCDF2F67-4A3C-478E-90B0-7A10D28E9A06}"/>
    <cellStyle name="Ênfase3 143" xfId="6262" xr:uid="{CE17FFFF-3726-4A92-8BC4-25FF4D600228}"/>
    <cellStyle name="Ênfase3 144" xfId="6263" xr:uid="{CAEB4FB3-5814-48CA-BA80-E0F8D4C159E7}"/>
    <cellStyle name="Ênfase3 145" xfId="6264" xr:uid="{71F0207A-AA20-4D60-A440-E379AF7BAB23}"/>
    <cellStyle name="Ênfase3 146" xfId="6265" xr:uid="{5D7C559F-EAF2-41B7-9C6C-B4C9B5DB87EF}"/>
    <cellStyle name="Ênfase3 147" xfId="6266" xr:uid="{9DF00108-6945-497B-9DBF-36DA3EA169CB}"/>
    <cellStyle name="Ênfase3 148" xfId="6267" xr:uid="{F08508D5-B1E1-492A-83A9-A8CB59A35F04}"/>
    <cellStyle name="Ênfase3 149" xfId="6268" xr:uid="{AE9E23D4-55DB-4E85-B2E7-964ABF9E89DD}"/>
    <cellStyle name="Ênfase3 15" xfId="6269" xr:uid="{41A94C59-29FC-4283-9A8F-69A51C25B803}"/>
    <cellStyle name="Ênfase3 150" xfId="6270" xr:uid="{A36156C5-EE1E-4B6F-B699-ED242A1FD1F9}"/>
    <cellStyle name="Ênfase3 151" xfId="6271" xr:uid="{CB365A79-A308-406E-A25F-C85CF2685E7F}"/>
    <cellStyle name="Ênfase3 152" xfId="6272" xr:uid="{B91D7797-BD62-4058-B784-BA74D2E2FC81}"/>
    <cellStyle name="Ênfase3 153" xfId="6273" xr:uid="{AEB3E47C-E52B-4134-BFD9-B3284F48F7AA}"/>
    <cellStyle name="Ênfase3 154" xfId="6274" xr:uid="{30D95793-7CC2-4FED-9B7C-5A9555FD8DA1}"/>
    <cellStyle name="Ênfase3 155" xfId="6275" xr:uid="{7B0B6B7A-8659-40CE-831C-5CD79FB89062}"/>
    <cellStyle name="Ênfase3 156" xfId="6276" xr:uid="{E9633CA1-0378-48C9-BB5B-3B2CDACB7D0F}"/>
    <cellStyle name="Ênfase3 157" xfId="6277" xr:uid="{6E0313B2-0CA8-44D1-9D51-1B958BAC8FB0}"/>
    <cellStyle name="Ênfase3 158" xfId="6278" xr:uid="{BF651CD3-8CAB-4261-9A7C-3E1173451F6F}"/>
    <cellStyle name="Ênfase3 159" xfId="6279" xr:uid="{918259CD-FB0A-4931-A363-1AC02AC41DD6}"/>
    <cellStyle name="Ênfase3 16" xfId="6280" xr:uid="{191D264D-8F76-426D-9B4C-6AF6941D8AEA}"/>
    <cellStyle name="Ênfase3 160" xfId="6281" xr:uid="{6050F2AF-4C69-4818-8F66-28FB0DBFC6CC}"/>
    <cellStyle name="Ênfase3 161" xfId="6282" xr:uid="{2DBC52F2-0860-4ADB-8B57-69E03CFC6E8C}"/>
    <cellStyle name="Ênfase3 162" xfId="6283" xr:uid="{EBE40B97-6F2C-4144-A195-0800522FBE05}"/>
    <cellStyle name="Ênfase3 163" xfId="6284" xr:uid="{D1BBC3D8-21C1-453B-8AF3-E16B61F56A47}"/>
    <cellStyle name="Ênfase3 164" xfId="6285" xr:uid="{AFC8D765-93AE-4552-AE9E-B12688A66196}"/>
    <cellStyle name="Ênfase3 165" xfId="6286" xr:uid="{06694949-ECDE-47B2-A376-D2BCE14CA6AE}"/>
    <cellStyle name="Ênfase3 166" xfId="6287" xr:uid="{3AC5F046-0110-497B-A08D-1E929979C96C}"/>
    <cellStyle name="Ênfase3 167" xfId="6288" xr:uid="{43001B73-83A7-4213-883D-A0403CCD63B0}"/>
    <cellStyle name="Ênfase3 168" xfId="6289" xr:uid="{5B63A17F-2221-414B-8C4E-3879232CBB82}"/>
    <cellStyle name="Ênfase3 169" xfId="6290" xr:uid="{6BCA8671-0568-47A4-88D4-293FB7C22044}"/>
    <cellStyle name="Ênfase3 17" xfId="6291" xr:uid="{9D70E34A-7521-47D0-9714-685B31B90C56}"/>
    <cellStyle name="Ênfase3 170" xfId="6292" xr:uid="{7A99480E-52BF-4D96-BB2B-C844F01D16CA}"/>
    <cellStyle name="Ênfase3 171" xfId="6293" xr:uid="{0B2679CF-1C1F-4FD7-91B4-BF5E17947944}"/>
    <cellStyle name="Ênfase3 172" xfId="6294" xr:uid="{FD42861F-E4A3-41A1-B3FD-31A20A7A7CA6}"/>
    <cellStyle name="Ênfase3 173" xfId="6295" xr:uid="{60801D11-3AD4-4061-A663-3276D2EE49C2}"/>
    <cellStyle name="Ênfase3 174" xfId="6296" xr:uid="{4AC1FB55-3457-44B1-B6CA-706812CB57EF}"/>
    <cellStyle name="Ênfase3 175" xfId="6297" xr:uid="{536A7FEA-2611-4552-82D5-7F390E11CAAD}"/>
    <cellStyle name="Ênfase3 176" xfId="6298" xr:uid="{76A97F47-D5CC-4F52-BC89-DE656DAEFC03}"/>
    <cellStyle name="Ênfase3 177" xfId="6299" xr:uid="{DFD4A6F0-C00E-4D8F-86FD-1A772C2226B8}"/>
    <cellStyle name="Ênfase3 178" xfId="6300" xr:uid="{974CA856-DB8A-48B9-B4E0-968586C07BA9}"/>
    <cellStyle name="Ênfase3 179" xfId="6301" xr:uid="{38D39FDE-ED92-419C-BF5D-ACE7BDCA01D1}"/>
    <cellStyle name="Ênfase3 18" xfId="6302" xr:uid="{8510372F-CC1E-4274-B54C-9835D54680AC}"/>
    <cellStyle name="Ênfase3 180" xfId="6303" xr:uid="{4137CD38-50D4-439F-AD7B-30356C2B8970}"/>
    <cellStyle name="Ênfase3 181" xfId="6304" xr:uid="{EFDD846E-CE7E-463A-BED2-897381F2CA49}"/>
    <cellStyle name="Ênfase3 182" xfId="6305" xr:uid="{E6741CC5-CC25-4F8C-A24C-91506738A6F9}"/>
    <cellStyle name="Ênfase3 183" xfId="6306" xr:uid="{8AFDE83F-B54E-4552-888A-FCE0BF9BB41F}"/>
    <cellStyle name="Ênfase3 184" xfId="6307" xr:uid="{4E0609D5-A6B0-4F28-AFDE-7D0B11FF46A6}"/>
    <cellStyle name="Ênfase3 185" xfId="6308" xr:uid="{D741A345-401E-4297-AB33-67358E610B26}"/>
    <cellStyle name="Ênfase3 186" xfId="6309" xr:uid="{4115BD68-CE3B-4AEE-8831-22174110D347}"/>
    <cellStyle name="Ênfase3 187" xfId="6310" xr:uid="{406A4320-1328-43B4-B9F8-0C8CCF8CDDAA}"/>
    <cellStyle name="Ênfase3 188" xfId="6311" xr:uid="{CE635BFF-E121-488A-9004-4336E8A03FF4}"/>
    <cellStyle name="Ênfase3 189" xfId="6312" xr:uid="{BE3048E1-436F-4AEB-971C-1EAC8F4B57DD}"/>
    <cellStyle name="Ênfase3 19" xfId="6313" xr:uid="{3D76D6F7-2B6F-4D9F-BDBC-795C09C17BB5}"/>
    <cellStyle name="Ênfase3 190" xfId="6314" xr:uid="{F614D3EE-A9FA-45C1-A6A2-6FF5CB148A19}"/>
    <cellStyle name="Ênfase3 191" xfId="6315" xr:uid="{1F3711F8-8089-4FB9-804A-B455B001958C}"/>
    <cellStyle name="Ênfase3 192" xfId="6316" xr:uid="{5A954695-5FC9-4389-9919-28B71905F21A}"/>
    <cellStyle name="Ênfase3 193" xfId="6317" xr:uid="{C2D9023F-3A1D-4506-A8E4-08D67D6D230B}"/>
    <cellStyle name="Ênfase3 194" xfId="6318" xr:uid="{30A4A999-66FC-49D4-BB4C-2319BE1CC62C}"/>
    <cellStyle name="Ênfase3 195" xfId="6319" xr:uid="{A5731226-5776-48A6-BBAB-4CE7EF99B259}"/>
    <cellStyle name="Ênfase3 196" xfId="6320" xr:uid="{7BBE0592-011D-43FB-A7E0-A01DFFC44C87}"/>
    <cellStyle name="Ênfase3 197" xfId="6321" xr:uid="{9E079720-8309-4B53-ACDE-0F17425D94C2}"/>
    <cellStyle name="Ênfase3 198" xfId="6322" xr:uid="{97FB8113-DD2F-4658-B25C-2337E2587740}"/>
    <cellStyle name="Ênfase3 199" xfId="6323" xr:uid="{91D5EAF5-4B02-4B0B-B5E8-D8308F3F6BA7}"/>
    <cellStyle name="Ênfase3 2" xfId="6324" xr:uid="{E6FB3CAA-FDF8-4B53-B299-4CB0D8419113}"/>
    <cellStyle name="Ênfase3 2 2" xfId="11163" xr:uid="{6009B811-6E53-416F-826E-6A91F96E7A96}"/>
    <cellStyle name="Ênfase3 2 3" xfId="11164" xr:uid="{A082A1D6-741A-49FF-98A7-7740BD997F5B}"/>
    <cellStyle name="Ênfase3 2 4" xfId="16073" xr:uid="{9C8899E3-04BB-4C50-888A-249EB3E4ADF1}"/>
    <cellStyle name="Ênfase3 2 4 2" xfId="25189" xr:uid="{FC6CA910-DB45-4FA1-8316-91ED816735E1}"/>
    <cellStyle name="Ênfase3 2 4 3" xfId="16391" xr:uid="{80200EB4-505D-4E59-8F62-4D4D3B09D350}"/>
    <cellStyle name="Ênfase3 20" xfId="6325" xr:uid="{A823F915-2789-4778-9D0D-B54CC783B284}"/>
    <cellStyle name="Ênfase3 200" xfId="6326" xr:uid="{D19D66EA-6744-4EDB-947B-CD09A5C53BA4}"/>
    <cellStyle name="Ênfase3 201" xfId="6327" xr:uid="{652A045A-DA17-4614-9054-C52815410DDF}"/>
    <cellStyle name="Ênfase3 202" xfId="6328" xr:uid="{6116FB3A-38F4-4C2C-A0BA-81213FB4F6D2}"/>
    <cellStyle name="Ênfase3 203" xfId="6329" xr:uid="{D1E7296D-E6E5-47AD-8B77-12C3543778B1}"/>
    <cellStyle name="Ênfase3 204" xfId="6330" xr:uid="{2CF7F02D-BBA6-4E80-9BCF-B9FEA7FFEE5D}"/>
    <cellStyle name="Ênfase3 205" xfId="6331" xr:uid="{94FDD71E-214E-4E08-8E42-3CBBEC2F9614}"/>
    <cellStyle name="Ênfase3 206" xfId="6332" xr:uid="{CA3A370D-8AA9-4465-89AC-08899B72B086}"/>
    <cellStyle name="Ênfase3 207" xfId="6333" xr:uid="{988CFBA2-9923-4E69-80C0-9753D4DB081A}"/>
    <cellStyle name="Ênfase3 208" xfId="6334" xr:uid="{E9052487-F683-47AE-A82D-AC9F68C671BD}"/>
    <cellStyle name="Ênfase3 209" xfId="6335" xr:uid="{4351BAA9-352E-43CC-A3D0-3FF2EF13E0BD}"/>
    <cellStyle name="Ênfase3 21" xfId="6336" xr:uid="{A9E70D34-EA86-4BD0-93AC-ADF929008CBB}"/>
    <cellStyle name="Ênfase3 210" xfId="6337" xr:uid="{259C5A37-C1B0-4CC0-BBB9-89DA6E7E88CD}"/>
    <cellStyle name="Ênfase3 211" xfId="6338" xr:uid="{E4ECE2BA-1141-4A6B-B41E-21EF93BC1C4F}"/>
    <cellStyle name="Ênfase3 212" xfId="6339" xr:uid="{B49549A8-FA1A-4D51-AE0B-435A1EDB8BF3}"/>
    <cellStyle name="Ênfase3 213" xfId="6340" xr:uid="{E29754FC-31F9-4507-AD8A-13576637A5FE}"/>
    <cellStyle name="Ênfase3 214" xfId="6341" xr:uid="{71A24889-DAEC-4377-BBA2-6196AA473667}"/>
    <cellStyle name="Ênfase3 215" xfId="6342" xr:uid="{1BD09CFE-5711-4C60-BDF1-886C24D601E3}"/>
    <cellStyle name="Ênfase3 216" xfId="6343" xr:uid="{AB53AB05-FE5D-4927-BDBD-7FA10CE77EB6}"/>
    <cellStyle name="Ênfase3 217" xfId="6344" xr:uid="{FB63470A-A4C3-4448-93AC-7F7BFE021CEE}"/>
    <cellStyle name="Ênfase3 218" xfId="6345" xr:uid="{59883619-4A12-40A2-9FB2-6FEC6F4D5C15}"/>
    <cellStyle name="Ênfase3 219" xfId="6346" xr:uid="{0C9D7E35-CB69-412D-B8BF-9882B5334C40}"/>
    <cellStyle name="Ênfase3 22" xfId="6347" xr:uid="{1DFCC3CA-9D7D-4FF4-B658-3197231D4932}"/>
    <cellStyle name="Ênfase3 220" xfId="6348" xr:uid="{66CD7746-9379-49F4-849E-6D6B31479E0D}"/>
    <cellStyle name="Ênfase3 221" xfId="6349" xr:uid="{CE77EAEA-B275-4F26-82CD-A1CCFEC87430}"/>
    <cellStyle name="Ênfase3 222" xfId="6350" xr:uid="{3FE36CDB-301B-4F33-9A79-2AF375D93AE8}"/>
    <cellStyle name="Ênfase3 223" xfId="6351" xr:uid="{29CA0F40-07D8-4A83-A611-9C3A99F58957}"/>
    <cellStyle name="Ênfase3 224" xfId="6352" xr:uid="{D007B3C8-1A08-4EF9-A848-7BDD18B10E6C}"/>
    <cellStyle name="Ênfase3 225" xfId="6353" xr:uid="{64A38A95-986B-4838-A8F8-8F0B6C031286}"/>
    <cellStyle name="Ênfase3 226" xfId="6354" xr:uid="{9E76457A-693D-43E8-A14D-824C42613A83}"/>
    <cellStyle name="Ênfase3 227" xfId="6355" xr:uid="{5272B252-5712-4D0E-B6CC-BA8F511E288F}"/>
    <cellStyle name="Ênfase3 228" xfId="6356" xr:uid="{AEF982C5-CE61-40E9-982C-62878B9E6EB6}"/>
    <cellStyle name="Ênfase3 229" xfId="6357" xr:uid="{E176AB40-1CD6-4A12-B310-E800AA948E34}"/>
    <cellStyle name="Ênfase3 23" xfId="6358" xr:uid="{423FF4BE-5E7E-4705-B9C8-EA5DC0DA462D}"/>
    <cellStyle name="Ênfase3 230" xfId="6359" xr:uid="{62C55F70-0F53-4B8E-9063-D5DE53E1184A}"/>
    <cellStyle name="Ênfase3 231" xfId="6360" xr:uid="{8FF473EE-EB44-471C-981D-C5282F2BD318}"/>
    <cellStyle name="Ênfase3 232" xfId="6361" xr:uid="{975D5D25-415D-492D-9382-B6CAA6945D67}"/>
    <cellStyle name="Ênfase3 233" xfId="6362" xr:uid="{8267202A-2754-462E-9F76-B22E8AE9E522}"/>
    <cellStyle name="Ênfase3 234" xfId="6363" xr:uid="{46B1A34C-624F-44D4-88E2-CE775C2BE47A}"/>
    <cellStyle name="Ênfase3 235" xfId="6364" xr:uid="{6F64A366-49EF-4982-97A3-A762D552CF33}"/>
    <cellStyle name="Ênfase3 236" xfId="6365" xr:uid="{91AF842D-F86C-4A6B-9F6E-1C75AE81DC55}"/>
    <cellStyle name="Ênfase3 237" xfId="6366" xr:uid="{85ADE160-60ED-4109-AEF7-A30E151F3353}"/>
    <cellStyle name="Ênfase3 238" xfId="6367" xr:uid="{F264B48F-63E0-4E30-AB46-9B3EE8E68205}"/>
    <cellStyle name="Ênfase3 239" xfId="6368" xr:uid="{1978BD52-1FDE-419C-A818-97BFDCD188EA}"/>
    <cellStyle name="Ênfase3 24" xfId="6369" xr:uid="{F797515A-343C-42D7-81E6-9AA0DEDB0B48}"/>
    <cellStyle name="Ênfase3 240" xfId="6370" xr:uid="{5C672BCC-01EF-4A86-B618-20D015BCD006}"/>
    <cellStyle name="Ênfase3 241" xfId="6371" xr:uid="{7171CE85-DABD-4776-9486-385E741C72E1}"/>
    <cellStyle name="Ênfase3 242" xfId="6372" xr:uid="{7CCCCEEB-9141-451A-8230-00057953C795}"/>
    <cellStyle name="Ênfase3 243" xfId="6373" xr:uid="{3C57D751-63EA-4CAC-A6D4-DF70128BE5D9}"/>
    <cellStyle name="Ênfase3 244" xfId="6374" xr:uid="{63B261BE-3B3B-4B43-BA21-7DE59BBB76B8}"/>
    <cellStyle name="Ênfase3 245" xfId="6375" xr:uid="{60F905C8-4A12-4DCA-ADA5-36AFADEA9F61}"/>
    <cellStyle name="Ênfase3 246" xfId="6376" xr:uid="{ACFDBEC6-751D-4541-8BB3-D2A895A0C478}"/>
    <cellStyle name="Ênfase3 247" xfId="6377" xr:uid="{E2791931-A869-4239-8816-6BFFE5AD774D}"/>
    <cellStyle name="Ênfase3 248" xfId="6378" xr:uid="{7A4BD4F6-F37D-44EA-8D27-306935AFEA2F}"/>
    <cellStyle name="Ênfase3 249" xfId="6379" xr:uid="{F8A37881-CFC0-48F9-8110-8753860312D4}"/>
    <cellStyle name="Ênfase3 25" xfId="6380" xr:uid="{36385AF3-AFD9-46ED-B1E7-F746B3F2BE90}"/>
    <cellStyle name="Ênfase3 250" xfId="6381" xr:uid="{32C913FE-D393-4B9B-ACDE-706EF0D6D22A}"/>
    <cellStyle name="Ênfase3 251" xfId="6382" xr:uid="{3832555B-B88C-4479-ACD9-B92E4E8E10B0}"/>
    <cellStyle name="Ênfase3 252" xfId="6383" xr:uid="{8629A2AE-79E5-45CE-BBE2-D69C93328012}"/>
    <cellStyle name="Ênfase3 253" xfId="6384" xr:uid="{FF384046-3817-4CD7-A847-18C10702DF5E}"/>
    <cellStyle name="Ênfase3 254" xfId="6385" xr:uid="{9D4E698D-8710-4EBF-9C52-BA79138A45FA}"/>
    <cellStyle name="Ênfase3 255" xfId="6386" xr:uid="{C1244740-CE67-45A0-91E7-9A9274B75544}"/>
    <cellStyle name="Ênfase3 256" xfId="15926" xr:uid="{B2618C33-6125-4240-987A-061A29B1974F}"/>
    <cellStyle name="Ênfase3 26" xfId="6387" xr:uid="{BE73C4CC-D2BB-4039-9CB9-0CF556C87631}"/>
    <cellStyle name="Ênfase3 27" xfId="6388" xr:uid="{AE319B66-9052-4129-ADE6-12002B0E2A48}"/>
    <cellStyle name="Ênfase3 28" xfId="6389" xr:uid="{5C8EE1B3-6AB1-4C53-A5FF-2D5A7C7105F2}"/>
    <cellStyle name="Ênfase3 29" xfId="6390" xr:uid="{F4E9D032-A7BE-4F80-8A8F-F3BCC28259D1}"/>
    <cellStyle name="Ênfase3 3" xfId="6391" xr:uid="{60086CED-8041-408E-B242-E17AA4B1C948}"/>
    <cellStyle name="Ênfase3 3 2" xfId="16074" xr:uid="{44BB25E6-8E7A-4524-AFCE-87EDDE3DEA95}"/>
    <cellStyle name="Ênfase3 3 2 2" xfId="16392" xr:uid="{07373F0A-DA88-4B77-9732-A722571C738E}"/>
    <cellStyle name="Ênfase3 30" xfId="6392" xr:uid="{A9C9C80E-AA2A-4F45-A23F-BEFE9F2C2980}"/>
    <cellStyle name="Ênfase3 31" xfId="6393" xr:uid="{01EDDF9C-C2F4-4D69-BA0E-59246AD2BDEA}"/>
    <cellStyle name="Ênfase3 32" xfId="6394" xr:uid="{5DE12035-7A34-4A1C-A070-2C31EE17BCB1}"/>
    <cellStyle name="Ênfase3 33" xfId="6395" xr:uid="{4D126515-0184-42F1-9D57-D1FFB49996D4}"/>
    <cellStyle name="Ênfase3 34" xfId="6396" xr:uid="{6F12D706-C292-4651-AFA2-1632F5E7B7C3}"/>
    <cellStyle name="Ênfase3 35" xfId="6397" xr:uid="{40C52A78-5DC7-46F4-BCC8-A17A502DAE9A}"/>
    <cellStyle name="Ênfase3 36" xfId="6398" xr:uid="{8115913A-C00F-4CCE-BF81-F7247C257654}"/>
    <cellStyle name="Ênfase3 37" xfId="6399" xr:uid="{55DA754E-D891-44C1-AE7A-D0B50609C6F3}"/>
    <cellStyle name="Ênfase3 38" xfId="6400" xr:uid="{FC7540ED-B747-42D6-BD69-27EFBB5D978D}"/>
    <cellStyle name="Ênfase3 39" xfId="6401" xr:uid="{A8C9E437-C59C-455B-91FD-3DD91A938755}"/>
    <cellStyle name="Ênfase3 4" xfId="6402" xr:uid="{F1C400FF-B2F8-47B0-959C-0B0713C133F7}"/>
    <cellStyle name="Ênfase3 40" xfId="6403" xr:uid="{1332E543-A1FA-4018-8558-FB59DCA1B8A0}"/>
    <cellStyle name="Ênfase3 41" xfId="6404" xr:uid="{8719E554-E617-43B3-B551-6A8AAAB9D874}"/>
    <cellStyle name="Ênfase3 42" xfId="6405" xr:uid="{7F4EA1E6-D170-4DFB-9918-3C78B8E33038}"/>
    <cellStyle name="Ênfase3 43" xfId="6406" xr:uid="{85C9E945-110D-40BF-A14E-FBD587EF996D}"/>
    <cellStyle name="Ênfase3 44" xfId="6407" xr:uid="{0142393E-57CA-4270-AE71-E23E5358D2D8}"/>
    <cellStyle name="Ênfase3 45" xfId="6408" xr:uid="{EA4C6449-6F50-4A16-B3BD-68C5B39DABB5}"/>
    <cellStyle name="Ênfase3 46" xfId="6409" xr:uid="{8DA87A19-847C-4471-A64C-A62CCF7DFD98}"/>
    <cellStyle name="Ênfase3 47" xfId="6410" xr:uid="{3D12031A-0531-48A5-A1EB-0EEEA72B18C7}"/>
    <cellStyle name="Ênfase3 48" xfId="6411" xr:uid="{3392B634-7FD9-4E81-8103-AA18E4F74863}"/>
    <cellStyle name="Ênfase3 49" xfId="6412" xr:uid="{76F2E57E-711F-45F4-9004-93E47443F240}"/>
    <cellStyle name="Ênfase3 5" xfId="6413" xr:uid="{68DF670C-8774-4B7B-9625-42AD04E5992D}"/>
    <cellStyle name="Ênfase3 50" xfId="6414" xr:uid="{599EEFAB-7272-4513-B11A-DFE4A4A2C762}"/>
    <cellStyle name="Ênfase3 51" xfId="6415" xr:uid="{63AA381F-F9D0-4BD4-A7AE-68BA806E85F4}"/>
    <cellStyle name="Ênfase3 52" xfId="6416" xr:uid="{50C394B0-9317-44C7-8D27-E90E5807C9A0}"/>
    <cellStyle name="Ênfase3 53" xfId="6417" xr:uid="{2C564F86-E2E9-4B23-88AA-35A3CB96E562}"/>
    <cellStyle name="Ênfase3 54" xfId="6418" xr:uid="{0630F312-E474-4590-A34C-0A9C86F4979D}"/>
    <cellStyle name="Ênfase3 55" xfId="6419" xr:uid="{BE1C0660-ADC3-4E6B-A35B-4B708D4F0545}"/>
    <cellStyle name="Ênfase3 56" xfId="6420" xr:uid="{F1A0BF92-B988-4E49-ACF9-B653DFB31C0E}"/>
    <cellStyle name="Ênfase3 57" xfId="6421" xr:uid="{8FD1983D-570B-4F3D-9236-60E5D6E11814}"/>
    <cellStyle name="Ênfase3 58" xfId="6422" xr:uid="{892BC9DA-7FC9-4F99-A9FD-E136AE6108E7}"/>
    <cellStyle name="Ênfase3 59" xfId="6423" xr:uid="{DF89EBF1-9C84-4A35-8964-1C19E89A8951}"/>
    <cellStyle name="Ênfase3 6" xfId="6424" xr:uid="{A024C225-B178-4D4D-A820-E4B85E497D08}"/>
    <cellStyle name="Ênfase3 60" xfId="6425" xr:uid="{B1739ABC-F68C-49CE-A91E-992AF1F4C040}"/>
    <cellStyle name="Ênfase3 61" xfId="6426" xr:uid="{428F5FA9-66E6-4C4C-812F-087E3E0D26CD}"/>
    <cellStyle name="Ênfase3 62" xfId="6427" xr:uid="{1B9B7273-9E52-4ACD-927C-F4E9A2FDEC70}"/>
    <cellStyle name="Ênfase3 63" xfId="6428" xr:uid="{9AC6581B-5024-4167-B34C-3EE9E371E05C}"/>
    <cellStyle name="Ênfase3 64" xfId="6429" xr:uid="{03DAF257-D73D-4523-8FF8-0B87197EEACE}"/>
    <cellStyle name="Ênfase3 65" xfId="6430" xr:uid="{F5BD51F8-4D7A-4D8C-98C6-9330B142E41A}"/>
    <cellStyle name="Ênfase3 66" xfId="6431" xr:uid="{976839E2-422F-4DDD-99DF-C6FEF02D9B6A}"/>
    <cellStyle name="Ênfase3 67" xfId="6432" xr:uid="{51CBCE70-5A94-452C-816F-D5727629486E}"/>
    <cellStyle name="Ênfase3 68" xfId="6433" xr:uid="{200EEAAD-4745-4527-A753-927FDF9F7D79}"/>
    <cellStyle name="Ênfase3 69" xfId="6434" xr:uid="{D97A8C27-E5B4-4D52-BE4C-D66268C81B88}"/>
    <cellStyle name="Ênfase3 7" xfId="6435" xr:uid="{30B9E927-4F5D-4645-922D-7EC1E4A96130}"/>
    <cellStyle name="Ênfase3 70" xfId="6436" xr:uid="{144E0727-99E9-4FFF-8151-228F9CEAF314}"/>
    <cellStyle name="Ênfase3 71" xfId="6437" xr:uid="{F7518383-6846-4050-9FAD-DD132CB9FB53}"/>
    <cellStyle name="Ênfase3 72" xfId="6438" xr:uid="{41FCD2EE-D64A-4A9A-AF38-2162F9381028}"/>
    <cellStyle name="Ênfase3 73" xfId="6439" xr:uid="{82B49E13-02F4-4D95-BEAB-78F058B97DDA}"/>
    <cellStyle name="Ênfase3 74" xfId="6440" xr:uid="{7506284A-AB9D-45D4-A9AD-09A46548BF4E}"/>
    <cellStyle name="Ênfase3 75" xfId="6441" xr:uid="{D864D974-2052-4279-87B1-5B89C854E8B7}"/>
    <cellStyle name="Ênfase3 76" xfId="6442" xr:uid="{5944DDD9-A4B7-4194-99B9-0A0792D16903}"/>
    <cellStyle name="Ênfase3 77" xfId="6443" xr:uid="{4C08E18C-C711-4A79-8D69-90B98894D04A}"/>
    <cellStyle name="Ênfase3 78" xfId="6444" xr:uid="{DE9BF005-9972-4AA8-99D6-48B95D8A00F2}"/>
    <cellStyle name="Ênfase3 79" xfId="6445" xr:uid="{4259DB6E-4245-4575-9E07-3C6032BF69EB}"/>
    <cellStyle name="Ênfase3 8" xfId="6446" xr:uid="{BB95D5E3-1515-4702-8C64-0348FD7B4E44}"/>
    <cellStyle name="Ênfase3 80" xfId="6447" xr:uid="{F23E1942-498C-4E19-BD4C-057D1494D9C9}"/>
    <cellStyle name="Ênfase3 81" xfId="6448" xr:uid="{06953A65-8B81-435F-BC7C-8817510B382D}"/>
    <cellStyle name="Ênfase3 82" xfId="6449" xr:uid="{DB071710-1610-4C81-9917-DE4DB24F0AE1}"/>
    <cellStyle name="Ênfase3 83" xfId="6450" xr:uid="{08ACB671-3AA7-4BDE-9F29-43CC034EDBC0}"/>
    <cellStyle name="Ênfase3 84" xfId="6451" xr:uid="{6086CE68-4A22-468A-ACB0-50A4FE342049}"/>
    <cellStyle name="Ênfase3 85" xfId="6452" xr:uid="{F01D1BB8-3096-4F50-ACFC-9A31392761F1}"/>
    <cellStyle name="Ênfase3 86" xfId="6453" xr:uid="{B29111A6-0CCD-401D-B90E-3287EB827571}"/>
    <cellStyle name="Ênfase3 87" xfId="6454" xr:uid="{DE16B5B8-BF65-499A-AE51-BF633FC29750}"/>
    <cellStyle name="Ênfase3 88" xfId="6455" xr:uid="{53619AE4-7863-4FED-AAD3-6C9463E0D8BE}"/>
    <cellStyle name="Ênfase3 89" xfId="6456" xr:uid="{2AC66363-A75E-4463-BF8E-30D1D30762DF}"/>
    <cellStyle name="Ênfase3 9" xfId="6457" xr:uid="{FE9B25B5-95D4-401B-A6CE-8BA0EA0359CF}"/>
    <cellStyle name="Ênfase3 90" xfId="6458" xr:uid="{86DA6C4B-E5AC-4851-BD57-BA6F4FD21E1A}"/>
    <cellStyle name="Ênfase3 91" xfId="6459" xr:uid="{6D246859-3724-4817-850C-28548057B510}"/>
    <cellStyle name="Ênfase3 92" xfId="6460" xr:uid="{5C2E03D5-0494-4362-9FC8-7C1F6CD3414F}"/>
    <cellStyle name="Ênfase3 93" xfId="6461" xr:uid="{56F202B1-F414-49A7-823E-4314FD050615}"/>
    <cellStyle name="Ênfase3 94" xfId="6462" xr:uid="{5AE9CB26-0623-4647-A2A8-D82FB4A233C1}"/>
    <cellStyle name="Ênfase3 95" xfId="6463" xr:uid="{AAD5B0D1-E24C-4720-9AC9-70BA22024AC7}"/>
    <cellStyle name="Ênfase3 96" xfId="6464" xr:uid="{5075539B-E536-4A43-A492-89E69567F05C}"/>
    <cellStyle name="Ênfase3 97" xfId="6465" xr:uid="{ADFADE3D-10CA-4E1E-881E-A257B02D6AFF}"/>
    <cellStyle name="Ênfase3 98" xfId="6466" xr:uid="{FC4AE879-E588-4D07-A1AB-F96FF907D8CA}"/>
    <cellStyle name="Ênfase3 99" xfId="6467" xr:uid="{262B684D-5F50-4076-A1DE-E39989D54DA2}"/>
    <cellStyle name="Ênfase4" xfId="47" xr:uid="{00000000-0005-0000-0000-00002E000000}"/>
    <cellStyle name="Ênfase4 10" xfId="6468" xr:uid="{B271EE86-AE65-40F4-AE51-777FB603C25B}"/>
    <cellStyle name="Ênfase4 100" xfId="6469" xr:uid="{632084C0-B14E-437C-915A-7C1C522C77CA}"/>
    <cellStyle name="Ênfase4 101" xfId="6470" xr:uid="{D6B50D4C-4D11-4229-8385-C3E762EB0E0C}"/>
    <cellStyle name="Ênfase4 102" xfId="6471" xr:uid="{5154AD2B-C5CE-407C-A244-9C7CCBE3BB37}"/>
    <cellStyle name="Ênfase4 103" xfId="6472" xr:uid="{42337DAC-1DC6-4C2A-AD0B-1ED593C43D81}"/>
    <cellStyle name="Ênfase4 104" xfId="6473" xr:uid="{C70870A5-9BEE-418D-9E82-8159EBC0C5EB}"/>
    <cellStyle name="Ênfase4 105" xfId="6474" xr:uid="{1D272689-B4DD-48F8-A160-580325790EAC}"/>
    <cellStyle name="Ênfase4 106" xfId="6475" xr:uid="{FF7F176A-3993-4B42-B469-99F918B630D7}"/>
    <cellStyle name="Ênfase4 107" xfId="6476" xr:uid="{91E09E52-F599-42C3-A9D2-5C22AFCEE010}"/>
    <cellStyle name="Ênfase4 108" xfId="6477" xr:uid="{329C94AE-D330-424B-B434-68B7E73253DF}"/>
    <cellStyle name="Ênfase4 109" xfId="6478" xr:uid="{9C89423D-18D9-4495-A3AC-A0269CF85FCA}"/>
    <cellStyle name="Ênfase4 11" xfId="6479" xr:uid="{4AC9B47D-65C4-4BA0-B6A1-E2D439A47A56}"/>
    <cellStyle name="Ênfase4 110" xfId="6480" xr:uid="{E1A83536-A947-4BC4-8FDF-11AAA70F38C5}"/>
    <cellStyle name="Ênfase4 111" xfId="6481" xr:uid="{87714BE4-9DE5-40B9-9B10-128AE68BF334}"/>
    <cellStyle name="Ênfase4 112" xfId="6482" xr:uid="{6C4565C5-9C2E-4388-B534-7A3B2C84DC9B}"/>
    <cellStyle name="Ênfase4 113" xfId="6483" xr:uid="{A2371E4D-1432-4E31-8204-FA87FBE82A43}"/>
    <cellStyle name="Ênfase4 114" xfId="6484" xr:uid="{1D626800-4B53-4048-B813-0B9CEC5198DE}"/>
    <cellStyle name="Ênfase4 115" xfId="6485" xr:uid="{9C32F17E-6B6E-4CAD-9B53-84B58BF98A9E}"/>
    <cellStyle name="Ênfase4 116" xfId="6486" xr:uid="{A3FDD91E-2685-4CE0-9004-F80D99F0103C}"/>
    <cellStyle name="Ênfase4 117" xfId="6487" xr:uid="{8A2119DE-7C26-4F9C-A4FF-ACC394435A49}"/>
    <cellStyle name="Ênfase4 118" xfId="6488" xr:uid="{E0725EDF-3073-43FA-8463-18C129FE48AB}"/>
    <cellStyle name="Ênfase4 119" xfId="6489" xr:uid="{D6AEBED6-C305-499F-BA49-6C325BDBD181}"/>
    <cellStyle name="Ênfase4 12" xfId="6490" xr:uid="{7C222055-5355-4A18-9AE1-97D563FD891C}"/>
    <cellStyle name="Ênfase4 120" xfId="6491" xr:uid="{E43C3682-9DF5-41CF-9D30-0A657F084C27}"/>
    <cellStyle name="Ênfase4 121" xfId="6492" xr:uid="{2049287E-495C-4C88-81FD-962F0136B5E5}"/>
    <cellStyle name="Ênfase4 122" xfId="6493" xr:uid="{9D8F94FA-1652-4295-9DAD-2972874B4C8F}"/>
    <cellStyle name="Ênfase4 123" xfId="6494" xr:uid="{17276AA8-E91F-4063-933D-F35F5F08F3AA}"/>
    <cellStyle name="Ênfase4 124" xfId="6495" xr:uid="{4A17FC8A-F764-469B-9E77-B18329AD92AD}"/>
    <cellStyle name="Ênfase4 125" xfId="6496" xr:uid="{3115C7AE-F8AB-466B-9F23-7DAF9FEECF86}"/>
    <cellStyle name="Ênfase4 126" xfId="6497" xr:uid="{2CDDD04C-63AD-40F3-8EC2-719501380128}"/>
    <cellStyle name="Ênfase4 127" xfId="6498" xr:uid="{7BF30DAB-6C8D-437A-A8D4-B46FC6F1F338}"/>
    <cellStyle name="Ênfase4 128" xfId="6499" xr:uid="{B60778FC-8E8B-437A-B16E-38DC62CE19CF}"/>
    <cellStyle name="Ênfase4 129" xfId="6500" xr:uid="{883776D6-69C3-4251-ACF0-DC2BD4DDED7A}"/>
    <cellStyle name="Ênfase4 13" xfId="6501" xr:uid="{58C2EC97-7E97-435E-951D-DBCC37CCF7FC}"/>
    <cellStyle name="Ênfase4 130" xfId="6502" xr:uid="{7F763B4C-EDFF-4DE9-A746-3DDBF8A8ACC2}"/>
    <cellStyle name="Ênfase4 131" xfId="6503" xr:uid="{215FB191-8BC5-4F1F-927A-C0EEA04FC3CA}"/>
    <cellStyle name="Ênfase4 132" xfId="6504" xr:uid="{75E3F650-F8F9-4502-9B4F-30A54F7B1DA0}"/>
    <cellStyle name="Ênfase4 133" xfId="6505" xr:uid="{3A52F121-DAB2-4E92-AD1B-7D7E6F381E79}"/>
    <cellStyle name="Ênfase4 134" xfId="6506" xr:uid="{067E983A-E1F4-4907-891F-A0A00DC2C458}"/>
    <cellStyle name="Ênfase4 135" xfId="6507" xr:uid="{1A1E8E01-98C2-4661-A63A-6E297D74758E}"/>
    <cellStyle name="Ênfase4 136" xfId="6508" xr:uid="{B4732756-9D6B-4FEC-A5AE-D2509F573873}"/>
    <cellStyle name="Ênfase4 137" xfId="6509" xr:uid="{3A34B0B7-3742-45AA-BE1F-403521103EAF}"/>
    <cellStyle name="Ênfase4 138" xfId="6510" xr:uid="{D83A0897-C860-4DE8-B0B6-6E846B3451E4}"/>
    <cellStyle name="Ênfase4 139" xfId="6511" xr:uid="{D0B110F3-24A4-41C1-9FF2-63A84CEF0321}"/>
    <cellStyle name="Ênfase4 14" xfId="6512" xr:uid="{28C5586C-36B4-4E9C-8C43-E8E761C486F5}"/>
    <cellStyle name="Ênfase4 140" xfId="6513" xr:uid="{7F8BAEDE-86D8-4F26-A656-8F77C2FE76D9}"/>
    <cellStyle name="Ênfase4 141" xfId="6514" xr:uid="{D861494C-73CD-4535-8AE1-E71F197AF1F3}"/>
    <cellStyle name="Ênfase4 142" xfId="6515" xr:uid="{EEDD2CA8-1C39-4919-9BB9-3068CDFC2241}"/>
    <cellStyle name="Ênfase4 143" xfId="6516" xr:uid="{6D8BFC23-404D-4617-841B-5234084AA552}"/>
    <cellStyle name="Ênfase4 144" xfId="6517" xr:uid="{66EA437E-E3F6-4297-94ED-D7F1D00AFF14}"/>
    <cellStyle name="Ênfase4 145" xfId="6518" xr:uid="{89ECE40F-32E3-4CBC-B084-6D87EC3FE7C7}"/>
    <cellStyle name="Ênfase4 146" xfId="6519" xr:uid="{1C6BA96A-9899-4AA8-BFCD-9FBB02178ABD}"/>
    <cellStyle name="Ênfase4 147" xfId="6520" xr:uid="{D24754CC-8579-46C5-9201-9E23B2CEA043}"/>
    <cellStyle name="Ênfase4 148" xfId="6521" xr:uid="{25DD17F4-FA76-4E7F-B8E8-FFCE77CC88DA}"/>
    <cellStyle name="Ênfase4 149" xfId="6522" xr:uid="{B8692A9B-441E-46B0-8C81-D3E8696D2217}"/>
    <cellStyle name="Ênfase4 15" xfId="6523" xr:uid="{EC845305-046B-48B2-A94A-725C22F7B284}"/>
    <cellStyle name="Ênfase4 150" xfId="6524" xr:uid="{61195B00-CF04-4656-B652-D9384319A533}"/>
    <cellStyle name="Ênfase4 151" xfId="6525" xr:uid="{597C4082-B23D-4C51-B726-78E06810B716}"/>
    <cellStyle name="Ênfase4 152" xfId="6526" xr:uid="{DE0BFEDF-1F05-4C27-9E3C-7DB0A83C8951}"/>
    <cellStyle name="Ênfase4 153" xfId="6527" xr:uid="{9A6F56B0-06B5-41CF-95C8-063408BCCD5D}"/>
    <cellStyle name="Ênfase4 154" xfId="6528" xr:uid="{C18A1A5D-3AC2-4BC4-8CD9-DB9C74A8DAA5}"/>
    <cellStyle name="Ênfase4 155" xfId="6529" xr:uid="{C520944F-DB00-49DB-8DEC-476205040C7E}"/>
    <cellStyle name="Ênfase4 156" xfId="6530" xr:uid="{2C42CF6F-4B2B-45FF-8D69-70150AE70A4B}"/>
    <cellStyle name="Ênfase4 157" xfId="6531" xr:uid="{443260CE-E5F3-422F-B71A-4D194C4F77CC}"/>
    <cellStyle name="Ênfase4 158" xfId="6532" xr:uid="{4A5D5A20-3E0B-41E5-A43A-B03F828FFBCC}"/>
    <cellStyle name="Ênfase4 159" xfId="6533" xr:uid="{AA1C634F-D202-419D-A9C0-16E5CFBFB3BF}"/>
    <cellStyle name="Ênfase4 16" xfId="6534" xr:uid="{0BEB7F90-200A-4C62-8AD1-E7A2B6DF3707}"/>
    <cellStyle name="Ênfase4 160" xfId="6535" xr:uid="{88C76EB4-F061-4107-9854-E64B4B448807}"/>
    <cellStyle name="Ênfase4 161" xfId="6536" xr:uid="{6C773031-3CC9-417F-B093-51FCCF47B096}"/>
    <cellStyle name="Ênfase4 162" xfId="6537" xr:uid="{B69A16F4-4034-495F-8DF0-46FAF0643778}"/>
    <cellStyle name="Ênfase4 163" xfId="6538" xr:uid="{9ED6A4E6-40C0-403E-A0A8-E291AFD2653D}"/>
    <cellStyle name="Ênfase4 164" xfId="6539" xr:uid="{A3320052-705E-4926-BAA5-39D0C6F88A78}"/>
    <cellStyle name="Ênfase4 165" xfId="6540" xr:uid="{5244A7D6-803C-4AB1-878B-2FA00B43233B}"/>
    <cellStyle name="Ênfase4 166" xfId="6541" xr:uid="{92DC856B-DA84-4EAA-8B0D-61847C6AA1BA}"/>
    <cellStyle name="Ênfase4 167" xfId="6542" xr:uid="{046F3305-BD14-468A-9C71-8915422576B4}"/>
    <cellStyle name="Ênfase4 168" xfId="6543" xr:uid="{A5A5F3E4-720A-4CAD-8BFB-7D829883EA5E}"/>
    <cellStyle name="Ênfase4 169" xfId="6544" xr:uid="{F6D205B9-0E2B-415A-BCA4-3A3F84E4168D}"/>
    <cellStyle name="Ênfase4 17" xfId="6545" xr:uid="{EA7498EF-FB7C-4CFA-B11C-16E59710F587}"/>
    <cellStyle name="Ênfase4 170" xfId="6546" xr:uid="{6911683C-E5D3-41AF-B3F5-8B7E10BCBDF5}"/>
    <cellStyle name="Ênfase4 171" xfId="6547" xr:uid="{48704BA5-EBC4-48A5-996C-5988F39338D1}"/>
    <cellStyle name="Ênfase4 172" xfId="6548" xr:uid="{43876624-D435-4D29-B2DB-D17D4A1BD62E}"/>
    <cellStyle name="Ênfase4 173" xfId="6549" xr:uid="{4AC65B1A-BBEC-4B1C-BA37-E08678670E71}"/>
    <cellStyle name="Ênfase4 174" xfId="6550" xr:uid="{1F2A4970-D586-4843-BC50-694E94357A74}"/>
    <cellStyle name="Ênfase4 175" xfId="6551" xr:uid="{FE8F7813-175F-4F76-9324-737D170E082F}"/>
    <cellStyle name="Ênfase4 176" xfId="6552" xr:uid="{AA334ED0-3AF1-4B1C-8F13-D188FE4390DC}"/>
    <cellStyle name="Ênfase4 177" xfId="6553" xr:uid="{711F7246-8FDF-4502-9550-E29E2607CF13}"/>
    <cellStyle name="Ênfase4 178" xfId="6554" xr:uid="{B77F603B-C745-4401-A92E-4981141DE428}"/>
    <cellStyle name="Ênfase4 179" xfId="6555" xr:uid="{39B5746C-65E3-4954-AD49-07FC2064F1C1}"/>
    <cellStyle name="Ênfase4 18" xfId="6556" xr:uid="{C7ED9518-9928-4DC5-B3CE-C14039E87DA2}"/>
    <cellStyle name="Ênfase4 180" xfId="6557" xr:uid="{A28994BF-8A66-4019-88E1-C7A6143B6B36}"/>
    <cellStyle name="Ênfase4 181" xfId="6558" xr:uid="{8ED49CAD-0133-4864-8004-1040808DCD16}"/>
    <cellStyle name="Ênfase4 182" xfId="6559" xr:uid="{CBA7DE72-E046-4F78-AA18-DCF2477B3C11}"/>
    <cellStyle name="Ênfase4 183" xfId="6560" xr:uid="{8827F6E2-93C1-4C1D-A81F-2A5D34792E5E}"/>
    <cellStyle name="Ênfase4 184" xfId="6561" xr:uid="{86803B9D-3BF8-4538-AD7A-382EAE9082E6}"/>
    <cellStyle name="Ênfase4 185" xfId="6562" xr:uid="{ACEE2DC1-FCD5-4E25-9E35-623EF5A89728}"/>
    <cellStyle name="Ênfase4 186" xfId="6563" xr:uid="{A22B2669-6426-4BBE-AF64-A8DF6DA73C08}"/>
    <cellStyle name="Ênfase4 187" xfId="6564" xr:uid="{A5FB84DE-2A17-48FB-80D3-3CCBE1EAFEA0}"/>
    <cellStyle name="Ênfase4 188" xfId="6565" xr:uid="{9F40EDB3-28B1-4199-9498-3B751242A5CC}"/>
    <cellStyle name="Ênfase4 189" xfId="6566" xr:uid="{7B8B223A-F98C-41E1-BE2D-F5B1EF100D5B}"/>
    <cellStyle name="Ênfase4 19" xfId="6567" xr:uid="{68A203CD-52C9-449F-A5CF-E8CB94521E77}"/>
    <cellStyle name="Ênfase4 190" xfId="6568" xr:uid="{99D45A66-7919-4AF9-9313-25D5361E3871}"/>
    <cellStyle name="Ênfase4 191" xfId="6569" xr:uid="{C43174C0-44AA-4463-B041-D8CECF11D6E4}"/>
    <cellStyle name="Ênfase4 192" xfId="6570" xr:uid="{27EFCE00-29C8-4FC3-B504-CEC0085C72BF}"/>
    <cellStyle name="Ênfase4 193" xfId="6571" xr:uid="{C5758E6E-BDD0-4F42-BCE4-32442FCBA13D}"/>
    <cellStyle name="Ênfase4 194" xfId="6572" xr:uid="{B9154B02-7580-4B22-88AF-DFBDF80E18F4}"/>
    <cellStyle name="Ênfase4 195" xfId="6573" xr:uid="{B85B1607-914E-404B-8BBA-27F423EB20F0}"/>
    <cellStyle name="Ênfase4 196" xfId="6574" xr:uid="{07A00FE7-F866-451E-8A9D-663E3BF82558}"/>
    <cellStyle name="Ênfase4 197" xfId="6575" xr:uid="{C499FE3A-56B3-4F9D-8F36-199CBE47935C}"/>
    <cellStyle name="Ênfase4 198" xfId="6576" xr:uid="{1EC38553-AB5F-492D-BC84-26F528832BA6}"/>
    <cellStyle name="Ênfase4 199" xfId="6577" xr:uid="{3824FDE5-CD5B-4A45-9A1C-4DA4F9691281}"/>
    <cellStyle name="Ênfase4 2" xfId="6578" xr:uid="{FB76E3B9-9A4A-4357-9B05-BC58ABAE4882}"/>
    <cellStyle name="Ênfase4 2 2" xfId="11165" xr:uid="{D1879D10-9E76-44DD-AB97-E6EAAA5A0252}"/>
    <cellStyle name="Ênfase4 2 3" xfId="11166" xr:uid="{1D68CE20-E2A2-4042-B258-977A87EE2929}"/>
    <cellStyle name="Ênfase4 2 4" xfId="16075" xr:uid="{71991A89-AE2B-4AFC-BA95-A8DB5ABDF1D3}"/>
    <cellStyle name="Ênfase4 2 4 2" xfId="25190" xr:uid="{0EC43F96-3059-41B2-AA4E-A9A520D95A78}"/>
    <cellStyle name="Ênfase4 2 4 3" xfId="16393" xr:uid="{A67A7864-FC63-4E7F-8309-30BB84C15BDC}"/>
    <cellStyle name="Ênfase4 20" xfId="6579" xr:uid="{7F2CAFD6-9F4E-4C60-8DEC-C4DC18E8D15C}"/>
    <cellStyle name="Ênfase4 200" xfId="6580" xr:uid="{0C287FE9-11B4-4A49-8D7B-281432F22ED2}"/>
    <cellStyle name="Ênfase4 201" xfId="6581" xr:uid="{F642A979-AE15-493D-9CCC-B3A34C1FC00D}"/>
    <cellStyle name="Ênfase4 202" xfId="6582" xr:uid="{D792838F-DFBC-4883-82A1-C2D287886017}"/>
    <cellStyle name="Ênfase4 203" xfId="6583" xr:uid="{A0C969FF-C899-431F-BF20-F42ABB5B1077}"/>
    <cellStyle name="Ênfase4 204" xfId="6584" xr:uid="{D9F5A3A0-28A8-44D2-B950-058286AADD66}"/>
    <cellStyle name="Ênfase4 205" xfId="6585" xr:uid="{41738F46-C1B9-4963-9D38-64A30A60D632}"/>
    <cellStyle name="Ênfase4 206" xfId="6586" xr:uid="{CBB8B606-6042-42D3-A59D-F309FCB76EB0}"/>
    <cellStyle name="Ênfase4 207" xfId="6587" xr:uid="{0B2AB464-F958-4472-85C2-80D93BDCC4BA}"/>
    <cellStyle name="Ênfase4 208" xfId="6588" xr:uid="{17080B85-F23C-4CC9-8A68-5C60B7145809}"/>
    <cellStyle name="Ênfase4 209" xfId="6589" xr:uid="{9BCE2B82-D42D-4C37-B58A-BE586B10F85C}"/>
    <cellStyle name="Ênfase4 21" xfId="6590" xr:uid="{554AD796-FD9D-4302-A352-324455EF097A}"/>
    <cellStyle name="Ênfase4 210" xfId="6591" xr:uid="{4D305480-CE64-413C-B6D0-8ABC4C75F9E3}"/>
    <cellStyle name="Ênfase4 211" xfId="6592" xr:uid="{4825DB78-F543-4A10-98F1-8CC6F215765A}"/>
    <cellStyle name="Ênfase4 212" xfId="6593" xr:uid="{89B6159D-D599-40AC-B0F1-E3510EE9003D}"/>
    <cellStyle name="Ênfase4 213" xfId="6594" xr:uid="{206013B7-EF4E-4A80-B079-920332C695D9}"/>
    <cellStyle name="Ênfase4 214" xfId="6595" xr:uid="{D03D72A9-F640-43DF-BAF7-02E5B9D8C0EF}"/>
    <cellStyle name="Ênfase4 215" xfId="6596" xr:uid="{E927FE1C-E416-40B2-8342-B6523E68C6BC}"/>
    <cellStyle name="Ênfase4 216" xfId="6597" xr:uid="{68FDDCDD-A548-45E3-9743-843B15113A6F}"/>
    <cellStyle name="Ênfase4 217" xfId="6598" xr:uid="{AB4C6D30-FD01-4F28-BC1A-C47EF16D51FC}"/>
    <cellStyle name="Ênfase4 218" xfId="6599" xr:uid="{153393EB-5D4B-42F4-A636-F8927B35430C}"/>
    <cellStyle name="Ênfase4 219" xfId="6600" xr:uid="{BEF20A46-3159-47C6-B742-06E9FB4DE284}"/>
    <cellStyle name="Ênfase4 22" xfId="6601" xr:uid="{3AB4B458-AFA1-45FE-B5EF-3D37AAA08C1B}"/>
    <cellStyle name="Ênfase4 220" xfId="6602" xr:uid="{E102B7FF-6279-48E4-8997-76BA7CDBDF07}"/>
    <cellStyle name="Ênfase4 221" xfId="6603" xr:uid="{9B60ED5E-D526-44D5-99A8-F9E9799C1C5F}"/>
    <cellStyle name="Ênfase4 222" xfId="6604" xr:uid="{0214EB95-5A39-42B3-B651-25B508498BE6}"/>
    <cellStyle name="Ênfase4 223" xfId="6605" xr:uid="{01420DD7-FCB6-41BC-9993-66464CB792CC}"/>
    <cellStyle name="Ênfase4 224" xfId="6606" xr:uid="{F00A133B-416A-4D2D-A47A-2DAA5399C82F}"/>
    <cellStyle name="Ênfase4 225" xfId="6607" xr:uid="{6C6C5677-0C0F-4132-AB4E-44F45A1B17E7}"/>
    <cellStyle name="Ênfase4 226" xfId="6608" xr:uid="{13BA3ABD-99AF-4666-B679-39B075DE96F7}"/>
    <cellStyle name="Ênfase4 227" xfId="6609" xr:uid="{9417BDD8-30A9-4503-A0AF-688C586772F5}"/>
    <cellStyle name="Ênfase4 228" xfId="6610" xr:uid="{BA3863FB-92D4-4AA2-B3FB-306371BF2322}"/>
    <cellStyle name="Ênfase4 229" xfId="6611" xr:uid="{E24C1A94-02BB-4581-A244-009A3B9DB9AF}"/>
    <cellStyle name="Ênfase4 23" xfId="6612" xr:uid="{AB00EA47-4D60-4D31-B825-5EA91F8B1017}"/>
    <cellStyle name="Ênfase4 230" xfId="6613" xr:uid="{D26BB940-38D3-4C77-876B-5972AFA3B309}"/>
    <cellStyle name="Ênfase4 231" xfId="6614" xr:uid="{72F87833-7BDD-40BD-91AA-2184147C674C}"/>
    <cellStyle name="Ênfase4 232" xfId="6615" xr:uid="{554C967F-09F3-4F04-8F42-323EB0E151B5}"/>
    <cellStyle name="Ênfase4 233" xfId="6616" xr:uid="{A6591A20-389F-4D76-A1B4-B8779049EFC0}"/>
    <cellStyle name="Ênfase4 234" xfId="6617" xr:uid="{E3AA8564-F184-4A97-B8B2-DF5E295C4219}"/>
    <cellStyle name="Ênfase4 235" xfId="6618" xr:uid="{2E027211-9F9A-4209-846E-9CA8E571D8FC}"/>
    <cellStyle name="Ênfase4 236" xfId="6619" xr:uid="{8D08A6FC-45D7-4452-BF8B-AEAF2CF0DA15}"/>
    <cellStyle name="Ênfase4 237" xfId="6620" xr:uid="{476D750C-0F32-480C-82F7-C5578A148F8D}"/>
    <cellStyle name="Ênfase4 238" xfId="6621" xr:uid="{9517048C-C18B-4BBD-92F3-C9F0B6FCC5EA}"/>
    <cellStyle name="Ênfase4 239" xfId="6622" xr:uid="{B50574E0-314D-4DCD-8BFE-6D5071963C04}"/>
    <cellStyle name="Ênfase4 24" xfId="6623" xr:uid="{1A4C39BD-296C-4D4B-B994-48063EDEAA68}"/>
    <cellStyle name="Ênfase4 240" xfId="6624" xr:uid="{B96B72ED-7AEA-49AC-A086-25CEF3681F48}"/>
    <cellStyle name="Ênfase4 241" xfId="6625" xr:uid="{A34CF731-15EF-4E9B-995C-A8014F479538}"/>
    <cellStyle name="Ênfase4 242" xfId="6626" xr:uid="{E309BA98-F4FF-4DDF-93E9-D5E2599AABD1}"/>
    <cellStyle name="Ênfase4 243" xfId="6627" xr:uid="{D64A120D-1F50-401A-BE84-04401DA87401}"/>
    <cellStyle name="Ênfase4 244" xfId="6628" xr:uid="{7567F167-370F-4576-812B-C3213E81F12E}"/>
    <cellStyle name="Ênfase4 245" xfId="6629" xr:uid="{603E02EA-F766-4256-9577-BCB731B43526}"/>
    <cellStyle name="Ênfase4 246" xfId="6630" xr:uid="{811C895C-24BC-4479-9F81-2CA07935C03E}"/>
    <cellStyle name="Ênfase4 247" xfId="6631" xr:uid="{47CF9E4E-1B7E-4A66-B299-64E1B521B757}"/>
    <cellStyle name="Ênfase4 248" xfId="6632" xr:uid="{4D1CFC34-D6C4-4C5D-86F4-2185CCAC1EA0}"/>
    <cellStyle name="Ênfase4 249" xfId="6633" xr:uid="{3A73D529-604F-41CE-9D30-09FACF546A32}"/>
    <cellStyle name="Ênfase4 25" xfId="6634" xr:uid="{1DC7CB8A-0E82-4293-98BF-9F7B13C3CC76}"/>
    <cellStyle name="Ênfase4 250" xfId="6635" xr:uid="{E614AE00-B4D6-410D-863A-A4FF96FEA70C}"/>
    <cellStyle name="Ênfase4 251" xfId="6636" xr:uid="{A2BE0BB5-F813-4527-A312-3F34FAFC552A}"/>
    <cellStyle name="Ênfase4 252" xfId="6637" xr:uid="{FE00B38D-1FE2-4775-8359-001183274F62}"/>
    <cellStyle name="Ênfase4 253" xfId="6638" xr:uid="{B8CDB7B9-055E-45DA-8CDB-37ADDF4667D2}"/>
    <cellStyle name="Ênfase4 254" xfId="6639" xr:uid="{8874FFFA-7682-43F7-801E-F471FFD2073C}"/>
    <cellStyle name="Ênfase4 255" xfId="6640" xr:uid="{D35BD51C-F2AB-46B6-A11F-1D8B92B67CA2}"/>
    <cellStyle name="Ênfase4 256" xfId="15930" xr:uid="{74F1DB88-C80D-49A9-A690-9E77263BF1BD}"/>
    <cellStyle name="Ênfase4 26" xfId="6641" xr:uid="{51AF661F-325B-4DA1-A0C9-7D5700B664FF}"/>
    <cellStyle name="Ênfase4 27" xfId="6642" xr:uid="{CC6AAE17-EBE8-4ABF-9C35-E28EAF4A1E77}"/>
    <cellStyle name="Ênfase4 28" xfId="6643" xr:uid="{20E28732-6AF8-4584-B87C-0F36631D24A1}"/>
    <cellStyle name="Ênfase4 29" xfId="6644" xr:uid="{481E91F8-9311-4176-8B83-C0B6A70AE402}"/>
    <cellStyle name="Ênfase4 3" xfId="6645" xr:uid="{384BFCE9-45B6-48EE-90AD-00615AE369C4}"/>
    <cellStyle name="Ênfase4 3 2" xfId="16076" xr:uid="{D0992BDF-7297-4A7A-BA7B-DAF64EACEC48}"/>
    <cellStyle name="Ênfase4 3 2 2" xfId="16394" xr:uid="{119A7EC6-AAEC-4C50-AA04-1D1A523E9A1D}"/>
    <cellStyle name="Ênfase4 30" xfId="6646" xr:uid="{F7E0FAFF-C18E-4FAE-A30C-931AB0504D21}"/>
    <cellStyle name="Ênfase4 31" xfId="6647" xr:uid="{87F83B68-028D-4191-8F7F-13BDADB4FC24}"/>
    <cellStyle name="Ênfase4 32" xfId="6648" xr:uid="{30A37D0F-E6ED-4A8A-83A0-2E9E02C5E8A4}"/>
    <cellStyle name="Ênfase4 33" xfId="6649" xr:uid="{EB1D72E3-7B25-4960-9897-809102F26DCD}"/>
    <cellStyle name="Ênfase4 34" xfId="6650" xr:uid="{C2F970CF-2F7E-49C2-B04B-B06F4E64E642}"/>
    <cellStyle name="Ênfase4 35" xfId="6651" xr:uid="{ABC1D11D-530F-4E41-AEEA-C40DE9A0BD1E}"/>
    <cellStyle name="Ênfase4 36" xfId="6652" xr:uid="{E1BEC0F8-39D7-4724-B991-122A0E61E367}"/>
    <cellStyle name="Ênfase4 37" xfId="6653" xr:uid="{8B6F8533-E78D-4E9F-BBB8-B5CC534399F9}"/>
    <cellStyle name="Ênfase4 38" xfId="6654" xr:uid="{DA26EC0C-849E-419E-AE4C-6B3A4E3C2D99}"/>
    <cellStyle name="Ênfase4 39" xfId="6655" xr:uid="{43566314-B624-4B89-B974-9521E33F3C80}"/>
    <cellStyle name="Ênfase4 4" xfId="6656" xr:uid="{46D3BF91-20B0-413A-9E3C-FD304D2D546C}"/>
    <cellStyle name="Ênfase4 40" xfId="6657" xr:uid="{05278E77-FCB9-407B-A152-68A3BD7C26B0}"/>
    <cellStyle name="Ênfase4 41" xfId="6658" xr:uid="{2CA2EBA7-26BE-46B4-8824-3CABC3226943}"/>
    <cellStyle name="Ênfase4 42" xfId="6659" xr:uid="{2E947E55-E578-48CF-9BBD-A597968CB634}"/>
    <cellStyle name="Ênfase4 43" xfId="6660" xr:uid="{AF1D3C0E-BC27-4FA7-A84B-62F2387CABF1}"/>
    <cellStyle name="Ênfase4 44" xfId="6661" xr:uid="{1FA1D831-CAC8-4D40-8D05-7DA2EBF36B09}"/>
    <cellStyle name="Ênfase4 45" xfId="6662" xr:uid="{3C4E355E-18C6-4B45-953F-A1813C3E553E}"/>
    <cellStyle name="Ênfase4 46" xfId="6663" xr:uid="{25842C78-CFA3-44B1-9AD3-627C647185B4}"/>
    <cellStyle name="Ênfase4 47" xfId="6664" xr:uid="{7AD4A96F-6F38-4146-AF39-A960215AE496}"/>
    <cellStyle name="Ênfase4 48" xfId="6665" xr:uid="{A0E013DD-C899-479C-BB12-5FCACC581D3F}"/>
    <cellStyle name="Ênfase4 49" xfId="6666" xr:uid="{784BD443-8AF1-4788-8412-B7024FC2FFA3}"/>
    <cellStyle name="Ênfase4 5" xfId="6667" xr:uid="{44094F02-E223-4852-B759-79844EC58F37}"/>
    <cellStyle name="Ênfase4 50" xfId="6668" xr:uid="{C177989C-1056-48A6-9237-98511287316C}"/>
    <cellStyle name="Ênfase4 51" xfId="6669" xr:uid="{EF424D9F-E70E-4757-B341-20DC974BA68F}"/>
    <cellStyle name="Ênfase4 52" xfId="6670" xr:uid="{F11C595B-7471-4793-9C26-7221D17BE15A}"/>
    <cellStyle name="Ênfase4 53" xfId="6671" xr:uid="{EBF32E2E-62E7-4D1F-A3EA-B136EF50D877}"/>
    <cellStyle name="Ênfase4 54" xfId="6672" xr:uid="{B0734A19-BF00-40C9-AAC5-2A9C45FDC5BD}"/>
    <cellStyle name="Ênfase4 55" xfId="6673" xr:uid="{FBB8B4E8-56C8-4BE3-895C-13E2E108A356}"/>
    <cellStyle name="Ênfase4 56" xfId="6674" xr:uid="{2C4762E0-A339-4CDD-B80B-EAC72F4C026C}"/>
    <cellStyle name="Ênfase4 57" xfId="6675" xr:uid="{C80E44C3-056B-4B3E-B7CA-287C32E29542}"/>
    <cellStyle name="Ênfase4 58" xfId="6676" xr:uid="{6399CE92-7A23-471B-8E78-D9C5D6E3CC79}"/>
    <cellStyle name="Ênfase4 59" xfId="6677" xr:uid="{18DBAED5-D7F7-4C24-9177-3F2E44A64E9A}"/>
    <cellStyle name="Ênfase4 6" xfId="6678" xr:uid="{E990A0C0-9715-4A2B-A453-AD9230B796FC}"/>
    <cellStyle name="Ênfase4 60" xfId="6679" xr:uid="{97E56419-9EF0-40A6-A127-8E2510C71A18}"/>
    <cellStyle name="Ênfase4 61" xfId="6680" xr:uid="{88650D65-0920-41F7-8BF4-5848DF419CD7}"/>
    <cellStyle name="Ênfase4 62" xfId="6681" xr:uid="{6577E2C5-5F73-45A0-9376-E1D6B1C6D71D}"/>
    <cellStyle name="Ênfase4 63" xfId="6682" xr:uid="{5556A779-855C-4D92-A749-DBE58D84F688}"/>
    <cellStyle name="Ênfase4 64" xfId="6683" xr:uid="{CC7E7AF5-91E6-4A4F-A07C-7DEE9BE51FCF}"/>
    <cellStyle name="Ênfase4 65" xfId="6684" xr:uid="{3DFF6742-B878-412F-893B-F2511ACF6B80}"/>
    <cellStyle name="Ênfase4 66" xfId="6685" xr:uid="{FE6094BC-C900-47BE-932F-2ED7CD97CEF9}"/>
    <cellStyle name="Ênfase4 67" xfId="6686" xr:uid="{876316E2-E278-49AE-9418-E3F60DD82CA8}"/>
    <cellStyle name="Ênfase4 68" xfId="6687" xr:uid="{25F46B0E-0353-4D47-BB94-C472B490A0A8}"/>
    <cellStyle name="Ênfase4 69" xfId="6688" xr:uid="{51B4F1FC-3D2B-45CB-8C16-3DB314B8FCCB}"/>
    <cellStyle name="Ênfase4 7" xfId="6689" xr:uid="{66926E30-217B-4767-8BD7-628B7DEF5A72}"/>
    <cellStyle name="Ênfase4 70" xfId="6690" xr:uid="{428267D8-CA9F-4C0C-A60A-6CA627C910C7}"/>
    <cellStyle name="Ênfase4 71" xfId="6691" xr:uid="{1AD18AB3-499C-4749-9C09-49CAB6FADEAA}"/>
    <cellStyle name="Ênfase4 72" xfId="6692" xr:uid="{DCE89B46-9851-444D-90AE-8D34395B4393}"/>
    <cellStyle name="Ênfase4 73" xfId="6693" xr:uid="{8866D715-23F3-4C96-B4E0-480FDC1473D5}"/>
    <cellStyle name="Ênfase4 74" xfId="6694" xr:uid="{4C137A98-F3BC-498F-9B83-ADAD5A7A5DAB}"/>
    <cellStyle name="Ênfase4 75" xfId="6695" xr:uid="{1622A5B2-05B2-4AC7-90A2-B15B328F2583}"/>
    <cellStyle name="Ênfase4 76" xfId="6696" xr:uid="{C8C7BF04-8BD2-4269-99C2-B7AE8D326BA0}"/>
    <cellStyle name="Ênfase4 77" xfId="6697" xr:uid="{8AB4E4A9-93B3-4241-ADB7-EDFD7857C01C}"/>
    <cellStyle name="Ênfase4 78" xfId="6698" xr:uid="{4CF8EF7F-6A4B-4EE2-89C3-44C610B4A420}"/>
    <cellStyle name="Ênfase4 79" xfId="6699" xr:uid="{FFCBB576-EDDD-46C7-B2DD-089C713B1D9C}"/>
    <cellStyle name="Ênfase4 8" xfId="6700" xr:uid="{5E206EDA-1B25-496F-9E27-4FF9D846F7F9}"/>
    <cellStyle name="Ênfase4 80" xfId="6701" xr:uid="{A475A74E-990E-409E-A360-2DA475500F88}"/>
    <cellStyle name="Ênfase4 81" xfId="6702" xr:uid="{9EA0269C-FE98-4A91-9E04-3768E896510B}"/>
    <cellStyle name="Ênfase4 82" xfId="6703" xr:uid="{DBA45D16-DEB4-43D1-86A5-D4AEF7AA14E1}"/>
    <cellStyle name="Ênfase4 83" xfId="6704" xr:uid="{3694235F-00E4-4D7A-82B3-791AB523C087}"/>
    <cellStyle name="Ênfase4 84" xfId="6705" xr:uid="{8B586B70-0A38-44BF-8C59-8F0ACBB7CB93}"/>
    <cellStyle name="Ênfase4 85" xfId="6706" xr:uid="{54544250-8B91-4934-AD89-145958314812}"/>
    <cellStyle name="Ênfase4 86" xfId="6707" xr:uid="{4AF0B928-8419-4E7E-B44D-77BC70FB2007}"/>
    <cellStyle name="Ênfase4 87" xfId="6708" xr:uid="{64EF7C76-9AA7-44C9-960F-DE9A82703EE3}"/>
    <cellStyle name="Ênfase4 88" xfId="6709" xr:uid="{5D54009D-302E-4853-B9AD-074EF249A718}"/>
    <cellStyle name="Ênfase4 89" xfId="6710" xr:uid="{3D3A8B0E-B91D-4C20-9F71-F88BBF4E19D2}"/>
    <cellStyle name="Ênfase4 9" xfId="6711" xr:uid="{9B68C4D3-40C5-4F56-B540-FA86834A9DDE}"/>
    <cellStyle name="Ênfase4 90" xfId="6712" xr:uid="{67722C24-2F24-4B79-B066-939F4BEF2FE1}"/>
    <cellStyle name="Ênfase4 91" xfId="6713" xr:uid="{5E523766-0ED2-4E72-AACF-E5DF7C296986}"/>
    <cellStyle name="Ênfase4 92" xfId="6714" xr:uid="{3DDEBA81-2503-4432-8F83-0B01FD237B25}"/>
    <cellStyle name="Ênfase4 93" xfId="6715" xr:uid="{1D5E8CE6-27B0-4119-86F3-DFE8D6A959AA}"/>
    <cellStyle name="Ênfase4 94" xfId="6716" xr:uid="{7CF6A8BA-4596-40E2-997B-3831D61029B4}"/>
    <cellStyle name="Ênfase4 95" xfId="6717" xr:uid="{92BE8703-C1ED-4803-81CB-74166D259AC6}"/>
    <cellStyle name="Ênfase4 96" xfId="6718" xr:uid="{FE50B7DD-E29A-457D-A972-AC311625E6CD}"/>
    <cellStyle name="Ênfase4 97" xfId="6719" xr:uid="{C3C8996F-3429-4601-A39A-3D449D3D6E4D}"/>
    <cellStyle name="Ênfase4 98" xfId="6720" xr:uid="{7D9E3CA6-ED5C-4FBA-B2D1-69BD0B916FD7}"/>
    <cellStyle name="Ênfase4 99" xfId="6721" xr:uid="{6BB9A0D8-02DC-4EF6-AF1D-F3C1ABE8E8E0}"/>
    <cellStyle name="Ênfase5" xfId="48" xr:uid="{00000000-0005-0000-0000-00002F000000}"/>
    <cellStyle name="Ênfase5 10" xfId="6722" xr:uid="{37F9A9F9-1BD5-41AA-ACF4-65F7AF2EAAB0}"/>
    <cellStyle name="Ênfase5 100" xfId="6723" xr:uid="{F1C54F67-743E-4F63-9D9F-A5BF7C7A7141}"/>
    <cellStyle name="Ênfase5 101" xfId="6724" xr:uid="{5B18C900-571F-40D0-9D42-FA28A85F6E30}"/>
    <cellStyle name="Ênfase5 102" xfId="6725" xr:uid="{3B5EF2CC-B59B-4892-940C-280ABA4975D9}"/>
    <cellStyle name="Ênfase5 103" xfId="6726" xr:uid="{77BF095E-A569-4C0F-890D-AE05F1ACB986}"/>
    <cellStyle name="Ênfase5 104" xfId="6727" xr:uid="{2D437059-6E8C-48CC-B57C-FE528DC44E92}"/>
    <cellStyle name="Ênfase5 105" xfId="6728" xr:uid="{1DA13779-A803-4757-9E08-783EA8952C82}"/>
    <cellStyle name="Ênfase5 106" xfId="6729" xr:uid="{930F436D-FD87-490C-B53E-4ED32E979E86}"/>
    <cellStyle name="Ênfase5 107" xfId="6730" xr:uid="{201EA71F-63C3-426E-AD55-5357452D0113}"/>
    <cellStyle name="Ênfase5 108" xfId="6731" xr:uid="{DD15183D-FBC3-42C4-BFB7-F53EF4EBA0DF}"/>
    <cellStyle name="Ênfase5 109" xfId="6732" xr:uid="{67ED5065-CFB1-43BF-8EEF-CF6656E9CDCD}"/>
    <cellStyle name="Ênfase5 11" xfId="6733" xr:uid="{570444B4-C045-41F9-B242-0FCCBBE63C37}"/>
    <cellStyle name="Ênfase5 110" xfId="6734" xr:uid="{EE323A0B-D1E1-4A9F-B670-331BD092F244}"/>
    <cellStyle name="Ênfase5 111" xfId="6735" xr:uid="{A647398C-08EA-4ECB-81FA-0AD366BAE13F}"/>
    <cellStyle name="Ênfase5 112" xfId="6736" xr:uid="{D153D31E-6467-47D3-8BC9-DD743F032ED3}"/>
    <cellStyle name="Ênfase5 113" xfId="6737" xr:uid="{CD64FD14-0E90-43FB-877D-54D0A13B4040}"/>
    <cellStyle name="Ênfase5 114" xfId="6738" xr:uid="{714EB12B-F031-4D86-8A6D-F6473B6886B2}"/>
    <cellStyle name="Ênfase5 115" xfId="6739" xr:uid="{CB769D8A-B156-42C5-A341-F2EA82B78F8F}"/>
    <cellStyle name="Ênfase5 116" xfId="6740" xr:uid="{AE016126-C478-4446-86D0-4B2D0F78153D}"/>
    <cellStyle name="Ênfase5 117" xfId="6741" xr:uid="{3E5FC15A-6A6C-4F1C-B02A-D63FEE2B7238}"/>
    <cellStyle name="Ênfase5 118" xfId="6742" xr:uid="{15F226F7-B48B-4665-94A8-4026BD10DEA2}"/>
    <cellStyle name="Ênfase5 119" xfId="6743" xr:uid="{74053AF3-13B8-464E-9DFF-609B3B4F1412}"/>
    <cellStyle name="Ênfase5 12" xfId="6744" xr:uid="{773E5E0D-DD9B-4D5B-AF35-B01E21EAE0AC}"/>
    <cellStyle name="Ênfase5 120" xfId="6745" xr:uid="{936B9318-BFE6-4EF5-A0BF-7FDEF971480C}"/>
    <cellStyle name="Ênfase5 121" xfId="6746" xr:uid="{9FBFAEBB-0BF5-4E5E-83A3-116EB6662A59}"/>
    <cellStyle name="Ênfase5 122" xfId="6747" xr:uid="{675E595D-3180-4AAA-ADC5-BDC2DCE3D0C4}"/>
    <cellStyle name="Ênfase5 123" xfId="6748" xr:uid="{D1F0D3F7-6A22-48B8-B129-37743D955598}"/>
    <cellStyle name="Ênfase5 124" xfId="6749" xr:uid="{EE0F2320-9E48-4195-9472-ADAB91B4A147}"/>
    <cellStyle name="Ênfase5 125" xfId="6750" xr:uid="{93A82251-89FE-44A4-BE04-36A9EC70B321}"/>
    <cellStyle name="Ênfase5 126" xfId="6751" xr:uid="{66394395-21A1-4098-8DDF-A69D3B6A21C7}"/>
    <cellStyle name="Ênfase5 127" xfId="6752" xr:uid="{E73B7385-B61D-49AE-B087-CDC1D0FAF9E3}"/>
    <cellStyle name="Ênfase5 128" xfId="6753" xr:uid="{B1542EB7-927E-49CF-9ED4-03A77093D95E}"/>
    <cellStyle name="Ênfase5 129" xfId="6754" xr:uid="{078952C9-720C-4F7E-A61C-9D769212838C}"/>
    <cellStyle name="Ênfase5 13" xfId="6755" xr:uid="{9914889A-09B3-4CF3-8715-D64139416078}"/>
    <cellStyle name="Ênfase5 130" xfId="6756" xr:uid="{B5566113-45E0-4A69-B3ED-C45F3648D3DA}"/>
    <cellStyle name="Ênfase5 131" xfId="6757" xr:uid="{DF9EA0E8-062D-4703-98ED-C3CFF7BD6C4D}"/>
    <cellStyle name="Ênfase5 132" xfId="6758" xr:uid="{84E5E230-236B-4E76-98B3-993353C16D28}"/>
    <cellStyle name="Ênfase5 133" xfId="6759" xr:uid="{14FD7FC4-3F9D-4947-9DC7-1E0FCD650C5E}"/>
    <cellStyle name="Ênfase5 134" xfId="6760" xr:uid="{9F38CD01-26A4-4395-8AE2-50B96676B425}"/>
    <cellStyle name="Ênfase5 135" xfId="6761" xr:uid="{F46231D4-8D8F-41C0-9CFA-87EEE84EF802}"/>
    <cellStyle name="Ênfase5 136" xfId="6762" xr:uid="{A272E8DA-24C8-46C4-B5CF-97441EE700B2}"/>
    <cellStyle name="Ênfase5 137" xfId="6763" xr:uid="{9D1DA56C-1B8A-45A9-8D16-3B0DCFE34872}"/>
    <cellStyle name="Ênfase5 138" xfId="6764" xr:uid="{331022C9-1016-41FB-A519-44DD81F01FFE}"/>
    <cellStyle name="Ênfase5 139" xfId="6765" xr:uid="{C7EE3160-4DBA-48A0-82A1-C57A7BDF770F}"/>
    <cellStyle name="Ênfase5 14" xfId="6766" xr:uid="{2A7F22A7-7C48-4B3F-80A7-28CFA6F4DF6C}"/>
    <cellStyle name="Ênfase5 140" xfId="6767" xr:uid="{637ECC12-024F-4EA2-B489-60808822BA5D}"/>
    <cellStyle name="Ênfase5 141" xfId="6768" xr:uid="{7E728AC2-1BB3-49EF-8692-15651C9B1F4A}"/>
    <cellStyle name="Ênfase5 142" xfId="6769" xr:uid="{E7CCF280-552B-4A13-9467-C469DED8287D}"/>
    <cellStyle name="Ênfase5 143" xfId="6770" xr:uid="{C0C7A039-A8AF-4997-BC88-4AA5FC8BF2F8}"/>
    <cellStyle name="Ênfase5 144" xfId="6771" xr:uid="{1FCF3195-59D0-41D8-A4A3-33E584A8DCC1}"/>
    <cellStyle name="Ênfase5 145" xfId="6772" xr:uid="{6D5E3F2C-5366-4015-85F8-45A5FEA8F1FF}"/>
    <cellStyle name="Ênfase5 146" xfId="6773" xr:uid="{57476F4D-2E00-4A16-B30C-22F2D94C8A85}"/>
    <cellStyle name="Ênfase5 147" xfId="6774" xr:uid="{358A06E5-6244-4608-B4D9-A3EF8A88F321}"/>
    <cellStyle name="Ênfase5 148" xfId="6775" xr:uid="{210DD570-3CB7-4110-B611-257700A7AF95}"/>
    <cellStyle name="Ênfase5 149" xfId="6776" xr:uid="{658281EB-6FFA-489A-BFD2-E10ED452C924}"/>
    <cellStyle name="Ênfase5 15" xfId="6777" xr:uid="{7EFAADE2-58D1-4EA6-8CC2-AE43A5B886FA}"/>
    <cellStyle name="Ênfase5 150" xfId="6778" xr:uid="{5B137230-D48B-43A9-8B6E-A954BEBFD5A0}"/>
    <cellStyle name="Ênfase5 151" xfId="6779" xr:uid="{2A9B1B49-E371-43DC-AB7F-D42FCA34B5C7}"/>
    <cellStyle name="Ênfase5 152" xfId="6780" xr:uid="{30A9764B-2066-4A1F-BCA9-DA5A2FB22CA0}"/>
    <cellStyle name="Ênfase5 153" xfId="6781" xr:uid="{B46D9E4F-3D9C-4A8D-8EB4-E727DD73BAAC}"/>
    <cellStyle name="Ênfase5 154" xfId="6782" xr:uid="{80E67831-960A-43D6-A1EE-FC3FD45E9893}"/>
    <cellStyle name="Ênfase5 155" xfId="6783" xr:uid="{D59B97F5-81DD-4BAB-AC21-34EC83745D02}"/>
    <cellStyle name="Ênfase5 156" xfId="6784" xr:uid="{D2EBC4FF-F789-4994-9A54-A72C1F9F6994}"/>
    <cellStyle name="Ênfase5 157" xfId="6785" xr:uid="{A3FB66FD-36EC-4ED8-9F6C-A240C0E628CD}"/>
    <cellStyle name="Ênfase5 158" xfId="6786" xr:uid="{4B31CFDC-50DF-4E4E-92CD-FD8715909162}"/>
    <cellStyle name="Ênfase5 159" xfId="6787" xr:uid="{C2CBB2EC-42E8-4638-940D-27167954DAF7}"/>
    <cellStyle name="Ênfase5 16" xfId="6788" xr:uid="{7AACAB85-9E6D-495D-A691-2E3B9B03950A}"/>
    <cellStyle name="Ênfase5 160" xfId="6789" xr:uid="{6FB75849-665B-4D73-8280-374B62B79B1D}"/>
    <cellStyle name="Ênfase5 161" xfId="6790" xr:uid="{4E6B9C36-227D-4F9A-AB55-CBE37CD65F96}"/>
    <cellStyle name="Ênfase5 162" xfId="6791" xr:uid="{63830E37-50A2-4482-802A-55FD7BEFC18D}"/>
    <cellStyle name="Ênfase5 163" xfId="6792" xr:uid="{2E6EE4EC-1191-4937-8437-C59EB6015D64}"/>
    <cellStyle name="Ênfase5 164" xfId="6793" xr:uid="{325BAD6B-BFD4-4C28-86C7-F47511D10A3F}"/>
    <cellStyle name="Ênfase5 165" xfId="6794" xr:uid="{18E8BC58-9123-46C5-9E49-E2DAACC28218}"/>
    <cellStyle name="Ênfase5 166" xfId="6795" xr:uid="{501780AB-2886-449C-A1FA-49D139B18AF1}"/>
    <cellStyle name="Ênfase5 167" xfId="6796" xr:uid="{5A536487-1C07-4F36-92DA-A110F067639A}"/>
    <cellStyle name="Ênfase5 168" xfId="6797" xr:uid="{EEB7107E-E319-4A84-A6DA-B2EB6DD389F3}"/>
    <cellStyle name="Ênfase5 169" xfId="6798" xr:uid="{5A3CD5D5-E66F-4395-8812-40EBA370030C}"/>
    <cellStyle name="Ênfase5 17" xfId="6799" xr:uid="{FBDC7F1B-018B-47CB-AE93-90603D17F4C1}"/>
    <cellStyle name="Ênfase5 170" xfId="6800" xr:uid="{94730B93-8D2D-4ED1-9362-52D4D61665AD}"/>
    <cellStyle name="Ênfase5 171" xfId="6801" xr:uid="{5BEA73FB-97D6-4A49-AD7E-10B9111EB445}"/>
    <cellStyle name="Ênfase5 172" xfId="6802" xr:uid="{39318DF6-0D09-40E3-BC17-4DD3EDE52D50}"/>
    <cellStyle name="Ênfase5 173" xfId="6803" xr:uid="{A3D215C6-4905-4B2B-8221-64F25336B6C2}"/>
    <cellStyle name="Ênfase5 174" xfId="6804" xr:uid="{B5ED02BE-67BF-4775-A7D8-9B97364C8AC7}"/>
    <cellStyle name="Ênfase5 175" xfId="6805" xr:uid="{357C823D-FED1-4A9A-924B-F30DD2BEC8D1}"/>
    <cellStyle name="Ênfase5 176" xfId="6806" xr:uid="{3E954400-9CA0-4D84-AAA4-4B094D4A808F}"/>
    <cellStyle name="Ênfase5 177" xfId="6807" xr:uid="{657D9FAF-0AB9-4E64-9A2E-5F092944229E}"/>
    <cellStyle name="Ênfase5 178" xfId="6808" xr:uid="{620659AF-228A-40EC-957E-E1D48EDF8F8A}"/>
    <cellStyle name="Ênfase5 179" xfId="6809" xr:uid="{C99D924C-0A3C-4588-AC17-AC46D98F5BBD}"/>
    <cellStyle name="Ênfase5 18" xfId="6810" xr:uid="{7D181538-0D81-45F7-AEB8-0D6C3C47D281}"/>
    <cellStyle name="Ênfase5 180" xfId="6811" xr:uid="{40F8D099-8E68-4A1F-8C32-5AADB47ED1F6}"/>
    <cellStyle name="Ênfase5 181" xfId="6812" xr:uid="{9BA0429B-685D-4319-B6E3-5987E2DD686D}"/>
    <cellStyle name="Ênfase5 182" xfId="6813" xr:uid="{14CEBCF1-E57D-4947-909D-A452B71B0127}"/>
    <cellStyle name="Ênfase5 183" xfId="6814" xr:uid="{713DECC8-C8F8-422D-AFED-B5A6BDD87C0E}"/>
    <cellStyle name="Ênfase5 184" xfId="6815" xr:uid="{183FA50E-9562-43E9-83A8-926BD54EC369}"/>
    <cellStyle name="Ênfase5 185" xfId="6816" xr:uid="{56B22EB9-C789-4502-9753-2B6B93DDF73F}"/>
    <cellStyle name="Ênfase5 186" xfId="6817" xr:uid="{C92275FD-9ECA-4871-A68D-3F47B8441E03}"/>
    <cellStyle name="Ênfase5 187" xfId="6818" xr:uid="{318D4441-9403-4F45-A0F6-F2541ABBAF1D}"/>
    <cellStyle name="Ênfase5 188" xfId="6819" xr:uid="{0B1C0F95-E929-4C80-ABAF-A908CFCB5B5A}"/>
    <cellStyle name="Ênfase5 189" xfId="6820" xr:uid="{F96E3AF4-6E1D-4131-B224-B8C7564453B5}"/>
    <cellStyle name="Ênfase5 19" xfId="6821" xr:uid="{6C4251EC-F261-44DF-BF2F-9C47F3103B52}"/>
    <cellStyle name="Ênfase5 190" xfId="6822" xr:uid="{506EF503-33B2-4675-BC56-DDA3E7212EDC}"/>
    <cellStyle name="Ênfase5 191" xfId="6823" xr:uid="{13DF7FF0-4E5E-48C3-B67B-14D3821F4093}"/>
    <cellStyle name="Ênfase5 192" xfId="6824" xr:uid="{954308F2-0C32-4F5A-95A2-79DC61E45827}"/>
    <cellStyle name="Ênfase5 193" xfId="6825" xr:uid="{4A5906D3-D8E9-4AB7-B21B-72E9830225F2}"/>
    <cellStyle name="Ênfase5 194" xfId="6826" xr:uid="{99156684-3480-4219-A4CE-4136DB24A61F}"/>
    <cellStyle name="Ênfase5 195" xfId="6827" xr:uid="{0F89946C-ECDC-4986-B915-55FC7A84DF29}"/>
    <cellStyle name="Ênfase5 196" xfId="6828" xr:uid="{2B41DA0F-D1D4-404A-8736-A3976AC9DF31}"/>
    <cellStyle name="Ênfase5 197" xfId="6829" xr:uid="{D472A210-FC42-43AB-AEB4-378F162C6DE1}"/>
    <cellStyle name="Ênfase5 198" xfId="6830" xr:uid="{E39DD87A-945A-4D7D-8758-4C1B462BFEBC}"/>
    <cellStyle name="Ênfase5 199" xfId="6831" xr:uid="{D7FFCE9F-A8E2-42DA-917F-85D27D1AF35D}"/>
    <cellStyle name="Ênfase5 2" xfId="6832" xr:uid="{FD76E6B2-119B-4F36-9F85-F17A5FA36E79}"/>
    <cellStyle name="Ênfase5 2 2" xfId="18672" xr:uid="{9492D39C-D752-4221-BFA5-2340528896F4}"/>
    <cellStyle name="Ênfase5 2 2 2" xfId="31844" xr:uid="{C0A7DD6A-4160-4289-B970-9DE99E746EDD}"/>
    <cellStyle name="Ênfase5 20" xfId="6833" xr:uid="{B9ED60C7-672F-4159-B36E-FF86EDEE6914}"/>
    <cellStyle name="Ênfase5 200" xfId="6834" xr:uid="{060CDF6A-9625-4FF9-9DCE-D9C50F32620B}"/>
    <cellStyle name="Ênfase5 201" xfId="6835" xr:uid="{29826B9B-C48B-44AE-8C40-DC10B11AEE81}"/>
    <cellStyle name="Ênfase5 202" xfId="6836" xr:uid="{FBDF2A95-9B6F-476F-8D26-6A13C07C53BC}"/>
    <cellStyle name="Ênfase5 203" xfId="6837" xr:uid="{A6BFC8EF-DEC5-44BF-8709-BCEE8AE47E58}"/>
    <cellStyle name="Ênfase5 204" xfId="6838" xr:uid="{2CF1444C-82B5-4460-9BFB-189516247A6A}"/>
    <cellStyle name="Ênfase5 205" xfId="6839" xr:uid="{21BC9DC2-C3B6-4C99-BC97-7F62A8A47871}"/>
    <cellStyle name="Ênfase5 206" xfId="6840" xr:uid="{119A4E10-8ABB-45A1-BDCD-32E49CDC9DC5}"/>
    <cellStyle name="Ênfase5 207" xfId="6841" xr:uid="{CCA0A342-54DE-4792-B0AF-3857E11FD4C5}"/>
    <cellStyle name="Ênfase5 208" xfId="6842" xr:uid="{BFB5C8FD-1EF3-40D7-B970-226720BEC73F}"/>
    <cellStyle name="Ênfase5 209" xfId="6843" xr:uid="{47995C13-3570-444A-B4B5-88313CE2D023}"/>
    <cellStyle name="Ênfase5 21" xfId="6844" xr:uid="{D7006B92-67C4-44DB-9938-12A8B8AAECDA}"/>
    <cellStyle name="Ênfase5 210" xfId="6845" xr:uid="{2B6E440E-E8C9-4687-8C3F-B12CEE96CE57}"/>
    <cellStyle name="Ênfase5 211" xfId="6846" xr:uid="{690E63F7-19F9-4D64-8096-A7313BD263D6}"/>
    <cellStyle name="Ênfase5 212" xfId="6847" xr:uid="{6EDD7A9D-ED2A-47C3-A758-7337BBDF9FDF}"/>
    <cellStyle name="Ênfase5 213" xfId="6848" xr:uid="{AAFB6642-9B6E-4930-8D50-891C6DAE386C}"/>
    <cellStyle name="Ênfase5 214" xfId="6849" xr:uid="{609D70E1-6E0E-4F3A-A133-F0127B12C2FA}"/>
    <cellStyle name="Ênfase5 215" xfId="6850" xr:uid="{2302F4F5-3C5A-4AC5-947F-E76D4E70ED68}"/>
    <cellStyle name="Ênfase5 216" xfId="6851" xr:uid="{1BC2226B-CDB2-410D-BF4D-0058CA9D269C}"/>
    <cellStyle name="Ênfase5 217" xfId="6852" xr:uid="{D2F4D9CB-C01D-479C-842B-BC767820DABD}"/>
    <cellStyle name="Ênfase5 218" xfId="6853" xr:uid="{18CC1B7C-55D3-4FD8-BD27-506D139EE0BC}"/>
    <cellStyle name="Ênfase5 219" xfId="6854" xr:uid="{4D63CB84-CF6A-4033-B6B4-87CA1EE7EC9E}"/>
    <cellStyle name="Ênfase5 22" xfId="6855" xr:uid="{713CF682-0816-49C4-90BE-247747D544C6}"/>
    <cellStyle name="Ênfase5 220" xfId="6856" xr:uid="{E285824D-88CC-4370-B662-2CE9B6E42D6E}"/>
    <cellStyle name="Ênfase5 221" xfId="6857" xr:uid="{F44572BB-87D7-4E8E-8918-7B04AD047D7A}"/>
    <cellStyle name="Ênfase5 222" xfId="6858" xr:uid="{A509DCE7-BF9B-4C5F-AE97-82224FCF78D3}"/>
    <cellStyle name="Ênfase5 223" xfId="6859" xr:uid="{E021FD60-19E4-43BB-87B3-B1BCF372B9C3}"/>
    <cellStyle name="Ênfase5 224" xfId="6860" xr:uid="{9C74F68A-3C4B-455C-A917-B5623FBD71EF}"/>
    <cellStyle name="Ênfase5 225" xfId="6861" xr:uid="{93EA3301-D9CC-4B1B-A805-7B8529B8F6ED}"/>
    <cellStyle name="Ênfase5 226" xfId="6862" xr:uid="{755C25C6-FE95-4577-9161-454BFDC2A574}"/>
    <cellStyle name="Ênfase5 227" xfId="6863" xr:uid="{E2809FF1-1241-4D89-9535-8AFE97042B0C}"/>
    <cellStyle name="Ênfase5 228" xfId="6864" xr:uid="{0FF742EA-E2EE-401A-8BF9-718667747347}"/>
    <cellStyle name="Ênfase5 229" xfId="6865" xr:uid="{E8183772-D87D-4896-904C-0F8626F01AE2}"/>
    <cellStyle name="Ênfase5 23" xfId="6866" xr:uid="{51B1887F-DE48-431F-A4AB-42A046F4BC4C}"/>
    <cellStyle name="Ênfase5 230" xfId="6867" xr:uid="{D77FF93D-675A-4040-BBBD-6BBAE52C69B6}"/>
    <cellStyle name="Ênfase5 231" xfId="6868" xr:uid="{800446DC-4B3A-452A-85D1-F4331E7AACD1}"/>
    <cellStyle name="Ênfase5 232" xfId="6869" xr:uid="{812CEC58-3244-48F4-AD6F-973947C11583}"/>
    <cellStyle name="Ênfase5 233" xfId="6870" xr:uid="{C20056F5-E854-4786-86E3-1B85565EB418}"/>
    <cellStyle name="Ênfase5 234" xfId="6871" xr:uid="{AA709912-0321-4221-9173-F4B1666D8EA5}"/>
    <cellStyle name="Ênfase5 235" xfId="6872" xr:uid="{0E212E57-17F0-4CB4-A04F-E74C2E081131}"/>
    <cellStyle name="Ênfase5 236" xfId="6873" xr:uid="{D19A6D01-EA9B-43E0-BA09-7EE2238175F6}"/>
    <cellStyle name="Ênfase5 237" xfId="6874" xr:uid="{627D4D64-2689-436C-9C1C-92167E3A2669}"/>
    <cellStyle name="Ênfase5 238" xfId="6875" xr:uid="{4F4E02AA-5FC2-405F-9DBD-1A223F0EB8C4}"/>
    <cellStyle name="Ênfase5 239" xfId="6876" xr:uid="{087026C3-0E4B-4D2F-9156-8B37E7A50238}"/>
    <cellStyle name="Ênfase5 24" xfId="6877" xr:uid="{5E908093-EE88-41B8-8E3A-1EFBED048E19}"/>
    <cellStyle name="Ênfase5 240" xfId="6878" xr:uid="{4555676B-048D-4675-BC27-5B26E65143CC}"/>
    <cellStyle name="Ênfase5 241" xfId="6879" xr:uid="{DA9BE340-55F4-417D-8396-F3DB6B9B9CDA}"/>
    <cellStyle name="Ênfase5 242" xfId="6880" xr:uid="{A14E66CD-986E-4F1C-A520-2F8570266143}"/>
    <cellStyle name="Ênfase5 243" xfId="6881" xr:uid="{78E9DACE-FC53-4546-A809-791DC711A630}"/>
    <cellStyle name="Ênfase5 244" xfId="6882" xr:uid="{BC7A24BA-82B4-4431-8D44-6914A6A69BB6}"/>
    <cellStyle name="Ênfase5 245" xfId="6883" xr:uid="{12872546-6FDF-49FA-A23B-0C4A08160057}"/>
    <cellStyle name="Ênfase5 246" xfId="6884" xr:uid="{DDDE1F03-E06C-4F8D-A920-B1129C6B81F0}"/>
    <cellStyle name="Ênfase5 247" xfId="6885" xr:uid="{140C94A5-7761-41D6-B2EF-33B4A607E92F}"/>
    <cellStyle name="Ênfase5 248" xfId="6886" xr:uid="{2B21435F-8B28-4796-9FA6-B538D49CA520}"/>
    <cellStyle name="Ênfase5 249" xfId="6887" xr:uid="{A1A3AC33-D1C6-453B-B078-E733CD4591DF}"/>
    <cellStyle name="Ênfase5 25" xfId="6888" xr:uid="{145CB24F-CBE6-4E95-85FD-330C37D2CF0E}"/>
    <cellStyle name="Ênfase5 250" xfId="6889" xr:uid="{05FE485B-8937-42F7-91C1-2FC8195B8908}"/>
    <cellStyle name="Ênfase5 251" xfId="6890" xr:uid="{3BE2ECEF-65F4-43DE-B198-017578DCA65C}"/>
    <cellStyle name="Ênfase5 252" xfId="6891" xr:uid="{9170FE3B-7703-43D3-917D-9A4A694BE129}"/>
    <cellStyle name="Ênfase5 253" xfId="6892" xr:uid="{8A1EACB7-B3C1-4D89-B405-C7986F33EC15}"/>
    <cellStyle name="Ênfase5 254" xfId="6893" xr:uid="{62D9CD87-6405-4646-8344-6343B26F58DA}"/>
    <cellStyle name="Ênfase5 255" xfId="6894" xr:uid="{BE4C9D93-E789-4751-B346-62F9BCDCB900}"/>
    <cellStyle name="Ênfase5 256" xfId="15934" xr:uid="{E954C611-9C79-47AA-A728-5C3ECE6D90C8}"/>
    <cellStyle name="Ênfase5 26" xfId="6895" xr:uid="{83BA6CF0-45EB-491E-AF58-ABE81679C8E7}"/>
    <cellStyle name="Ênfase5 27" xfId="6896" xr:uid="{69F1B6E5-435C-4D36-9D6E-F45AA96C09FC}"/>
    <cellStyle name="Ênfase5 28" xfId="6897" xr:uid="{7067C39D-479A-4B60-8942-55F7B3E84C49}"/>
    <cellStyle name="Ênfase5 29" xfId="6898" xr:uid="{2213C5BB-3E25-4821-8A82-A8DB02A6AC06}"/>
    <cellStyle name="Ênfase5 3" xfId="6899" xr:uid="{4AC6D694-5ADE-45B3-825F-FF30E1931E62}"/>
    <cellStyle name="Ênfase5 30" xfId="6900" xr:uid="{46282B6D-4538-4A29-B87D-527E06982C05}"/>
    <cellStyle name="Ênfase5 31" xfId="6901" xr:uid="{5AEE51AF-6AB5-4760-BA14-3EBF65AB65E4}"/>
    <cellStyle name="Ênfase5 32" xfId="6902" xr:uid="{AFFF5590-C139-437A-9B2E-E8F19B21B679}"/>
    <cellStyle name="Ênfase5 33" xfId="6903" xr:uid="{6BEAFBA2-252A-4727-81C7-7D19F9DA4573}"/>
    <cellStyle name="Ênfase5 34" xfId="6904" xr:uid="{17A5CCF1-73E7-4D41-8106-67A737B9062E}"/>
    <cellStyle name="Ênfase5 35" xfId="6905" xr:uid="{B3E89CF2-B62F-462D-8419-47904ABD4B80}"/>
    <cellStyle name="Ênfase5 36" xfId="6906" xr:uid="{CD37B94C-67F8-4A64-A413-6E491C5C5DB4}"/>
    <cellStyle name="Ênfase5 37" xfId="6907" xr:uid="{15231C10-69AB-4BC9-9F2C-6732285E805C}"/>
    <cellStyle name="Ênfase5 38" xfId="6908" xr:uid="{3ED9C887-ABA5-4CF3-BC43-92FE82DD9FCE}"/>
    <cellStyle name="Ênfase5 39" xfId="6909" xr:uid="{F5B0D68E-89AB-46AD-B21D-E5F53100188A}"/>
    <cellStyle name="Ênfase5 4" xfId="6910" xr:uid="{D7A877CB-4181-4DB0-A2C0-935E77E7AE53}"/>
    <cellStyle name="Ênfase5 40" xfId="6911" xr:uid="{339C91ED-D7D5-4720-A827-AD4BF042E06D}"/>
    <cellStyle name="Ênfase5 41" xfId="6912" xr:uid="{0CA5BAA7-0079-4F61-8CA9-41C79F3AA575}"/>
    <cellStyle name="Ênfase5 42" xfId="6913" xr:uid="{893EB0D0-6E34-4735-B92E-9D1630530322}"/>
    <cellStyle name="Ênfase5 43" xfId="6914" xr:uid="{543CE1A2-73E8-43DA-A8B2-16CC0DB4DA26}"/>
    <cellStyle name="Ênfase5 44" xfId="6915" xr:uid="{8DBDE680-4C7B-4492-95D7-FDBBD06FD816}"/>
    <cellStyle name="Ênfase5 45" xfId="6916" xr:uid="{25DF084E-76D7-4FE8-AF67-942684BEC252}"/>
    <cellStyle name="Ênfase5 46" xfId="6917" xr:uid="{28DA1906-C72A-4ED3-A79E-AF013D60F6A2}"/>
    <cellStyle name="Ênfase5 47" xfId="6918" xr:uid="{F6D92ED4-D88A-48B6-B55A-A2290699E7CC}"/>
    <cellStyle name="Ênfase5 48" xfId="6919" xr:uid="{9A72936C-182B-4898-8B7E-44AC629A1CD0}"/>
    <cellStyle name="Ênfase5 49" xfId="6920" xr:uid="{D4B8D2BF-ACBA-4B64-833B-3A62D9879369}"/>
    <cellStyle name="Ênfase5 5" xfId="6921" xr:uid="{BA27913B-1AF8-4350-BC21-55B9BE8D2243}"/>
    <cellStyle name="Ênfase5 50" xfId="6922" xr:uid="{1D1103B9-04D0-454D-926C-72C3741DE800}"/>
    <cellStyle name="Ênfase5 51" xfId="6923" xr:uid="{51F8F602-A530-4870-BAC3-B0A164EFB526}"/>
    <cellStyle name="Ênfase5 52" xfId="6924" xr:uid="{099352E8-A6DF-4953-A0F1-5DB56FE80436}"/>
    <cellStyle name="Ênfase5 53" xfId="6925" xr:uid="{A7442BB0-6E31-49A4-AE7E-746233F06BDB}"/>
    <cellStyle name="Ênfase5 54" xfId="6926" xr:uid="{75CF65B3-8961-489A-BFFF-516FF4004E96}"/>
    <cellStyle name="Ênfase5 55" xfId="6927" xr:uid="{32511B11-32DF-4170-96C9-9E929FC22E83}"/>
    <cellStyle name="Ênfase5 56" xfId="6928" xr:uid="{F3E064E2-29C4-4584-B746-3E4B1E722E01}"/>
    <cellStyle name="Ênfase5 57" xfId="6929" xr:uid="{A8099674-38DC-4FC7-B9F2-7776CA8C917F}"/>
    <cellStyle name="Ênfase5 58" xfId="6930" xr:uid="{95549E9D-9875-4FFF-B924-1A4D87FE62E9}"/>
    <cellStyle name="Ênfase5 59" xfId="6931" xr:uid="{B9EAF125-5043-4FEE-90C3-1E97C6D581F6}"/>
    <cellStyle name="Ênfase5 6" xfId="6932" xr:uid="{F096533B-7BE6-4498-AA55-1E42CEDDB02C}"/>
    <cellStyle name="Ênfase5 60" xfId="6933" xr:uid="{39F06ED7-C3F0-4547-9202-1E330BC29C29}"/>
    <cellStyle name="Ênfase5 61" xfId="6934" xr:uid="{2B1BB604-7BE2-4287-854F-A701BBF3C1AC}"/>
    <cellStyle name="Ênfase5 62" xfId="6935" xr:uid="{20E30D22-9ADA-483D-A89D-DC75F5816FD9}"/>
    <cellStyle name="Ênfase5 63" xfId="6936" xr:uid="{C32F5BEF-1999-46DE-9379-84FC7C048839}"/>
    <cellStyle name="Ênfase5 64" xfId="6937" xr:uid="{09823460-80C6-498E-98C7-2D258210B7A7}"/>
    <cellStyle name="Ênfase5 65" xfId="6938" xr:uid="{59940050-8254-46C5-8986-730C296C6AB6}"/>
    <cellStyle name="Ênfase5 66" xfId="6939" xr:uid="{2CA0C1A8-0A06-4CEB-9C45-DAD4781B73CC}"/>
    <cellStyle name="Ênfase5 67" xfId="6940" xr:uid="{6D9430B0-0DC7-4AA5-BD4F-066DEF5A2C6D}"/>
    <cellStyle name="Ênfase5 68" xfId="6941" xr:uid="{F609035D-D3BD-446B-8D90-D4D7EAE89C11}"/>
    <cellStyle name="Ênfase5 69" xfId="6942" xr:uid="{F708D9BA-2CB5-4F39-B6D2-23CB1E886D14}"/>
    <cellStyle name="Ênfase5 7" xfId="6943" xr:uid="{E5C0A66F-BC4F-4FD7-9E45-DA0CD8B66459}"/>
    <cellStyle name="Ênfase5 70" xfId="6944" xr:uid="{709761D1-9B51-4ECB-B0B5-399D06FF02B0}"/>
    <cellStyle name="Ênfase5 71" xfId="6945" xr:uid="{3FBA37A6-A678-41E7-8FB1-881BB4407700}"/>
    <cellStyle name="Ênfase5 72" xfId="6946" xr:uid="{4A6B5BC6-617E-4DF9-BC5B-11ADF427A6C1}"/>
    <cellStyle name="Ênfase5 73" xfId="6947" xr:uid="{1D59F7AA-0409-4527-B428-DA4B7A212AA5}"/>
    <cellStyle name="Ênfase5 74" xfId="6948" xr:uid="{42D1FAC2-3B2A-44CF-BF7F-5199D78648DA}"/>
    <cellStyle name="Ênfase5 75" xfId="6949" xr:uid="{21DF5574-577A-4D47-AFB9-0D8C1931D3E4}"/>
    <cellStyle name="Ênfase5 76" xfId="6950" xr:uid="{4530AE92-93E9-4279-BD0D-E7370E1775F8}"/>
    <cellStyle name="Ênfase5 77" xfId="6951" xr:uid="{EC1F849F-BEF8-4A63-B388-B0DC0299220C}"/>
    <cellStyle name="Ênfase5 78" xfId="6952" xr:uid="{D751683F-E503-47ED-8B35-0A5F7BF29C25}"/>
    <cellStyle name="Ênfase5 79" xfId="6953" xr:uid="{B20DB958-4FA0-46A2-A14F-45761D695AD1}"/>
    <cellStyle name="Ênfase5 8" xfId="6954" xr:uid="{195A7BFF-36CE-4DF3-947F-3E68A1E53D47}"/>
    <cellStyle name="Ênfase5 80" xfId="6955" xr:uid="{C0D1742A-DC54-4783-9293-A541A6D6E2A8}"/>
    <cellStyle name="Ênfase5 81" xfId="6956" xr:uid="{D05CD06C-989D-45CB-9A59-A64E001264C5}"/>
    <cellStyle name="Ênfase5 82" xfId="6957" xr:uid="{FD9AFE69-6088-4D28-8724-4AB681F7D0D7}"/>
    <cellStyle name="Ênfase5 83" xfId="6958" xr:uid="{F8C01389-164C-41CA-9F85-99ADDCB4BD42}"/>
    <cellStyle name="Ênfase5 84" xfId="6959" xr:uid="{FB1F0D58-1912-46C4-8D7E-CB21D0F61E26}"/>
    <cellStyle name="Ênfase5 85" xfId="6960" xr:uid="{71506B2F-F545-4FEC-97B1-29C819D6C316}"/>
    <cellStyle name="Ênfase5 86" xfId="6961" xr:uid="{67DCF126-13A6-4598-8B77-AF9A5AA57513}"/>
    <cellStyle name="Ênfase5 87" xfId="6962" xr:uid="{E75516FC-8B73-4506-A14C-F85171EB90A7}"/>
    <cellStyle name="Ênfase5 88" xfId="6963" xr:uid="{D60C9453-97C7-40A2-AD49-62F8EA211790}"/>
    <cellStyle name="Ênfase5 89" xfId="6964" xr:uid="{8A741F44-4FC1-451F-A0D5-9D664CE383AE}"/>
    <cellStyle name="Ênfase5 9" xfId="6965" xr:uid="{FF47BCF4-43F0-4DDD-8845-FF613D4E03C4}"/>
    <cellStyle name="Ênfase5 90" xfId="6966" xr:uid="{B6E1B305-9A4F-444F-BA0A-69DEAE71B3F9}"/>
    <cellStyle name="Ênfase5 91" xfId="6967" xr:uid="{45A2FCD6-604B-4199-BDBB-9340CCD42D5C}"/>
    <cellStyle name="Ênfase5 92" xfId="6968" xr:uid="{B67D28B2-AFD5-4DEE-9B50-6FC4185FCB82}"/>
    <cellStyle name="Ênfase5 93" xfId="6969" xr:uid="{9118F880-AE60-46B5-87F0-9AAD44CCA15F}"/>
    <cellStyle name="Ênfase5 94" xfId="6970" xr:uid="{97D248C1-23E6-462D-A16B-605656835457}"/>
    <cellStyle name="Ênfase5 95" xfId="6971" xr:uid="{D425E750-069A-4AA0-AF9E-4DD68C05C0B2}"/>
    <cellStyle name="Ênfase5 96" xfId="6972" xr:uid="{E72A5DA1-3198-4796-8AC4-8460EE63F2C8}"/>
    <cellStyle name="Ênfase5 97" xfId="6973" xr:uid="{950EF7AC-5E5F-40E1-8F72-0D1646BC465C}"/>
    <cellStyle name="Ênfase5 98" xfId="6974" xr:uid="{2E7646A8-A522-460B-AF51-45C344FF243B}"/>
    <cellStyle name="Ênfase5 99" xfId="6975" xr:uid="{00ED33D4-464B-42E3-BA25-5860D1F7372A}"/>
    <cellStyle name="Ênfase6" xfId="49" xr:uid="{00000000-0005-0000-0000-000030000000}"/>
    <cellStyle name="Ênfase6 10" xfId="6976" xr:uid="{7899DF01-BC50-4CB8-A365-60D61FD68642}"/>
    <cellStyle name="Ênfase6 100" xfId="6977" xr:uid="{E8568CAF-B0B9-49A1-B767-9C57857A8D04}"/>
    <cellStyle name="Ênfase6 101" xfId="6978" xr:uid="{05CE7251-D0B6-4412-AC66-667EFC01E1A9}"/>
    <cellStyle name="Ênfase6 102" xfId="6979" xr:uid="{3125BC85-9B35-47B8-B80C-B1726C5BBE0C}"/>
    <cellStyle name="Ênfase6 103" xfId="6980" xr:uid="{7B646AD5-1612-42CE-A6AF-2A5EC18A5582}"/>
    <cellStyle name="Ênfase6 104" xfId="6981" xr:uid="{11EC8D15-D47E-4C10-B23D-784AA2D0E57C}"/>
    <cellStyle name="Ênfase6 105" xfId="6982" xr:uid="{E94E6E13-7A5B-4EE6-B2D4-72065112C900}"/>
    <cellStyle name="Ênfase6 106" xfId="6983" xr:uid="{5BE72C1F-89A8-4418-A28A-30F20ED0B2C0}"/>
    <cellStyle name="Ênfase6 107" xfId="6984" xr:uid="{D6F1FE32-FE39-4F98-861D-47C33A9ECCED}"/>
    <cellStyle name="Ênfase6 108" xfId="6985" xr:uid="{AF1CEA71-F899-47AA-9919-90946A895C4E}"/>
    <cellStyle name="Ênfase6 109" xfId="6986" xr:uid="{ACF113F2-ECF0-4A79-8A19-A7D9E0251B14}"/>
    <cellStyle name="Ênfase6 11" xfId="6987" xr:uid="{339A37C4-EAB6-47DB-8105-60638328DA9F}"/>
    <cellStyle name="Ênfase6 110" xfId="6988" xr:uid="{CC7D96C6-B014-4C67-97D3-10D21A980B1B}"/>
    <cellStyle name="Ênfase6 111" xfId="6989" xr:uid="{DE688A52-8FA9-4DEC-8712-73DE7DD1F638}"/>
    <cellStyle name="Ênfase6 112" xfId="6990" xr:uid="{9FD1BEAC-3F81-4330-9A5F-B2EE167B31DF}"/>
    <cellStyle name="Ênfase6 113" xfId="6991" xr:uid="{37674726-23B9-4A11-AAE8-0B39727DC829}"/>
    <cellStyle name="Ênfase6 114" xfId="6992" xr:uid="{E3462B2E-9049-49BE-9001-99E3A247FCCC}"/>
    <cellStyle name="Ênfase6 115" xfId="6993" xr:uid="{F2A85D35-F775-45D6-AF52-E221B6B51C7C}"/>
    <cellStyle name="Ênfase6 116" xfId="6994" xr:uid="{062985AE-3ED5-4B5F-9753-908420805AD4}"/>
    <cellStyle name="Ênfase6 117" xfId="6995" xr:uid="{16857817-0632-4DFD-94CC-AC1E006D1FE7}"/>
    <cellStyle name="Ênfase6 118" xfId="6996" xr:uid="{B40EAF55-B0C1-4B28-9E10-F37A857D3618}"/>
    <cellStyle name="Ênfase6 119" xfId="6997" xr:uid="{78464A58-9D0E-4CB0-915D-ACA92DF103C1}"/>
    <cellStyle name="Ênfase6 12" xfId="6998" xr:uid="{BD43B39C-5C0C-488F-9D26-823868C4F61B}"/>
    <cellStyle name="Ênfase6 120" xfId="6999" xr:uid="{57B060F0-A4FB-4E72-8466-46C73F56C3AF}"/>
    <cellStyle name="Ênfase6 121" xfId="7000" xr:uid="{0D0290B9-3417-4E6A-880F-7F7EF8545ABC}"/>
    <cellStyle name="Ênfase6 122" xfId="7001" xr:uid="{AB3376E7-1899-4C7B-B6D5-6F0BBDA5C890}"/>
    <cellStyle name="Ênfase6 123" xfId="7002" xr:uid="{FEE1CAB2-56F9-41DE-B864-4B7D11149C9C}"/>
    <cellStyle name="Ênfase6 124" xfId="7003" xr:uid="{D0FF08E2-38C5-48FD-AEBA-1F4BE3903230}"/>
    <cellStyle name="Ênfase6 125" xfId="7004" xr:uid="{5B0A1060-6E0C-4191-92C7-262652371011}"/>
    <cellStyle name="Ênfase6 126" xfId="7005" xr:uid="{8EB45D67-D587-4A4C-963B-16F63C6E6EAB}"/>
    <cellStyle name="Ênfase6 127" xfId="7006" xr:uid="{33BAEAAF-DAA5-4874-AEBD-C329A52B5169}"/>
    <cellStyle name="Ênfase6 128" xfId="7007" xr:uid="{F37998E6-0B72-4FC7-8243-683A85F201D4}"/>
    <cellStyle name="Ênfase6 129" xfId="7008" xr:uid="{02C65973-5BBF-43CF-AF44-C949B392CD63}"/>
    <cellStyle name="Ênfase6 13" xfId="7009" xr:uid="{45B37608-2738-4B7C-BA8A-853755484CC3}"/>
    <cellStyle name="Ênfase6 130" xfId="7010" xr:uid="{1DEA5C14-3470-4998-AEF3-44992E5E15CA}"/>
    <cellStyle name="Ênfase6 131" xfId="7011" xr:uid="{AAE476DB-2092-4B97-91AD-FAF978943A67}"/>
    <cellStyle name="Ênfase6 132" xfId="7012" xr:uid="{CD167E6B-A46D-435D-A7A5-A62EDD559F85}"/>
    <cellStyle name="Ênfase6 133" xfId="7013" xr:uid="{9C8ADE1F-EE71-453C-821C-8CA040B94B76}"/>
    <cellStyle name="Ênfase6 134" xfId="7014" xr:uid="{D76E9219-73FC-44A7-BD09-0F823289CEE5}"/>
    <cellStyle name="Ênfase6 135" xfId="7015" xr:uid="{904D2977-531D-498A-9B42-38B94D5712F7}"/>
    <cellStyle name="Ênfase6 136" xfId="7016" xr:uid="{3BF17EC3-170A-4675-A063-56713C0E8B43}"/>
    <cellStyle name="Ênfase6 137" xfId="7017" xr:uid="{13285287-6A04-40B9-AE93-1853BF6A87F9}"/>
    <cellStyle name="Ênfase6 138" xfId="7018" xr:uid="{CDA83F61-2147-43B3-92BD-60F51BF4D996}"/>
    <cellStyle name="Ênfase6 139" xfId="7019" xr:uid="{4AB9F9B5-A2A6-4D81-B1DC-253C552715A6}"/>
    <cellStyle name="Ênfase6 14" xfId="7020" xr:uid="{B8A5B22B-6BF5-43C2-B835-6B04F876BCA8}"/>
    <cellStyle name="Ênfase6 140" xfId="7021" xr:uid="{52398A88-CE8B-4B53-B3D4-287C8BBF18D0}"/>
    <cellStyle name="Ênfase6 141" xfId="7022" xr:uid="{CEC64CA8-1B40-4043-ABC6-63170443A9E7}"/>
    <cellStyle name="Ênfase6 142" xfId="7023" xr:uid="{0D78D7C9-EC4A-4A86-A21C-0EF91AD5879E}"/>
    <cellStyle name="Ênfase6 143" xfId="7024" xr:uid="{06802BF3-528B-47AC-926D-A2F8C3E77552}"/>
    <cellStyle name="Ênfase6 144" xfId="7025" xr:uid="{2E65C9BC-5F34-4B1C-B301-6739ABA6FD19}"/>
    <cellStyle name="Ênfase6 145" xfId="7026" xr:uid="{8E28C66C-260B-49DC-A8AC-8529BB983065}"/>
    <cellStyle name="Ênfase6 146" xfId="7027" xr:uid="{07C0A6D3-B1F3-48FC-888C-80D350A49772}"/>
    <cellStyle name="Ênfase6 147" xfId="7028" xr:uid="{0B4EA468-8F32-450D-B4FF-DF6024EC32A0}"/>
    <cellStyle name="Ênfase6 148" xfId="7029" xr:uid="{4E853F63-3394-4A78-9B3B-DE826A21975E}"/>
    <cellStyle name="Ênfase6 149" xfId="7030" xr:uid="{97B8668F-4299-4402-949C-8DAA3422F1FC}"/>
    <cellStyle name="Ênfase6 15" xfId="7031" xr:uid="{67C42306-0790-42E2-B852-AFEF764AB7DB}"/>
    <cellStyle name="Ênfase6 150" xfId="7032" xr:uid="{3DF024DD-3381-4546-B05B-0CA087622A80}"/>
    <cellStyle name="Ênfase6 151" xfId="7033" xr:uid="{36AD7D7F-198D-4ECA-BEFF-B91A9F30D32D}"/>
    <cellStyle name="Ênfase6 152" xfId="7034" xr:uid="{9E0B0335-B149-4239-9020-7960405C6E06}"/>
    <cellStyle name="Ênfase6 153" xfId="7035" xr:uid="{621D7ADE-ABC9-4187-A424-5C06AE4F17F4}"/>
    <cellStyle name="Ênfase6 154" xfId="7036" xr:uid="{749F7E42-AE60-4460-A841-F7D9FC87DD86}"/>
    <cellStyle name="Ênfase6 155" xfId="7037" xr:uid="{BB2B8673-217A-4FA1-964B-806D478B21D5}"/>
    <cellStyle name="Ênfase6 156" xfId="7038" xr:uid="{E93B45BC-F66C-483E-91D0-2DBC2179D0A1}"/>
    <cellStyle name="Ênfase6 157" xfId="7039" xr:uid="{1F37AD92-FF8E-47AF-99A9-0B4A7C1A63EE}"/>
    <cellStyle name="Ênfase6 158" xfId="7040" xr:uid="{627FB0A5-CB9B-4C36-B221-40CA381462C1}"/>
    <cellStyle name="Ênfase6 159" xfId="7041" xr:uid="{C880007D-10FA-4958-8A0A-6BFF5247A042}"/>
    <cellStyle name="Ênfase6 16" xfId="7042" xr:uid="{5792F5AF-807C-4B6C-ADA2-B0D311B4A772}"/>
    <cellStyle name="Ênfase6 160" xfId="7043" xr:uid="{3735E70B-22B8-4587-8F4F-B7BBD6DDC816}"/>
    <cellStyle name="Ênfase6 161" xfId="7044" xr:uid="{BAF82D3F-4727-42FD-BF51-8FAD369D565D}"/>
    <cellStyle name="Ênfase6 162" xfId="7045" xr:uid="{67FC9171-ECB5-499D-82BB-3C2C92DD4039}"/>
    <cellStyle name="Ênfase6 163" xfId="7046" xr:uid="{99567CF1-666B-4F1F-B733-17A5BC7B6122}"/>
    <cellStyle name="Ênfase6 164" xfId="7047" xr:uid="{47327031-0678-4E78-9A26-35A0F3B95E96}"/>
    <cellStyle name="Ênfase6 165" xfId="7048" xr:uid="{93B43BBB-EF3F-4034-9EE1-C1D88B073871}"/>
    <cellStyle name="Ênfase6 166" xfId="7049" xr:uid="{6D239D50-EE16-4180-89CE-B83C02607666}"/>
    <cellStyle name="Ênfase6 167" xfId="7050" xr:uid="{3C30A482-C69F-49ED-A525-A6AA45F9220B}"/>
    <cellStyle name="Ênfase6 168" xfId="7051" xr:uid="{DBEA9FCC-EDD8-4AC8-A3EF-6F6EA766E515}"/>
    <cellStyle name="Ênfase6 169" xfId="7052" xr:uid="{F1881727-44F0-40DD-81CF-86E7D5263E7E}"/>
    <cellStyle name="Ênfase6 17" xfId="7053" xr:uid="{8D48CFC0-9699-4F9A-BEB4-9AD29E09F29B}"/>
    <cellStyle name="Ênfase6 170" xfId="7054" xr:uid="{D29093A5-CE25-4802-AE0C-888BB227B388}"/>
    <cellStyle name="Ênfase6 171" xfId="7055" xr:uid="{45D69103-6DAA-4D9E-9865-BFEABA3659F1}"/>
    <cellStyle name="Ênfase6 172" xfId="7056" xr:uid="{426C3673-76D5-493E-B315-C8A5E25311A0}"/>
    <cellStyle name="Ênfase6 173" xfId="7057" xr:uid="{36ABF747-600D-4FE4-A06F-D429D1735041}"/>
    <cellStyle name="Ênfase6 174" xfId="7058" xr:uid="{21A48C67-477A-4155-8C2B-A583D5F477C4}"/>
    <cellStyle name="Ênfase6 175" xfId="7059" xr:uid="{B2E5B9C5-C89D-4EF8-82A9-0298BE7FAD40}"/>
    <cellStyle name="Ênfase6 176" xfId="7060" xr:uid="{200136CE-F4E9-498F-B12F-4B98E9FC80D3}"/>
    <cellStyle name="Ênfase6 177" xfId="7061" xr:uid="{A8D15876-D8BD-4410-B78E-C6207133D7BA}"/>
    <cellStyle name="Ênfase6 178" xfId="7062" xr:uid="{071D650B-9C38-4680-8295-44B40231A682}"/>
    <cellStyle name="Ênfase6 179" xfId="7063" xr:uid="{8CF2B9ED-F48E-40F3-8180-C06293AC5E16}"/>
    <cellStyle name="Ênfase6 18" xfId="7064" xr:uid="{0025F9DD-66BE-46AA-85CF-25BFDA86126C}"/>
    <cellStyle name="Ênfase6 180" xfId="7065" xr:uid="{BF9A6BCB-41B8-46BD-B9DF-0286BABCE620}"/>
    <cellStyle name="Ênfase6 181" xfId="7066" xr:uid="{45338401-6FC3-44C8-8C86-10332B0C6398}"/>
    <cellStyle name="Ênfase6 182" xfId="7067" xr:uid="{62A4C3D8-C39C-47E6-9161-7BAE1E2C56DF}"/>
    <cellStyle name="Ênfase6 183" xfId="7068" xr:uid="{6939A468-C5DE-409E-B297-44088E9D02F2}"/>
    <cellStyle name="Ênfase6 184" xfId="7069" xr:uid="{7258DA0F-6E35-47CA-B495-1ECA92E846CE}"/>
    <cellStyle name="Ênfase6 185" xfId="7070" xr:uid="{EFDD0E97-1FE4-450B-AC46-66BDA74C1085}"/>
    <cellStyle name="Ênfase6 186" xfId="7071" xr:uid="{C47356C4-DE73-434E-8068-1D203344688D}"/>
    <cellStyle name="Ênfase6 187" xfId="7072" xr:uid="{F9EA41F1-7C99-4F1A-A80A-D158315387E5}"/>
    <cellStyle name="Ênfase6 188" xfId="7073" xr:uid="{98D45995-2E33-4E8E-AD84-9001694334E9}"/>
    <cellStyle name="Ênfase6 189" xfId="7074" xr:uid="{E4D9B715-9C6F-48F8-9930-42A6135279B4}"/>
    <cellStyle name="Ênfase6 19" xfId="7075" xr:uid="{C57EDF91-E1FE-4BDA-B894-1303C62F6861}"/>
    <cellStyle name="Ênfase6 190" xfId="7076" xr:uid="{5B2080CC-A109-4830-8622-7A57571D6FE6}"/>
    <cellStyle name="Ênfase6 191" xfId="7077" xr:uid="{3A8305D2-88E1-4A6F-9BE9-6C999BA2D2C5}"/>
    <cellStyle name="Ênfase6 192" xfId="7078" xr:uid="{133A707C-5062-43E4-B8E1-926CD8091918}"/>
    <cellStyle name="Ênfase6 193" xfId="7079" xr:uid="{E7BB3B9D-DE2C-4A1A-BDB3-CBEA8051F718}"/>
    <cellStyle name="Ênfase6 194" xfId="7080" xr:uid="{2B4528B0-AA0B-4CC3-8EB4-FD654287EC4D}"/>
    <cellStyle name="Ênfase6 195" xfId="7081" xr:uid="{F097FF86-4F59-4CD4-BF6D-8E2542E8B08F}"/>
    <cellStyle name="Ênfase6 196" xfId="7082" xr:uid="{D34CAB66-4C4C-43CB-BAA5-6EAD6C537E9F}"/>
    <cellStyle name="Ênfase6 197" xfId="7083" xr:uid="{353CAD4D-AB39-49E4-BFE3-E7BEC74A334F}"/>
    <cellStyle name="Ênfase6 198" xfId="7084" xr:uid="{DC638347-7ACE-4572-8305-C5DA5B1D27F0}"/>
    <cellStyle name="Ênfase6 199" xfId="7085" xr:uid="{CDB0A407-439E-4B21-AAC5-761CA4BAC2EC}"/>
    <cellStyle name="Ênfase6 2" xfId="7086" xr:uid="{4D00FA14-9980-4B68-B865-08499C9E4B11}"/>
    <cellStyle name="Ênfase6 2 2" xfId="18673" xr:uid="{B28E80A4-17BA-4848-86EC-0C75BE4841DA}"/>
    <cellStyle name="Ênfase6 2 2 2" xfId="31845" xr:uid="{F655D512-30AD-4208-85FC-47D72F0B7212}"/>
    <cellStyle name="Ênfase6 20" xfId="7087" xr:uid="{7BA8FC96-82ED-4B22-B450-0E892A1125F1}"/>
    <cellStyle name="Ênfase6 200" xfId="7088" xr:uid="{9C669E7B-E2D3-4B40-985A-4C1CD5BE0EEB}"/>
    <cellStyle name="Ênfase6 201" xfId="7089" xr:uid="{266412B3-86E5-4C9A-A541-623D8BB8BED7}"/>
    <cellStyle name="Ênfase6 202" xfId="7090" xr:uid="{4354C409-062E-45FE-9227-F971CA791B55}"/>
    <cellStyle name="Ênfase6 203" xfId="7091" xr:uid="{B1184BF0-2FED-41B1-9469-36C4C6B9F071}"/>
    <cellStyle name="Ênfase6 204" xfId="7092" xr:uid="{BED8C13C-398B-4672-9A39-C9AE8C56F776}"/>
    <cellStyle name="Ênfase6 205" xfId="7093" xr:uid="{BE39A522-7F8B-4B70-A779-C53F761972BD}"/>
    <cellStyle name="Ênfase6 206" xfId="7094" xr:uid="{D55CBDBE-4AE1-486F-ABC0-6C2B57FD5C8A}"/>
    <cellStyle name="Ênfase6 207" xfId="7095" xr:uid="{9E2131D8-6493-4681-9100-539C123CD0B8}"/>
    <cellStyle name="Ênfase6 208" xfId="7096" xr:uid="{1AB4B58C-682A-4D5A-B0E0-4590A804CFF8}"/>
    <cellStyle name="Ênfase6 209" xfId="7097" xr:uid="{A893C692-C462-4B42-AD69-0F112203DE93}"/>
    <cellStyle name="Ênfase6 21" xfId="7098" xr:uid="{DFB5D350-39C4-4264-A898-B2DE94C8080B}"/>
    <cellStyle name="Ênfase6 210" xfId="7099" xr:uid="{695CD4FD-2197-434B-AA90-D1EC23376F6D}"/>
    <cellStyle name="Ênfase6 211" xfId="7100" xr:uid="{A786D644-06BB-4043-9EF8-7C21CE8CA3BD}"/>
    <cellStyle name="Ênfase6 212" xfId="7101" xr:uid="{FBD11138-E916-4757-AE7A-9E15FA43DD6B}"/>
    <cellStyle name="Ênfase6 213" xfId="7102" xr:uid="{DD6A81F7-7673-48C7-8B09-494F3EB474B1}"/>
    <cellStyle name="Ênfase6 214" xfId="7103" xr:uid="{F9F364B8-8E3B-47F9-AC73-0661BE288DAD}"/>
    <cellStyle name="Ênfase6 215" xfId="7104" xr:uid="{FBBBF5EA-95B4-49C8-BE0B-BFFC6FE9EBB0}"/>
    <cellStyle name="Ênfase6 216" xfId="7105" xr:uid="{57EDA9EA-6C87-4EE8-9A7B-A8ECA3668F46}"/>
    <cellStyle name="Ênfase6 217" xfId="7106" xr:uid="{D04E307E-10DC-4DA8-94A4-F634BD01965F}"/>
    <cellStyle name="Ênfase6 218" xfId="7107" xr:uid="{1CE6F099-064D-44B9-8E25-315B49065196}"/>
    <cellStyle name="Ênfase6 219" xfId="7108" xr:uid="{FEAB0B85-2897-489E-BCE3-40314F87AC50}"/>
    <cellStyle name="Ênfase6 22" xfId="7109" xr:uid="{B9E2E313-8C85-4324-BCE6-C3EF41396EE1}"/>
    <cellStyle name="Ênfase6 220" xfId="7110" xr:uid="{B385DA92-C573-4275-AC6C-D6BE408B014E}"/>
    <cellStyle name="Ênfase6 221" xfId="7111" xr:uid="{6115D1A5-DCAB-4FF6-81B6-CE5CDCC89CEB}"/>
    <cellStyle name="Ênfase6 222" xfId="7112" xr:uid="{7F2E0A95-8315-4E34-8DC7-B4B09E059018}"/>
    <cellStyle name="Ênfase6 223" xfId="7113" xr:uid="{71493D24-25B8-4620-A162-F14D2ED740C0}"/>
    <cellStyle name="Ênfase6 224" xfId="7114" xr:uid="{F4DA68EC-419A-491E-A7BD-1CF726F37B36}"/>
    <cellStyle name="Ênfase6 225" xfId="7115" xr:uid="{247C99CA-5E02-4915-830B-712F16735FE4}"/>
    <cellStyle name="Ênfase6 226" xfId="7116" xr:uid="{5CA9C074-0E69-4D5C-894F-4BEF6B510539}"/>
    <cellStyle name="Ênfase6 227" xfId="7117" xr:uid="{4B69356A-E6CE-4B99-A9A4-BDB7B26B9937}"/>
    <cellStyle name="Ênfase6 228" xfId="7118" xr:uid="{83404207-B4AE-4217-9229-F9C9577C3A70}"/>
    <cellStyle name="Ênfase6 229" xfId="7119" xr:uid="{29DA2A3C-F06A-4099-83E4-4B94BDB582A1}"/>
    <cellStyle name="Ênfase6 23" xfId="7120" xr:uid="{F54BDCF6-2FFA-42DC-8909-311E1E74B132}"/>
    <cellStyle name="Ênfase6 230" xfId="7121" xr:uid="{A1F5820F-C251-47AA-95D3-E9460FD3AA86}"/>
    <cellStyle name="Ênfase6 231" xfId="7122" xr:uid="{66BE14A7-6D45-436F-A6B4-B6A7BBC0CA23}"/>
    <cellStyle name="Ênfase6 232" xfId="7123" xr:uid="{1A010BDB-F823-4A68-BCF9-2F2AB84E9EB8}"/>
    <cellStyle name="Ênfase6 233" xfId="7124" xr:uid="{A2547C95-1F59-439B-AB64-060542982D6F}"/>
    <cellStyle name="Ênfase6 234" xfId="7125" xr:uid="{C1518543-FED7-435D-99BC-8A39A5AA2611}"/>
    <cellStyle name="Ênfase6 235" xfId="7126" xr:uid="{D30ED69D-8AD0-47C0-87EA-9D1F86066E6D}"/>
    <cellStyle name="Ênfase6 236" xfId="7127" xr:uid="{6CAC17D3-83B0-4D30-9A70-D75D53EEB934}"/>
    <cellStyle name="Ênfase6 237" xfId="7128" xr:uid="{611405D3-F91E-440D-8B6E-E73736057A57}"/>
    <cellStyle name="Ênfase6 238" xfId="7129" xr:uid="{A7F38B60-879C-40C1-B878-A6D1F44C9026}"/>
    <cellStyle name="Ênfase6 239" xfId="7130" xr:uid="{58E60FE9-0746-4261-B1F2-9BE7BDFA6A46}"/>
    <cellStyle name="Ênfase6 24" xfId="7131" xr:uid="{A5EC31FA-85C4-4E66-8FAF-661BCC010CB2}"/>
    <cellStyle name="Ênfase6 240" xfId="7132" xr:uid="{4D4CDDC1-1A80-4F26-BDB5-825266AB8644}"/>
    <cellStyle name="Ênfase6 241" xfId="7133" xr:uid="{8F36F9CE-E3B4-42EC-AA51-2A0429992170}"/>
    <cellStyle name="Ênfase6 242" xfId="7134" xr:uid="{2A4332BC-8EA6-4E55-ACC5-561D327D426B}"/>
    <cellStyle name="Ênfase6 243" xfId="7135" xr:uid="{3F952814-E319-44F1-BBE0-1BA2581119CB}"/>
    <cellStyle name="Ênfase6 244" xfId="7136" xr:uid="{61A7A25B-4681-49BC-A601-3B49D0BFEF22}"/>
    <cellStyle name="Ênfase6 245" xfId="7137" xr:uid="{9F1BF036-7691-41E3-8762-0EFAF2079167}"/>
    <cellStyle name="Ênfase6 246" xfId="7138" xr:uid="{529CD0DD-FA31-4DF7-AF61-E3F75432A32B}"/>
    <cellStyle name="Ênfase6 247" xfId="7139" xr:uid="{BF204646-87FA-49FA-8F2A-7B501EE33A67}"/>
    <cellStyle name="Ênfase6 248" xfId="7140" xr:uid="{C39F7A7E-20D2-4726-A13B-903876B7BCB7}"/>
    <cellStyle name="Ênfase6 249" xfId="7141" xr:uid="{FF245579-90CF-4AE2-9367-8DC20DA1A01F}"/>
    <cellStyle name="Ênfase6 25" xfId="7142" xr:uid="{F5795EE7-88F5-4A54-9298-8370FA4CF050}"/>
    <cellStyle name="Ênfase6 250" xfId="7143" xr:uid="{671A3658-E76D-425C-AF48-6898108433F8}"/>
    <cellStyle name="Ênfase6 251" xfId="7144" xr:uid="{00B669B4-619F-47BC-AE58-E135EBA61054}"/>
    <cellStyle name="Ênfase6 252" xfId="7145" xr:uid="{AE664278-963F-4B32-9E9F-50EF4EB0E593}"/>
    <cellStyle name="Ênfase6 253" xfId="7146" xr:uid="{C4D35B31-2C45-4C72-972C-764EC0DAF22F}"/>
    <cellStyle name="Ênfase6 254" xfId="7147" xr:uid="{9A6D1707-ED5E-4D8F-84E3-00004736EAB3}"/>
    <cellStyle name="Ênfase6 255" xfId="7148" xr:uid="{2F3CF880-AEED-4DF5-861D-BD4A0A11B14B}"/>
    <cellStyle name="Ênfase6 256" xfId="15938" xr:uid="{3E02E2FA-C4D2-40F5-918F-24EF5C6D20D0}"/>
    <cellStyle name="Ênfase6 26" xfId="7149" xr:uid="{1139B756-177B-49F9-ACE4-F9CFDB0CD8D6}"/>
    <cellStyle name="Ênfase6 27" xfId="7150" xr:uid="{C2946AEC-C4FE-4FCB-AF13-61128C155CEF}"/>
    <cellStyle name="Ênfase6 28" xfId="7151" xr:uid="{F404E3C0-65C4-4F46-85D9-3C83E2D5DAB5}"/>
    <cellStyle name="Ênfase6 29" xfId="7152" xr:uid="{FF60CC27-6033-48F4-87DF-661AC8D23095}"/>
    <cellStyle name="Ênfase6 3" xfId="7153" xr:uid="{9EDC737E-BEC7-40B1-A893-7B709F7B448B}"/>
    <cellStyle name="Ênfase6 30" xfId="7154" xr:uid="{3E732E02-EE8E-4A54-9EB9-A318FCA52155}"/>
    <cellStyle name="Ênfase6 31" xfId="7155" xr:uid="{0DA9C175-AEAA-4AF9-A889-345A6184A0F3}"/>
    <cellStyle name="Ênfase6 32" xfId="7156" xr:uid="{E2399F84-802F-4D77-8BB5-71DFA04DAE96}"/>
    <cellStyle name="Ênfase6 33" xfId="7157" xr:uid="{01D89557-F8F2-4723-996C-5AB1D9C75E09}"/>
    <cellStyle name="Ênfase6 34" xfId="7158" xr:uid="{9EA9C9FE-1AC6-4744-ACAA-B60BAC802C05}"/>
    <cellStyle name="Ênfase6 35" xfId="7159" xr:uid="{1D09AFA9-A080-44C4-B4F6-06DE1E0238FA}"/>
    <cellStyle name="Ênfase6 36" xfId="7160" xr:uid="{4AF028AA-BA9D-4BFC-B1A0-8E4000592523}"/>
    <cellStyle name="Ênfase6 37" xfId="7161" xr:uid="{F95FF969-A73A-44C9-88F5-92DA43C317F1}"/>
    <cellStyle name="Ênfase6 38" xfId="7162" xr:uid="{EA9115FA-6CFC-417B-BD53-CD8051FB61F0}"/>
    <cellStyle name="Ênfase6 39" xfId="7163" xr:uid="{5CB1DEBA-5B4C-46AE-804A-3F7A369BEA16}"/>
    <cellStyle name="Ênfase6 4" xfId="7164" xr:uid="{843356A6-3A60-43B0-BAF5-2C627205B698}"/>
    <cellStyle name="Ênfase6 40" xfId="7165" xr:uid="{2F6B29DF-96B2-4C43-8678-C454235EF6CA}"/>
    <cellStyle name="Ênfase6 41" xfId="7166" xr:uid="{0A6DC846-0DAD-4810-A1C3-37962122762D}"/>
    <cellStyle name="Ênfase6 42" xfId="7167" xr:uid="{BF57494E-2A04-4E5A-B170-B6EADA1FDA90}"/>
    <cellStyle name="Ênfase6 43" xfId="7168" xr:uid="{C33C3C43-6431-45D7-A6C9-38466157B1D2}"/>
    <cellStyle name="Ênfase6 44" xfId="7169" xr:uid="{A97F7949-830A-42B2-A74B-D47FD4D5432B}"/>
    <cellStyle name="Ênfase6 45" xfId="7170" xr:uid="{A5C30404-38EE-47E5-95D7-1403FA74A2B1}"/>
    <cellStyle name="Ênfase6 46" xfId="7171" xr:uid="{F1C1A449-BD4F-4B81-905D-EEC3688B7507}"/>
    <cellStyle name="Ênfase6 47" xfId="7172" xr:uid="{771039F0-7D7C-4601-A052-59C618ED0244}"/>
    <cellStyle name="Ênfase6 48" xfId="7173" xr:uid="{56EC5269-70DE-4A9B-A242-65A6A1CD6F88}"/>
    <cellStyle name="Ênfase6 49" xfId="7174" xr:uid="{894D0841-244C-44AA-A49D-C6CD05164B68}"/>
    <cellStyle name="Ênfase6 5" xfId="7175" xr:uid="{EE96D2F8-DD60-4F80-8BC2-08D163B8A47A}"/>
    <cellStyle name="Ênfase6 50" xfId="7176" xr:uid="{390782A4-DEE4-456D-A466-67BFEE18CB74}"/>
    <cellStyle name="Ênfase6 51" xfId="7177" xr:uid="{302C6F48-2399-41EF-991C-C465C4913DD7}"/>
    <cellStyle name="Ênfase6 52" xfId="7178" xr:uid="{2EE93C78-8A78-45F5-881E-DA1145F6098F}"/>
    <cellStyle name="Ênfase6 53" xfId="7179" xr:uid="{1760FC71-5CE1-4A9A-ACDE-5D42B22E5729}"/>
    <cellStyle name="Ênfase6 54" xfId="7180" xr:uid="{05B38C59-DA0E-49D0-B9F6-36505045EB24}"/>
    <cellStyle name="Ênfase6 55" xfId="7181" xr:uid="{5195C762-2B92-446B-B169-39018F9708B4}"/>
    <cellStyle name="Ênfase6 56" xfId="7182" xr:uid="{A224C50E-85F8-454E-9F94-6D107225DD80}"/>
    <cellStyle name="Ênfase6 57" xfId="7183" xr:uid="{F07F5BD9-3AF1-4658-BA68-69BCAF73D578}"/>
    <cellStyle name="Ênfase6 58" xfId="7184" xr:uid="{D12FAE35-7111-4097-B787-15B02D001A11}"/>
    <cellStyle name="Ênfase6 59" xfId="7185" xr:uid="{F4667EF5-E038-4699-99FE-4B9203AB28FD}"/>
    <cellStyle name="Ênfase6 6" xfId="7186" xr:uid="{ACD73EB3-B5D4-4DDB-BABF-7167FDF3C499}"/>
    <cellStyle name="Ênfase6 60" xfId="7187" xr:uid="{FA2EFE53-467E-469A-93AE-32FAE8953F59}"/>
    <cellStyle name="Ênfase6 61" xfId="7188" xr:uid="{341D296A-B5F0-449E-B752-AD0EB5A2B5B6}"/>
    <cellStyle name="Ênfase6 62" xfId="7189" xr:uid="{F433996C-6BAB-4556-AC75-EAFEB28B7C5A}"/>
    <cellStyle name="Ênfase6 63" xfId="7190" xr:uid="{47044BAF-2E12-4450-BA4A-9EA91D6919EC}"/>
    <cellStyle name="Ênfase6 64" xfId="7191" xr:uid="{3F3F5F04-2E01-467C-A733-196231540A56}"/>
    <cellStyle name="Ênfase6 65" xfId="7192" xr:uid="{D946097A-18D1-4A01-81B2-A5C9F4DD5EC6}"/>
    <cellStyle name="Ênfase6 66" xfId="7193" xr:uid="{97C2B2C8-A470-4458-A465-990B3768AA2A}"/>
    <cellStyle name="Ênfase6 67" xfId="7194" xr:uid="{AE9B5237-0FF8-4F1D-8217-9E1FEED590DE}"/>
    <cellStyle name="Ênfase6 68" xfId="7195" xr:uid="{97D912C4-8946-47D0-93AA-181F747B8061}"/>
    <cellStyle name="Ênfase6 69" xfId="7196" xr:uid="{F81DA085-246A-4027-86A9-F56A8DFFBECB}"/>
    <cellStyle name="Ênfase6 7" xfId="7197" xr:uid="{06AC5983-068B-427F-A6CF-F7C796213D0A}"/>
    <cellStyle name="Ênfase6 70" xfId="7198" xr:uid="{C74AB289-F7D8-4B0C-AFA1-A885B0CFD519}"/>
    <cellStyle name="Ênfase6 71" xfId="7199" xr:uid="{98E24F7F-9BD2-41D4-9D8A-0E7AA7E2A886}"/>
    <cellStyle name="Ênfase6 72" xfId="7200" xr:uid="{B4FB17F7-E071-47B2-9DF8-7F385167A3A3}"/>
    <cellStyle name="Ênfase6 73" xfId="7201" xr:uid="{3F43D4C2-D55F-4930-9C9F-CDEF884C2489}"/>
    <cellStyle name="Ênfase6 74" xfId="7202" xr:uid="{F8F84B90-9CBE-415E-B9EF-6A9982D86660}"/>
    <cellStyle name="Ênfase6 75" xfId="7203" xr:uid="{800B87D4-5203-42DA-9D7F-3B711D61096F}"/>
    <cellStyle name="Ênfase6 76" xfId="7204" xr:uid="{13A983F2-AE2F-4DF7-92A5-F5CC4E7DDFC0}"/>
    <cellStyle name="Ênfase6 77" xfId="7205" xr:uid="{B296EAED-BC88-4781-BE7A-694801A55370}"/>
    <cellStyle name="Ênfase6 78" xfId="7206" xr:uid="{66F1DEA2-4021-4B2F-A60B-DE7403BA0E4B}"/>
    <cellStyle name="Ênfase6 79" xfId="7207" xr:uid="{2B1AF6F1-5619-415F-A470-BEBF383BDDD8}"/>
    <cellStyle name="Ênfase6 8" xfId="7208" xr:uid="{E181916A-7EB3-40B0-A521-F53778CEE077}"/>
    <cellStyle name="Ênfase6 80" xfId="7209" xr:uid="{7DD969E6-A91D-4E4E-B9A9-346FFAD57FA8}"/>
    <cellStyle name="Ênfase6 81" xfId="7210" xr:uid="{83C07CB1-23F8-4EF1-9110-37D1E853FFCF}"/>
    <cellStyle name="Ênfase6 82" xfId="7211" xr:uid="{99D3372E-021E-4A3F-8C82-6157AA9D4E74}"/>
    <cellStyle name="Ênfase6 83" xfId="7212" xr:uid="{9CAAA79D-FF88-4B75-902B-8216CF8855A6}"/>
    <cellStyle name="Ênfase6 84" xfId="7213" xr:uid="{B64D19B6-9C12-4941-98F8-A0BDFC01C885}"/>
    <cellStyle name="Ênfase6 85" xfId="7214" xr:uid="{72CF1F6F-D237-4EBA-8F37-F3BEDE1A08BE}"/>
    <cellStyle name="Ênfase6 86" xfId="7215" xr:uid="{628A5F9B-1ACB-4D09-8503-38049E2CCC5E}"/>
    <cellStyle name="Ênfase6 87" xfId="7216" xr:uid="{8FC11047-3262-4E44-9709-7624750BD37C}"/>
    <cellStyle name="Ênfase6 88" xfId="7217" xr:uid="{CF5059A2-313A-42E2-8EB5-3E6619812AE1}"/>
    <cellStyle name="Ênfase6 89" xfId="7218" xr:uid="{35481331-5C53-4E51-BF19-903D41AAB718}"/>
    <cellStyle name="Ênfase6 9" xfId="7219" xr:uid="{7D816F26-454A-4C53-987C-6C9F65653FC1}"/>
    <cellStyle name="Ênfase6 90" xfId="7220" xr:uid="{8111FCE6-A7EE-49BF-990D-7BEECAE80ECB}"/>
    <cellStyle name="Ênfase6 91" xfId="7221" xr:uid="{0791CC31-C1D0-46CC-83E1-2E149A94D667}"/>
    <cellStyle name="Ênfase6 92" xfId="7222" xr:uid="{0363DC9B-DDA0-4C58-BC15-D4B29A71E266}"/>
    <cellStyle name="Ênfase6 93" xfId="7223" xr:uid="{ADA62142-19E7-467F-AA07-108FC138F927}"/>
    <cellStyle name="Ênfase6 94" xfId="7224" xr:uid="{9E934E57-D7E3-4AD3-A3EA-8190FF8AEF6F}"/>
    <cellStyle name="Ênfase6 95" xfId="7225" xr:uid="{48E4EE10-682E-4CB7-8A6A-FDE4D7F4FC13}"/>
    <cellStyle name="Ênfase6 96" xfId="7226" xr:uid="{BFAA266F-7842-491F-B514-3F980675B68C}"/>
    <cellStyle name="Ênfase6 97" xfId="7227" xr:uid="{08B86E77-D73D-40A2-8A5B-4D221B49978D}"/>
    <cellStyle name="Ênfase6 98" xfId="7228" xr:uid="{7B8A4A66-51AD-4611-B95F-189EE0BD60CB}"/>
    <cellStyle name="Ênfase6 99" xfId="7229" xr:uid="{AD2F94A3-3A96-4215-BE82-3E392053E8C3}"/>
    <cellStyle name="Entrada" xfId="50" xr:uid="{00000000-0005-0000-0000-000031000000}"/>
    <cellStyle name="Entrada 10" xfId="7230" xr:uid="{64D8B096-2008-4BE8-903B-D79168720F67}"/>
    <cellStyle name="Entrada 100" xfId="7231" xr:uid="{5F8C6D08-CF21-46AC-AA75-A2CD93513A21}"/>
    <cellStyle name="Entrada 101" xfId="7232" xr:uid="{5AF0FE93-DB81-4A79-A657-A0572E28538A}"/>
    <cellStyle name="Entrada 102" xfId="7233" xr:uid="{E62D9D35-EA9F-429F-A5E3-A056B862C556}"/>
    <cellStyle name="Entrada 103" xfId="7234" xr:uid="{65963985-8B20-4CD9-A6C3-FE383F540E77}"/>
    <cellStyle name="Entrada 104" xfId="7235" xr:uid="{9C0B082A-D316-4DE0-A5E3-9D9767893228}"/>
    <cellStyle name="Entrada 105" xfId="7236" xr:uid="{CA585C3F-F11A-4BB6-BD95-20961D0E4028}"/>
    <cellStyle name="Entrada 106" xfId="7237" xr:uid="{46866757-D37E-4D8F-9FD5-4DE8AA6CA67D}"/>
    <cellStyle name="Entrada 107" xfId="7238" xr:uid="{7F569799-4710-4F9A-8FB7-A2B01BAF0426}"/>
    <cellStyle name="Entrada 108" xfId="7239" xr:uid="{00AA7B39-5EC0-4FC4-BB46-4FD11500E4D1}"/>
    <cellStyle name="Entrada 109" xfId="7240" xr:uid="{E58467AE-42E6-48BA-8CEB-99191426FDF2}"/>
    <cellStyle name="Entrada 11" xfId="7241" xr:uid="{A4E61F7F-E05B-4CE2-8C79-1AB858CB0637}"/>
    <cellStyle name="Entrada 110" xfId="7242" xr:uid="{2E1A704C-4317-4CB8-8279-C6420957D9C1}"/>
    <cellStyle name="Entrada 111" xfId="7243" xr:uid="{1DE722AE-6418-4C06-BF33-CF9E10748465}"/>
    <cellStyle name="Entrada 112" xfId="7244" xr:uid="{05F1F602-0176-461F-BBD2-35A1DE46B7A4}"/>
    <cellStyle name="Entrada 113" xfId="7245" xr:uid="{017563CD-904E-4F10-9FA1-1F5D70B334A7}"/>
    <cellStyle name="Entrada 114" xfId="7246" xr:uid="{130DAF23-E7DF-4E24-B1AA-409F03291D1E}"/>
    <cellStyle name="Entrada 115" xfId="7247" xr:uid="{2EEB0058-DB48-4838-859F-3080EE80D3A8}"/>
    <cellStyle name="Entrada 116" xfId="7248" xr:uid="{75553AD0-8F2A-472C-8279-31CBE1593BE1}"/>
    <cellStyle name="Entrada 117" xfId="7249" xr:uid="{C6507140-BAF2-4C45-9922-364C77E72E58}"/>
    <cellStyle name="Entrada 118" xfId="7250" xr:uid="{FC672EAA-54DA-42D6-AEF2-36E5C8DF756F}"/>
    <cellStyle name="Entrada 119" xfId="7251" xr:uid="{F76F8480-AAAC-4915-9B3D-D92CE43AB2F4}"/>
    <cellStyle name="Entrada 12" xfId="7252" xr:uid="{E328A81F-4287-463A-9FB1-39BCB39B3D1A}"/>
    <cellStyle name="Entrada 120" xfId="7253" xr:uid="{FF305900-BDD8-4D87-A6C1-82B8F357EF9D}"/>
    <cellStyle name="Entrada 121" xfId="7254" xr:uid="{05BE5B62-FB86-461C-A591-9F368462FB2E}"/>
    <cellStyle name="Entrada 122" xfId="7255" xr:uid="{DE3AD896-C4C8-4773-B487-2FB0DAC019AB}"/>
    <cellStyle name="Entrada 123" xfId="7256" xr:uid="{7253CFC9-C2BF-4021-A453-B4E181CBC66F}"/>
    <cellStyle name="Entrada 124" xfId="7257" xr:uid="{C5D7CCDD-FB66-4FD3-9981-E0A6DA790A44}"/>
    <cellStyle name="Entrada 125" xfId="7258" xr:uid="{A4079846-C708-452F-AB5F-797C476006F8}"/>
    <cellStyle name="Entrada 126" xfId="7259" xr:uid="{FF30B969-33BF-4C99-AD6F-BEF6CC68A160}"/>
    <cellStyle name="Entrada 127" xfId="7260" xr:uid="{705F0EE0-3410-4B71-A29B-33E67FF101DA}"/>
    <cellStyle name="Entrada 128" xfId="7261" xr:uid="{C968D44A-6AF5-43B6-AD4C-8FF026C68BB1}"/>
    <cellStyle name="Entrada 129" xfId="7262" xr:uid="{6C7373CE-C130-48FC-A1C7-C95F14DCE51B}"/>
    <cellStyle name="Entrada 13" xfId="7263" xr:uid="{B80F4AF9-B5F4-4206-AD4B-B59229B27EA7}"/>
    <cellStyle name="Entrada 130" xfId="7264" xr:uid="{3F37BC14-61FF-4A6C-BAE9-0913711497B1}"/>
    <cellStyle name="Entrada 131" xfId="7265" xr:uid="{B26F9F04-2DC8-405F-8318-2D86F37D6A70}"/>
    <cellStyle name="Entrada 132" xfId="7266" xr:uid="{BFBF63E2-B2B9-48F7-AD62-ADDE4C34CB9D}"/>
    <cellStyle name="Entrada 133" xfId="7267" xr:uid="{06CCC4A0-1822-4030-AB45-AE67013ABE6D}"/>
    <cellStyle name="Entrada 134" xfId="7268" xr:uid="{9AC8ED14-069B-4F9C-89D7-9C479E339F3D}"/>
    <cellStyle name="Entrada 135" xfId="7269" xr:uid="{4E98CA99-D137-4F41-81D4-660FFFFFEF72}"/>
    <cellStyle name="Entrada 136" xfId="7270" xr:uid="{16D19FFF-249F-4508-B3D8-E475CB0B1168}"/>
    <cellStyle name="Entrada 137" xfId="7271" xr:uid="{7BE10A18-479E-4118-8544-AC0FDC790C55}"/>
    <cellStyle name="Entrada 138" xfId="7272" xr:uid="{78B0EA1B-50DC-41FB-864B-26A841940B95}"/>
    <cellStyle name="Entrada 139" xfId="7273" xr:uid="{83F32D64-2390-4E62-8A3A-33F7C2F60E24}"/>
    <cellStyle name="Entrada 14" xfId="7274" xr:uid="{D1453304-29F0-4DD7-B0EB-F3CFE34842C2}"/>
    <cellStyle name="Entrada 140" xfId="7275" xr:uid="{BCEA7F16-2944-4A2D-99E6-C33133325492}"/>
    <cellStyle name="Entrada 141" xfId="7276" xr:uid="{0F7B9772-F740-4A7A-A882-B65F9A67C4C0}"/>
    <cellStyle name="Entrada 142" xfId="7277" xr:uid="{7DD73DCB-2F19-4D24-A82E-70EBBD66F177}"/>
    <cellStyle name="Entrada 143" xfId="7278" xr:uid="{598D7CC6-4509-4A51-AD91-0BDEE6342896}"/>
    <cellStyle name="Entrada 144" xfId="7279" xr:uid="{FC14A92A-B636-44CC-A301-E51577FC784E}"/>
    <cellStyle name="Entrada 145" xfId="7280" xr:uid="{403744BC-A54E-48C5-8EBE-AAE989EC8A82}"/>
    <cellStyle name="Entrada 146" xfId="7281" xr:uid="{8B8FF968-A0F8-4674-9B8F-C2979ADEF2D5}"/>
    <cellStyle name="Entrada 147" xfId="7282" xr:uid="{9637A97D-ABBF-46D4-92CC-B51ED3D36BE7}"/>
    <cellStyle name="Entrada 148" xfId="7283" xr:uid="{BD589622-01AC-4C16-8C5F-5D5DA6A5C47D}"/>
    <cellStyle name="Entrada 149" xfId="7284" xr:uid="{23921D5A-E8BD-4D6C-8084-91ADE3F4CEE3}"/>
    <cellStyle name="Entrada 15" xfId="7285" xr:uid="{06AFCCEA-6454-4E75-B7DD-1070AC36CB4B}"/>
    <cellStyle name="Entrada 150" xfId="7286" xr:uid="{B95F1C94-CC4A-4CBD-B627-9299A40EEBCD}"/>
    <cellStyle name="Entrada 151" xfId="7287" xr:uid="{2C586D9D-97C5-4F82-9486-8D99D1F56B53}"/>
    <cellStyle name="Entrada 152" xfId="7288" xr:uid="{0CCF3A13-F408-4128-95E8-B66DCF780AFD}"/>
    <cellStyle name="Entrada 153" xfId="7289" xr:uid="{1AAD8CA4-0B5B-45BF-ABED-3F1C3E0E24B6}"/>
    <cellStyle name="Entrada 154" xfId="7290" xr:uid="{9E19A2D2-4800-4D22-8C43-7A73683947CA}"/>
    <cellStyle name="Entrada 155" xfId="7291" xr:uid="{38B9AD2D-FC4A-4901-A27D-2131E9B37AE1}"/>
    <cellStyle name="Entrada 156" xfId="7292" xr:uid="{E119AAD4-73D1-499C-AAC0-93F47EC10153}"/>
    <cellStyle name="Entrada 157" xfId="7293" xr:uid="{085C988C-4588-4B32-BB42-DF6FBA46FA00}"/>
    <cellStyle name="Entrada 158" xfId="7294" xr:uid="{318AF6D2-524D-42DB-AE47-9483BD2BAD7C}"/>
    <cellStyle name="Entrada 159" xfId="7295" xr:uid="{628D3834-0995-4CBF-AA8B-C84E76D78D0E}"/>
    <cellStyle name="Entrada 16" xfId="7296" xr:uid="{CDAD1117-9F04-4812-9881-2F3D6B2E4728}"/>
    <cellStyle name="Entrada 160" xfId="7297" xr:uid="{8AD7298D-A051-4171-95E1-025065907FE7}"/>
    <cellStyle name="Entrada 161" xfId="7298" xr:uid="{64EDE3E8-D7EE-493D-B665-8B62C3010BF0}"/>
    <cellStyle name="Entrada 162" xfId="7299" xr:uid="{8F4284E7-AA57-4679-A66A-2AF31B238239}"/>
    <cellStyle name="Entrada 163" xfId="7300" xr:uid="{6F31DDED-C8D5-4E77-BB31-25049B7D9DCD}"/>
    <cellStyle name="Entrada 164" xfId="7301" xr:uid="{9A2286C7-7499-4E88-996D-633F24830061}"/>
    <cellStyle name="Entrada 165" xfId="7302" xr:uid="{22A8B7C8-016E-417B-8E57-8D5E85B8B7F2}"/>
    <cellStyle name="Entrada 166" xfId="7303" xr:uid="{EC6ED008-CA54-4238-B5B2-CADD31E5DED4}"/>
    <cellStyle name="Entrada 167" xfId="7304" xr:uid="{55288B66-21A8-4D99-9358-60CA0EF56887}"/>
    <cellStyle name="Entrada 168" xfId="7305" xr:uid="{87FF5A07-3026-4E88-9C30-3F3898434094}"/>
    <cellStyle name="Entrada 169" xfId="7306" xr:uid="{60819211-AD82-4BEA-8F20-1084E82E4CB8}"/>
    <cellStyle name="Entrada 17" xfId="7307" xr:uid="{6D83FB00-E560-4B3F-A0F7-0BEF1250A6E9}"/>
    <cellStyle name="Entrada 170" xfId="7308" xr:uid="{B23EEB0E-4BFA-4B72-AAE4-CC70324656CB}"/>
    <cellStyle name="Entrada 171" xfId="7309" xr:uid="{3062F8A7-A394-4089-B394-ABA94B1B3A0E}"/>
    <cellStyle name="Entrada 172" xfId="7310" xr:uid="{5339ED36-A732-4DE9-B7EE-E7D8E64EA8EC}"/>
    <cellStyle name="Entrada 173" xfId="7311" xr:uid="{F8038299-B00A-4B3B-8631-0A3DE37FE691}"/>
    <cellStyle name="Entrada 174" xfId="7312" xr:uid="{32B60F3A-426F-4A89-BA10-1E5AAC1D40E5}"/>
    <cellStyle name="Entrada 175" xfId="7313" xr:uid="{FB06162A-F195-4621-B6BB-30D87A551A6D}"/>
    <cellStyle name="Entrada 176" xfId="7314" xr:uid="{3276E45C-8B3E-446F-B16F-BC0E02954136}"/>
    <cellStyle name="Entrada 177" xfId="7315" xr:uid="{2BC9CF43-CFFF-4900-B227-6DCF9A1903CE}"/>
    <cellStyle name="Entrada 178" xfId="7316" xr:uid="{E5937506-01F2-4761-9C2A-F48449BC28C0}"/>
    <cellStyle name="Entrada 179" xfId="7317" xr:uid="{5E35D5B2-9D3A-4E9D-AB1E-908F032309E0}"/>
    <cellStyle name="Entrada 18" xfId="7318" xr:uid="{7508CE2A-9FC2-4E36-AB77-032AE54029DB}"/>
    <cellStyle name="Entrada 180" xfId="7319" xr:uid="{327AF3F1-D568-4352-90FF-8688B44258C7}"/>
    <cellStyle name="Entrada 181" xfId="7320" xr:uid="{301196F1-9521-4B43-A658-42E7E170CA15}"/>
    <cellStyle name="Entrada 182" xfId="7321" xr:uid="{11A54E11-AD5C-402F-BAE6-465AB078DAE9}"/>
    <cellStyle name="Entrada 183" xfId="7322" xr:uid="{B2A0F41C-2B79-4E92-97D7-6BE0B6E95076}"/>
    <cellStyle name="Entrada 184" xfId="7323" xr:uid="{1A261E6B-E241-48EC-B27D-EDD5B2F331C1}"/>
    <cellStyle name="Entrada 185" xfId="7324" xr:uid="{CD7792F5-0897-492A-AFA4-B7291FFC3F4E}"/>
    <cellStyle name="Entrada 186" xfId="7325" xr:uid="{EDC4466B-0090-4194-8900-6FFB1EC3DA79}"/>
    <cellStyle name="Entrada 187" xfId="7326" xr:uid="{08786577-3CC9-47FE-83FE-C3A40DB28CFA}"/>
    <cellStyle name="Entrada 188" xfId="7327" xr:uid="{2584AB16-760A-4B68-A74C-04B10EF33F0F}"/>
    <cellStyle name="Entrada 189" xfId="7328" xr:uid="{27A9AA26-2373-4C4D-A200-774DC707B303}"/>
    <cellStyle name="Entrada 19" xfId="7329" xr:uid="{F8CFE378-F526-47F1-9839-D3EB36477E18}"/>
    <cellStyle name="Entrada 190" xfId="7330" xr:uid="{30144D9E-3D09-4C5F-982D-FF850E075D1C}"/>
    <cellStyle name="Entrada 191" xfId="7331" xr:uid="{D4B20576-773C-463D-8EE7-96A93BBE2176}"/>
    <cellStyle name="Entrada 192" xfId="7332" xr:uid="{8210428C-055F-48C5-9129-A3F5407F0227}"/>
    <cellStyle name="Entrada 193" xfId="7333" xr:uid="{D06253EE-A989-448F-AC37-1B6D9D1DE530}"/>
    <cellStyle name="Entrada 194" xfId="7334" xr:uid="{25DE32C8-667D-4827-9586-3E376AD7A685}"/>
    <cellStyle name="Entrada 195" xfId="7335" xr:uid="{F302AADE-EE9D-499D-A3CF-E35276AADCDF}"/>
    <cellStyle name="Entrada 196" xfId="7336" xr:uid="{206FA172-D10F-4825-A5A1-A06BE162EA22}"/>
    <cellStyle name="Entrada 197" xfId="7337" xr:uid="{4A51ECEF-0130-4EFD-A11D-230979E5BBFD}"/>
    <cellStyle name="Entrada 198" xfId="7338" xr:uid="{36216B0E-F9E9-46E8-BB48-52208353C408}"/>
    <cellStyle name="Entrada 199" xfId="7339" xr:uid="{61298111-B8B6-4199-A8D3-BD2C5BBF1573}"/>
    <cellStyle name="Entrada 2" xfId="7340" xr:uid="{CA81F3E1-323C-48C1-9535-261D9E77504F}"/>
    <cellStyle name="Entrada 2 2" xfId="18674" xr:uid="{64883FF1-6A1D-446F-AD6A-BAB672424B29}"/>
    <cellStyle name="Entrada 2 2 2" xfId="31846" xr:uid="{1FE9E63F-5176-4350-BD66-6285DA5DAA08}"/>
    <cellStyle name="Entrada 20" xfId="7341" xr:uid="{B7929AEB-CD15-4378-B4D6-8977A1402DA8}"/>
    <cellStyle name="Entrada 200" xfId="7342" xr:uid="{C3DDBF76-871E-40F3-9C9A-29EC2765F9F6}"/>
    <cellStyle name="Entrada 201" xfId="7343" xr:uid="{7CD8B6D0-8E2E-4AA4-9FFB-5DC1A08BB93E}"/>
    <cellStyle name="Entrada 202" xfId="7344" xr:uid="{8BB4117A-BABC-453D-A5BF-049C5B6F1AE4}"/>
    <cellStyle name="Entrada 203" xfId="7345" xr:uid="{7FE71A55-53F1-48BA-8650-598630BA0716}"/>
    <cellStyle name="Entrada 204" xfId="7346" xr:uid="{17E3DB1C-99A2-481C-9140-5FFE023C68FD}"/>
    <cellStyle name="Entrada 205" xfId="7347" xr:uid="{D75D75FD-6374-4EA0-855C-B0530A7C8782}"/>
    <cellStyle name="Entrada 206" xfId="7348" xr:uid="{C411D0E3-CED6-43FD-878F-3F0154063E67}"/>
    <cellStyle name="Entrada 207" xfId="7349" xr:uid="{8F035184-0AC5-4E81-8DB4-1F8B1D573A06}"/>
    <cellStyle name="Entrada 208" xfId="7350" xr:uid="{638762DC-1C8B-45ED-AF3E-5662517CE2E7}"/>
    <cellStyle name="Entrada 209" xfId="7351" xr:uid="{35F5730C-5169-4F23-A18B-F7E155066B3E}"/>
    <cellStyle name="Entrada 21" xfId="7352" xr:uid="{64711CF4-90D1-46AD-B4FE-CA7B103DF323}"/>
    <cellStyle name="Entrada 210" xfId="7353" xr:uid="{783B742A-5D85-4919-A202-4D1249B01EE2}"/>
    <cellStyle name="Entrada 211" xfId="7354" xr:uid="{8DB4DFA9-C5D0-4A9E-9C75-49EDB1A3412F}"/>
    <cellStyle name="Entrada 212" xfId="7355" xr:uid="{9E7A14E4-CCCB-4C0E-8858-B059AD036C80}"/>
    <cellStyle name="Entrada 213" xfId="7356" xr:uid="{79140A88-E0CD-417F-9C8E-3A882C9B3154}"/>
    <cellStyle name="Entrada 214" xfId="7357" xr:uid="{FF298153-6CE1-402B-A54C-BCC73A9D64E4}"/>
    <cellStyle name="Entrada 215" xfId="7358" xr:uid="{6BFD7BE9-10B0-4505-8B28-8648B560F035}"/>
    <cellStyle name="Entrada 216" xfId="7359" xr:uid="{285B4E30-05DE-4559-B5CC-874E1291585C}"/>
    <cellStyle name="Entrada 217" xfId="7360" xr:uid="{66EA71D1-27AA-4EDC-A6F1-0DB96D38BDA8}"/>
    <cellStyle name="Entrada 218" xfId="7361" xr:uid="{C20BD26B-6931-4D02-811A-FCA6ABA8DCDA}"/>
    <cellStyle name="Entrada 219" xfId="7362" xr:uid="{ED916E3B-2895-4A11-881B-9A1189AF73B6}"/>
    <cellStyle name="Entrada 22" xfId="7363" xr:uid="{05A6D51A-D2F0-47CE-9927-E345D79BB692}"/>
    <cellStyle name="Entrada 220" xfId="7364" xr:uid="{DACFA41D-2826-465F-944E-9428D3E661EE}"/>
    <cellStyle name="Entrada 221" xfId="7365" xr:uid="{4439A8C1-5FCF-4C6F-A17C-C90042E8F585}"/>
    <cellStyle name="Entrada 222" xfId="7366" xr:uid="{B252F216-9D36-4704-9C19-6B2E0E0196CB}"/>
    <cellStyle name="Entrada 223" xfId="7367" xr:uid="{454FC9B7-1317-4A19-9B32-1FF3E17B3D1C}"/>
    <cellStyle name="Entrada 224" xfId="7368" xr:uid="{E2B8A41D-73D3-408B-925C-50BDCC73C3FC}"/>
    <cellStyle name="Entrada 225" xfId="7369" xr:uid="{99CA179A-22AE-4E96-AD4E-41020221A1C5}"/>
    <cellStyle name="Entrada 226" xfId="7370" xr:uid="{928E3F80-F0B5-4EC0-8751-C0759F64EB19}"/>
    <cellStyle name="Entrada 227" xfId="7371" xr:uid="{7BCFCB6E-CB16-4032-90DC-AADC5A58BC9A}"/>
    <cellStyle name="Entrada 228" xfId="7372" xr:uid="{890ED3D6-08DA-456A-B56F-245DD3B8D7A9}"/>
    <cellStyle name="Entrada 229" xfId="7373" xr:uid="{02F5828C-8C06-4007-AB14-FDFE109BE7C0}"/>
    <cellStyle name="Entrada 23" xfId="7374" xr:uid="{E6A8642C-8FEA-4AFF-A5A5-7AD096AC2AF9}"/>
    <cellStyle name="Entrada 230" xfId="7375" xr:uid="{05C9A8B6-D38B-44F3-B591-97471ACF366E}"/>
    <cellStyle name="Entrada 231" xfId="7376" xr:uid="{503F0C83-3E91-49F8-8F99-C44B12D6B000}"/>
    <cellStyle name="Entrada 232" xfId="7377" xr:uid="{8C09CD29-79D2-43E4-BE5C-03214073FE18}"/>
    <cellStyle name="Entrada 233" xfId="7378" xr:uid="{840D7154-CF94-4A97-990A-17207C97A92D}"/>
    <cellStyle name="Entrada 234" xfId="7379" xr:uid="{346ABFED-855A-480C-B48C-903624B86BEB}"/>
    <cellStyle name="Entrada 235" xfId="7380" xr:uid="{91D3AAAD-3003-4043-8CCA-EAB15E51C6CA}"/>
    <cellStyle name="Entrada 236" xfId="7381" xr:uid="{B0339A4F-94EB-42D4-8397-9DEF0236D0AF}"/>
    <cellStyle name="Entrada 237" xfId="7382" xr:uid="{3DB6BD1A-23E7-4A34-8F6D-09512591D4AB}"/>
    <cellStyle name="Entrada 238" xfId="7383" xr:uid="{B3050873-E8AE-4F43-A247-FEA17BFA42E3}"/>
    <cellStyle name="Entrada 239" xfId="7384" xr:uid="{538A4FC9-2FF3-45AF-A5B8-434664CBB3E1}"/>
    <cellStyle name="Entrada 24" xfId="7385" xr:uid="{75CE6053-9B7C-4B3C-9DBE-5531C44A0B71}"/>
    <cellStyle name="Entrada 240" xfId="7386" xr:uid="{702563EA-49AE-4A83-927A-89A2B30AFA1F}"/>
    <cellStyle name="Entrada 241" xfId="7387" xr:uid="{0D7D97A9-86B5-40EE-B6EF-01BABABC81D2}"/>
    <cellStyle name="Entrada 242" xfId="7388" xr:uid="{37C4635E-A9D4-4841-BE0F-F349A05DE00B}"/>
    <cellStyle name="Entrada 243" xfId="7389" xr:uid="{740D00A8-CF4C-41DA-940F-17B21DE192C5}"/>
    <cellStyle name="Entrada 244" xfId="7390" xr:uid="{6D8AD9EC-21A1-49B9-8D66-AE673FA9EF75}"/>
    <cellStyle name="Entrada 245" xfId="7391" xr:uid="{6A0B023C-5C49-4CA5-9BCD-3131CA2239A7}"/>
    <cellStyle name="Entrada 246" xfId="7392" xr:uid="{C47E7E70-F3BC-433C-84B1-88FAF20C7B7F}"/>
    <cellStyle name="Entrada 247" xfId="7393" xr:uid="{2DD8F06F-C97E-4D47-8071-571493A9D1D3}"/>
    <cellStyle name="Entrada 248" xfId="7394" xr:uid="{C0BC2A46-7030-47C2-9FC6-A19C3D20F18D}"/>
    <cellStyle name="Entrada 249" xfId="7395" xr:uid="{7EDC7BF4-7648-42A9-A131-1E495D4FAEB3}"/>
    <cellStyle name="Entrada 25" xfId="7396" xr:uid="{2E043399-C046-4728-B249-13CE7C55317F}"/>
    <cellStyle name="Entrada 250" xfId="7397" xr:uid="{9BCA9F26-3304-4679-ABE0-4118E722FC06}"/>
    <cellStyle name="Entrada 251" xfId="7398" xr:uid="{09F0E2D8-3032-48C1-9285-6E3F5C74A606}"/>
    <cellStyle name="Entrada 252" xfId="7399" xr:uid="{064F6E8F-0B17-4AC5-8E64-EB36A3A659EC}"/>
    <cellStyle name="Entrada 253" xfId="7400" xr:uid="{6EBB313D-8BAA-4774-A983-6DA7735BBE6C}"/>
    <cellStyle name="Entrada 254" xfId="7401" xr:uid="{291278B6-60D0-48AE-A8C6-330445297AF3}"/>
    <cellStyle name="Entrada 255" xfId="7402" xr:uid="{4042ED7A-5297-4343-867B-CCF5C659A643}"/>
    <cellStyle name="Entrada 256" xfId="15910" xr:uid="{870953D9-A494-4E64-9AAA-A5758742B5B9}"/>
    <cellStyle name="Entrada 26" xfId="7403" xr:uid="{6D36A269-3685-4ED5-B27D-DF6C3D52AC7F}"/>
    <cellStyle name="Entrada 27" xfId="7404" xr:uid="{617A2D5C-2CDE-4F1B-B29A-CD8C14CE32A3}"/>
    <cellStyle name="Entrada 28" xfId="7405" xr:uid="{B7C5E975-ED8F-48B4-BC83-E7D39C980FE3}"/>
    <cellStyle name="Entrada 29" xfId="7406" xr:uid="{26BD37C9-CB12-49B5-B2C7-F7993BEB5415}"/>
    <cellStyle name="Entrada 3" xfId="7407" xr:uid="{5833775A-289D-4A5A-BCE7-A44B40B8EC80}"/>
    <cellStyle name="Entrada 3 2" xfId="18675" xr:uid="{A952F0C7-C446-4B34-86D8-BBEA1B8B0B93}"/>
    <cellStyle name="Entrada 3 2 2" xfId="31847" xr:uid="{6C5219E1-6E8D-4DEC-8C5B-26522BC42347}"/>
    <cellStyle name="Entrada 30" xfId="7408" xr:uid="{3D5F0331-BF3D-4320-A683-39F333A3D8A1}"/>
    <cellStyle name="Entrada 31" xfId="7409" xr:uid="{0CA1EE24-DC80-451B-B597-584A543B131F}"/>
    <cellStyle name="Entrada 32" xfId="7410" xr:uid="{239AA3CF-B9EA-482F-8295-3172592058F7}"/>
    <cellStyle name="Entrada 33" xfId="7411" xr:uid="{FE71EEBF-1E40-42E3-AEBA-4C08FA14A35F}"/>
    <cellStyle name="Entrada 34" xfId="7412" xr:uid="{23198008-A756-48D0-943B-99F3049F1D96}"/>
    <cellStyle name="Entrada 35" xfId="7413" xr:uid="{E5CDABCF-582E-4465-B910-E5A183A0208F}"/>
    <cellStyle name="Entrada 36" xfId="7414" xr:uid="{4BDB7F68-A249-4831-BDB5-233310588751}"/>
    <cellStyle name="Entrada 37" xfId="7415" xr:uid="{47ABC463-1B97-4007-B753-13D9996C521D}"/>
    <cellStyle name="Entrada 38" xfId="7416" xr:uid="{711AE3AF-BB88-4A6A-ABE0-F8E8B6B957E8}"/>
    <cellStyle name="Entrada 39" xfId="7417" xr:uid="{4EBF597A-E8D5-4A6A-9FE2-5BF4FA7AA315}"/>
    <cellStyle name="Entrada 4" xfId="7418" xr:uid="{FEDDC467-7489-43CC-8614-784968D676CB}"/>
    <cellStyle name="Entrada 4 2" xfId="11167" xr:uid="{ED8DD0D2-0E12-42E7-B4E1-650D519BAB21}"/>
    <cellStyle name="Entrada 4 2 2" xfId="17496" xr:uid="{D0A40E5B-4D8D-426B-B84E-E2483C4F30A7}"/>
    <cellStyle name="Entrada 4 2 2 2" xfId="17897" xr:uid="{EE016734-004F-45ED-8297-ABFACE2188F0}"/>
    <cellStyle name="Entrada 4 2 2 2 2" xfId="18676" xr:uid="{931AC5B7-4A25-40C7-869E-5B1815245CF1}"/>
    <cellStyle name="Entrada 4 2 2 2 2 2" xfId="24877" xr:uid="{2C0CCECE-8B6F-450F-B430-C4EF8803C5A8}"/>
    <cellStyle name="Entrada 4 2 2 2 2 2 2" xfId="41023" xr:uid="{4D56215B-C13D-4328-B5BF-536E72893418}"/>
    <cellStyle name="Entrada 4 2 2 2 2 2 3" xfId="41316" xr:uid="{ACE09F07-32D0-4717-863C-17843C59ACA2}"/>
    <cellStyle name="Entrada 4 2 2 2 2 3" xfId="26918" xr:uid="{530CC6C9-9DDE-4F6D-8F92-4FB4CBC73F92}"/>
    <cellStyle name="Entrada 4 2 2 2 3" xfId="24878" xr:uid="{13822B89-6454-4E6D-85A7-689D99C8727C}"/>
    <cellStyle name="Entrada 4 2 2 2 3 2" xfId="41024" xr:uid="{8E525CCC-A5CF-4596-A630-260249D68B75}"/>
    <cellStyle name="Entrada 4 2 2 2 3 3" xfId="41317" xr:uid="{3DBF61EB-5A26-4D5C-B5BD-A40D8FA8D405}"/>
    <cellStyle name="Entrada 4 2 2 2 4" xfId="26917" xr:uid="{35554DBA-14C3-43E6-B78A-B8332D118D0A}"/>
    <cellStyle name="Entrada 4 2 2 3" xfId="18677" xr:uid="{8B9D4B91-17B0-4686-B04E-4FEB2333D97B}"/>
    <cellStyle name="Entrada 4 2 2 3 2" xfId="24876" xr:uid="{8E0E227C-C829-4164-B7E7-86DAA275CF0B}"/>
    <cellStyle name="Entrada 4 2 2 3 2 2" xfId="41022" xr:uid="{DCC68F48-FE32-4ED7-9732-AAC9070278CC}"/>
    <cellStyle name="Entrada 4 2 2 3 2 3" xfId="41315" xr:uid="{3C2E5429-F8DA-4A7D-8DE2-BDBF49C98703}"/>
    <cellStyle name="Entrada 4 2 2 3 3" xfId="26919" xr:uid="{58128315-83D9-4D52-B909-CDDE3B711412}"/>
    <cellStyle name="Entrada 4 2 2 4" xfId="25303" xr:uid="{AD2F7C66-E978-4333-8A64-B71B8FBD6965}"/>
    <cellStyle name="Entrada 4 2 2 4 2" xfId="32788" xr:uid="{2C44717F-3C85-4B96-A380-59CB5687BDB9}"/>
    <cellStyle name="Entrada 4 2 2 4 3" xfId="41624" xr:uid="{666E826F-8B5C-4911-AFD5-90CACCACC8F5}"/>
    <cellStyle name="Entrada 4 2 2 4 4" xfId="47549" xr:uid="{63C280B1-AEE7-4474-AE7E-2A538B12A5AF}"/>
    <cellStyle name="Entrada 4 2 2 5" xfId="25504" xr:uid="{9CBAD42A-92C3-4446-9F4A-8579D715F88A}"/>
    <cellStyle name="Entrada 4 2 2 5 2" xfId="41825" xr:uid="{B882E6B6-6744-4EA7-A553-FA165D750C12}"/>
    <cellStyle name="Entrada 4 2 2 5 3" xfId="47941" xr:uid="{CCD8A099-10F1-409B-AE24-3460A941F651}"/>
    <cellStyle name="Entrada 4 2 2 6" xfId="24879" xr:uid="{75B48187-DD4D-435A-9A4D-F8A9CDFE575D}"/>
    <cellStyle name="Entrada 4 2 2 6 2" xfId="33278" xr:uid="{AA33B6C1-F089-47F8-BB1A-FBEF330C5BE6}"/>
    <cellStyle name="Entrada 4 2 2 6 3" xfId="41025" xr:uid="{7BF8AEF8-607C-4669-B839-1DFBA54FE8F8}"/>
    <cellStyle name="Entrada 4 2 2 6 4" xfId="41318" xr:uid="{7B67D366-93CB-42CB-831E-F1053BBFAEB1}"/>
    <cellStyle name="Entrada 4 2 2 7" xfId="33512" xr:uid="{9C7166CC-D670-406C-B8F6-79600A5B4D3E}"/>
    <cellStyle name="Entrada 4 2 2 7 2" xfId="48341" xr:uid="{02D5A02A-2A3E-41B5-B4F4-5697BC88CE87}"/>
    <cellStyle name="Entrada 4 2 2 8" xfId="34011" xr:uid="{7BDB2BC0-C44C-4952-86A5-64728ABCEFF9}"/>
    <cellStyle name="Entrada 4 2 2 8 2" xfId="48890" xr:uid="{DECE4EB9-3666-46F9-90DC-4893E7CDCDE5}"/>
    <cellStyle name="Entrada 4 2 3" xfId="17696" xr:uid="{2E9AF3EC-6A01-4FC9-886C-726629C25E36}"/>
    <cellStyle name="Entrada 4 2 3 2" xfId="18679" xr:uid="{4FDAC40C-FA67-4417-A247-C68F643D54BD}"/>
    <cellStyle name="Entrada 4 2 3 2 2" xfId="24874" xr:uid="{8AC30449-98F8-4971-A520-AEEA3523396A}"/>
    <cellStyle name="Entrada 4 2 3 2 2 2" xfId="41020" xr:uid="{B6CD1010-2257-4127-BF67-D63D217AFBC3}"/>
    <cellStyle name="Entrada 4 2 3 2 2 3" xfId="41313" xr:uid="{3704860F-4206-45CA-8B61-C8F48BB6B1E9}"/>
    <cellStyle name="Entrada 4 2 3 2 3" xfId="26921" xr:uid="{7C9C9143-2DA9-4D60-BB83-AA42CB43A85C}"/>
    <cellStyle name="Entrada 4 2 3 3" xfId="18678" xr:uid="{22F07B03-E7DC-403A-9E78-0A0FE858FFAA}"/>
    <cellStyle name="Entrada 4 2 3 3 2" xfId="36028" xr:uid="{03B18C04-0244-466B-84B3-741890950B7F}"/>
    <cellStyle name="Entrada 4 2 3 3 3" xfId="34884" xr:uid="{8C089DB2-46F5-4474-B62F-183F45703469}"/>
    <cellStyle name="Entrada 4 2 3 4" xfId="24875" xr:uid="{F12C13B8-15E3-40D7-8743-6842B99B0E4E}"/>
    <cellStyle name="Entrada 4 2 3 4 2" xfId="41021" xr:uid="{8F150401-1C1C-49EE-8FB2-61CF82062093}"/>
    <cellStyle name="Entrada 4 2 3 4 3" xfId="41314" xr:uid="{A281C6C8-AB2F-4176-9949-49838499A20C}"/>
    <cellStyle name="Entrada 4 2 3 5" xfId="26920" xr:uid="{C85FE43A-5900-4A50-B3EF-3BC123B49B17}"/>
    <cellStyle name="Entrada 4 2 4" xfId="18680" xr:uid="{BF0268DD-F2BD-48B4-8CD8-F04CBD47F379}"/>
    <cellStyle name="Entrada 4 2 4 2" xfId="24873" xr:uid="{E60DE1CE-0696-40CD-8D09-CF685B392991}"/>
    <cellStyle name="Entrada 4 2 4 2 2" xfId="41019" xr:uid="{48A91C6E-B83C-49A4-9193-9E4F7B8285EB}"/>
    <cellStyle name="Entrada 4 2 4 2 3" xfId="41312" xr:uid="{101471A4-FEE0-49F7-BEB5-D47790445986}"/>
    <cellStyle name="Entrada 4 2 4 3" xfId="26922" xr:uid="{6792A80E-5B21-4F7F-8567-6CBAF5C96D27}"/>
    <cellStyle name="Entrada 4 2 5" xfId="24867" xr:uid="{6D602BD3-A576-4263-82CD-F6FEBE1FA10E}"/>
    <cellStyle name="Entrada 4 2 5 2" xfId="32903" xr:uid="{194B4805-838F-45C4-A715-E59C593B4167}"/>
    <cellStyle name="Entrada 4 2 5 3" xfId="41306" xr:uid="{C8F00810-4947-47E7-BF59-2C07D6C2AD66}"/>
    <cellStyle name="Entrada 4 2 5 4" xfId="47737" xr:uid="{C7E62E41-DC7F-4876-8E1E-65ADF5FEFF1C}"/>
    <cellStyle name="Entrada 4 2 6" xfId="24880" xr:uid="{1F779978-EC90-43D3-B39A-CDDFB9AF5764}"/>
    <cellStyle name="Entrada 4 2 6 2" xfId="33070" xr:uid="{FB601ADF-EF94-40B2-AFEA-FED348E864DE}"/>
    <cellStyle name="Entrada 4 2 6 3" xfId="41026" xr:uid="{CCEE7968-8374-4F0A-963C-43B91C3F118D}"/>
    <cellStyle name="Entrada 4 2 6 4" xfId="41319" xr:uid="{7953D4CA-E2DC-4FCC-B17D-3854D74FCD6D}"/>
    <cellStyle name="Entrada 4 2 7" xfId="16588" xr:uid="{AD20449D-5536-4F30-9531-05D870D4420E}"/>
    <cellStyle name="Entrada 4 3" xfId="11168" xr:uid="{65A6991B-96CF-4FAB-859B-74CABCE90A64}"/>
    <cellStyle name="Entrada 4 3 2" xfId="17497" xr:uid="{BEA85C76-BE5B-4A44-876A-153D00F756E4}"/>
    <cellStyle name="Entrada 4 3 2 2" xfId="17898" xr:uid="{B40E264B-F7A7-4F35-B7D9-AA76487B104C}"/>
    <cellStyle name="Entrada 4 3 2 2 2" xfId="18101" xr:uid="{8D569AD9-951D-4313-8F6A-AFAC28703935}"/>
    <cellStyle name="Entrada 4 3 2 2 2 2" xfId="35648" xr:uid="{5F6EEA84-D77D-48D5-AB11-774D22A19D56}"/>
    <cellStyle name="Entrada 4 3 2 2 2 3" xfId="34528" xr:uid="{5338D2A8-FB27-483A-ABA6-B1B76B5545BC}"/>
    <cellStyle name="Entrada 4 3 2 2 3" xfId="26923" xr:uid="{2CF2641F-4269-499E-B0C7-2D5E4DF2E5D8}"/>
    <cellStyle name="Entrada 4 3 2 3" xfId="25304" xr:uid="{35005AD1-8106-4CA4-96E5-34316051941F}"/>
    <cellStyle name="Entrada 4 3 2 3 2" xfId="32789" xr:uid="{38931767-156E-4A9D-B5A7-28990C342D9E}"/>
    <cellStyle name="Entrada 4 3 2 3 3" xfId="41625" xr:uid="{05E071D3-7FB7-42DB-B2D0-517EC0F5C3D7}"/>
    <cellStyle name="Entrada 4 3 2 3 4" xfId="47550" xr:uid="{02A0B48D-78CB-47BB-8982-54E2AB8BD3C2}"/>
    <cellStyle name="Entrada 4 3 2 4" xfId="25505" xr:uid="{203F9B7E-D475-4ADB-87D5-40C57529D86D}"/>
    <cellStyle name="Entrada 4 3 2 4 2" xfId="41826" xr:uid="{58255E3B-537C-4A31-BFE2-91DD498B6928}"/>
    <cellStyle name="Entrada 4 3 2 4 3" xfId="47942" xr:uid="{AB6D29B3-23B2-4BA6-BFC7-5FBDA12CCD44}"/>
    <cellStyle name="Entrada 4 3 2 5" xfId="18100" xr:uid="{D26BFB49-9017-4A38-9C3E-A698EC5BCB00}"/>
    <cellStyle name="Entrada 4 3 2 5 2" xfId="33279" xr:uid="{C636545C-8C14-447F-84ED-1F845E93C8A0}"/>
    <cellStyle name="Entrada 4 3 2 5 3" xfId="35647" xr:uid="{6FAE62C7-0476-4DF9-8076-D8F335EF9304}"/>
    <cellStyle name="Entrada 4 3 2 5 4" xfId="34529" xr:uid="{926436BA-A4E6-4E36-A18E-E6EFAD3482DC}"/>
    <cellStyle name="Entrada 4 3 2 6" xfId="33513" xr:uid="{94947A63-F598-4A63-9461-9511A8ACA86B}"/>
    <cellStyle name="Entrada 4 3 2 6 2" xfId="48342" xr:uid="{BD1E456D-0956-4223-BE9F-51C62FB384F4}"/>
    <cellStyle name="Entrada 4 3 2 7" xfId="34012" xr:uid="{96FB7F4C-6BCC-4EB7-BD3F-64F6DCFDD859}"/>
    <cellStyle name="Entrada 4 3 2 7 2" xfId="48891" xr:uid="{79F1C189-8326-4259-AFA2-0880916BF1C1}"/>
    <cellStyle name="Entrada 4 3 3" xfId="17697" xr:uid="{A8465D18-ED73-48CB-B0F2-D36DB0E37B84}"/>
    <cellStyle name="Entrada 4 3 3 2" xfId="18681" xr:uid="{A9D531DA-0D25-4471-8049-AFC1B2E0B63D}"/>
    <cellStyle name="Entrada 4 3 3 2 2" xfId="36029" xr:uid="{0CA749E4-4998-40E4-85A3-D374E94227D8}"/>
    <cellStyle name="Entrada 4 3 3 2 3" xfId="34277" xr:uid="{463AD498-A721-44C2-A402-3F80BEDAD73A}"/>
    <cellStyle name="Entrada 4 3 3 3" xfId="18102" xr:uid="{0609182C-B564-4BB9-86C9-46135CD4A067}"/>
    <cellStyle name="Entrada 4 3 3 3 2" xfId="35649" xr:uid="{850A3FD9-F5CA-4E24-AAD5-2E976518EE04}"/>
    <cellStyle name="Entrada 4 3 3 3 3" xfId="34527" xr:uid="{3B2D9091-BC68-49B3-A7F5-F6D0D2B83AC0}"/>
    <cellStyle name="Entrada 4 3 3 4" xfId="26924" xr:uid="{A256F768-529B-452E-B0C0-7E88388502C9}"/>
    <cellStyle name="Entrada 4 3 4" xfId="24868" xr:uid="{753E2C12-B409-4369-81E9-6334F08486C9}"/>
    <cellStyle name="Entrada 4 3 4 2" xfId="33027" xr:uid="{63886B9A-7186-40B0-B4D6-ED61CBBD0487}"/>
    <cellStyle name="Entrada 4 3 4 3" xfId="41307" xr:uid="{FB317C8A-0709-403A-A706-29124418E75B}"/>
    <cellStyle name="Entrada 4 3 4 4" xfId="47852" xr:uid="{39C89C50-D59A-419C-9B69-9E714D856A68}"/>
    <cellStyle name="Entrada 4 3 5" xfId="18099" xr:uid="{529066B4-3F22-48B0-BFC8-F7CBEBE8FC46}"/>
    <cellStyle name="Entrada 4 3 5 2" xfId="33071" xr:uid="{66237B32-B1CA-407F-A97D-1D35A6E1FA1B}"/>
    <cellStyle name="Entrada 4 3 5 3" xfId="35646" xr:uid="{4E5D79F9-30B8-45AC-A617-6E3DCF422D01}"/>
    <cellStyle name="Entrada 4 3 5 4" xfId="34193" xr:uid="{4B7E1206-5972-44D0-891D-9CCF8F10F298}"/>
    <cellStyle name="Entrada 4 3 6" xfId="16589" xr:uid="{4CDBA869-C5BA-4E18-97FA-4A5304692759}"/>
    <cellStyle name="Entrada 4 4" xfId="11169" xr:uid="{0A165091-C133-435E-81A5-39FB3BD4B7AB}"/>
    <cellStyle name="Entrada 4 4 2" xfId="17498" xr:uid="{F128BA1F-00CA-4BF3-A20F-11E3FCD399D4}"/>
    <cellStyle name="Entrada 4 4 2 2" xfId="17899" xr:uid="{24F15E97-876E-4052-999B-0C8DA8E62545}"/>
    <cellStyle name="Entrada 4 4 2 2 2" xfId="32790" xr:uid="{E623EEB5-091D-470D-A513-77CEAA6833BA}"/>
    <cellStyle name="Entrada 4 4 2 2 3" xfId="34621" xr:uid="{6B7050C8-287C-4AE6-A72B-416B6D1F35E6}"/>
    <cellStyle name="Entrada 4 4 2 2 4" xfId="47551" xr:uid="{7D1B2C82-41AE-40AB-8DE0-31AF61212F4E}"/>
    <cellStyle name="Entrada 4 4 2 3" xfId="25305" xr:uid="{10FCABCA-BC2D-4BB8-A605-5CB3DDE24810}"/>
    <cellStyle name="Entrada 4 4 2 3 2" xfId="33123" xr:uid="{60BDC929-EE1D-4CE6-ACE2-73C5743831F5}"/>
    <cellStyle name="Entrada 4 4 2 3 3" xfId="41626" xr:uid="{33F64CBB-B0E6-44D2-A200-039E2E89BBAF}"/>
    <cellStyle name="Entrada 4 4 2 3 4" xfId="47943" xr:uid="{96303EFD-DC29-425C-B405-B02174806AE9}"/>
    <cellStyle name="Entrada 4 4 2 4" xfId="25506" xr:uid="{87F9CEA7-B680-4BDE-AA55-3A803646A252}"/>
    <cellStyle name="Entrada 4 4 2 4 2" xfId="41827" xr:uid="{9BCEB69A-7252-4732-807E-CA691997C4E0}"/>
    <cellStyle name="Entrada 4 4 2 4 3" xfId="48133" xr:uid="{8A0E71D7-87B1-496A-9E00-BD1C7485E04E}"/>
    <cellStyle name="Entrada 4 4 2 5" xfId="18104" xr:uid="{48532C4A-4C86-4FF5-8F59-3F8AB4A07F33}"/>
    <cellStyle name="Entrada 4 4 2 5 2" xfId="33514" xr:uid="{D9798217-976E-4E1D-9DCB-FF9C18F93D04}"/>
    <cellStyle name="Entrada 4 4 2 5 3" xfId="35651" xr:uid="{B07A92F1-11C8-403D-B907-36823DB9EA57}"/>
    <cellStyle name="Entrada 4 4 2 5 4" xfId="34525" xr:uid="{E7E608F2-E639-4882-94B7-89E05D27B562}"/>
    <cellStyle name="Entrada 4 4 2 6" xfId="34013" xr:uid="{E8C3BF51-ADE2-42DD-955A-27B8210E78AC}"/>
    <cellStyle name="Entrada 4 4 2 6 2" xfId="48892" xr:uid="{F2DAA77C-CEF4-4A7E-BF16-C9D52DB5BDF3}"/>
    <cellStyle name="Entrada 4 4 3" xfId="17698" xr:uid="{1B35F494-BE4C-40A3-8EA2-DEFA53B329E1}"/>
    <cellStyle name="Entrada 4 4 3 2" xfId="32902" xr:uid="{A0F58C7D-6463-4A3B-B202-4B3542195303}"/>
    <cellStyle name="Entrada 4 4 3 3" xfId="34724" xr:uid="{0977637E-1871-4805-AD7D-AA4C2B4C5288}"/>
    <cellStyle name="Entrada 4 4 3 4" xfId="47736" xr:uid="{F918DC73-33B4-4652-AA10-BB3B353ECD8A}"/>
    <cellStyle name="Entrada 4 4 4" xfId="24869" xr:uid="{C4EB500B-60E7-4653-A31B-B1DD102DCAFB}"/>
    <cellStyle name="Entrada 4 4 4 2" xfId="33072" xr:uid="{EDCD63E4-BC24-487B-B4CD-B85D2995113A}"/>
    <cellStyle name="Entrada 4 4 4 3" xfId="41308" xr:uid="{8C64D604-39AB-43C6-AE70-7B076F053E6F}"/>
    <cellStyle name="Entrada 4 4 4 4" xfId="47886" xr:uid="{EC541159-CA69-48DE-94A9-5E340426D1F1}"/>
    <cellStyle name="Entrada 4 4 5" xfId="18103" xr:uid="{B606B3C4-56AD-4680-90B8-C6BD66A36319}"/>
    <cellStyle name="Entrada 4 4 5 2" xfId="35650" xr:uid="{1F447FBE-9A1E-4BC5-A755-9B904B7C3464}"/>
    <cellStyle name="Entrada 4 4 5 3" xfId="34526" xr:uid="{7DCEB6E8-CBF1-4775-8F53-61AC87C262A6}"/>
    <cellStyle name="Entrada 4 4 6" xfId="16590" xr:uid="{E99AFC8E-07FD-4123-9EC7-2689767975FA}"/>
    <cellStyle name="Entrada 4 5" xfId="18682" xr:uid="{4EA21573-25C4-4440-BAD4-594E121C0F35}"/>
    <cellStyle name="Entrada 4 5 2" xfId="18105" xr:uid="{D183EAF7-3894-4663-BFAB-53573EA034B8}"/>
    <cellStyle name="Entrada 4 5 2 2" xfId="35652" xr:uid="{ADBA1A52-6F16-4783-A681-C317B092CE89}"/>
    <cellStyle name="Entrada 4 5 2 3" xfId="34524" xr:uid="{3DCB5FBF-AD96-433E-AAF0-2A5BEBF27627}"/>
    <cellStyle name="Entrada 4 5 3" xfId="26925" xr:uid="{F3BA18AE-DB19-40A6-B4A9-A26152218068}"/>
    <cellStyle name="Entrada 4 6" xfId="25192" xr:uid="{B2089B1C-8258-45B2-8DED-4761E0C2FCF3}"/>
    <cellStyle name="Entrada 4 6 2" xfId="31848" xr:uid="{AAFE41B1-D4E2-4551-8639-85A1813BF7C6}"/>
    <cellStyle name="Entrada 4 6 3" xfId="41148" xr:uid="{6EDBB76F-AE79-4877-AB3F-1B55E33484EB}"/>
    <cellStyle name="Entrada 4 6 4" xfId="41532" xr:uid="{AC0E1E22-2D05-4C2C-93E1-A046DAFAD09E}"/>
    <cellStyle name="Entrada 40" xfId="7419" xr:uid="{32C23754-8FDC-4C9C-A27B-0311F9DC34CD}"/>
    <cellStyle name="Entrada 41" xfId="7420" xr:uid="{B6FAAFA1-3D50-4B33-BA69-59EB7DBBA1CD}"/>
    <cellStyle name="Entrada 42" xfId="7421" xr:uid="{AAAF3FD9-483E-4ECA-9DF5-B655EF784FAC}"/>
    <cellStyle name="Entrada 43" xfId="7422" xr:uid="{A5CDEB83-596A-419E-8346-66EE4AA5551A}"/>
    <cellStyle name="Entrada 44" xfId="7423" xr:uid="{18AFAC4A-2CCD-4F0D-912F-275715608AEF}"/>
    <cellStyle name="Entrada 45" xfId="7424" xr:uid="{BA62F886-377F-4DD6-AFF9-B084B9F87EF5}"/>
    <cellStyle name="Entrada 46" xfId="7425" xr:uid="{9E205A0D-CB87-49A0-895F-B730B4340A10}"/>
    <cellStyle name="Entrada 47" xfId="7426" xr:uid="{41937BC6-F48B-4C3C-971C-8FE6FD1AB8CA}"/>
    <cellStyle name="Entrada 48" xfId="7427" xr:uid="{A7A0ECAA-EECD-4C45-AD62-F826399CC6D2}"/>
    <cellStyle name="Entrada 49" xfId="7428" xr:uid="{4EFE0826-31C7-4982-95E2-F3E4AACCFCC8}"/>
    <cellStyle name="Entrada 5" xfId="7429" xr:uid="{A6EFF206-64F4-4EAD-930D-CEE0A07F9FAD}"/>
    <cellStyle name="Entrada 5 2" xfId="11170" xr:uid="{3DBB6F2A-1A82-4DBC-8C61-B58B02B755BB}"/>
    <cellStyle name="Entrada 5 2 2" xfId="17499" xr:uid="{B80D2452-625D-4614-A8C9-8A148DD82F00}"/>
    <cellStyle name="Entrada 5 2 2 2" xfId="17900" xr:uid="{C9208FC1-8274-4EB2-AB35-15D1D287C41E}"/>
    <cellStyle name="Entrada 5 2 2 2 2" xfId="18108" xr:uid="{9B308867-DDB7-4C15-B179-FDA98CA39DDC}"/>
    <cellStyle name="Entrada 5 2 2 2 2 2" xfId="35655" xr:uid="{C9809CF3-03D9-4045-A7D0-B79E7FA61B84}"/>
    <cellStyle name="Entrada 5 2 2 2 2 3" xfId="34521" xr:uid="{1F3FFA99-52E8-4CE8-A6D8-B132022FD157}"/>
    <cellStyle name="Entrada 5 2 2 2 3" xfId="26926" xr:uid="{A899C097-2EC1-4908-B990-00E0087187E5}"/>
    <cellStyle name="Entrada 5 2 2 3" xfId="25306" xr:uid="{322488F6-B181-4EE5-853D-7D5D951C5F5C}"/>
    <cellStyle name="Entrada 5 2 2 3 2" xfId="32791" xr:uid="{E9345E3D-1DA8-4DC2-939E-E8083A8CD0BE}"/>
    <cellStyle name="Entrada 5 2 2 3 3" xfId="41627" xr:uid="{BD45D002-D9A6-489A-A321-9C1BBCC87746}"/>
    <cellStyle name="Entrada 5 2 2 3 4" xfId="47552" xr:uid="{A1BFCED3-1D8B-438C-9FD4-7E79738707E3}"/>
    <cellStyle name="Entrada 5 2 2 4" xfId="25507" xr:uid="{D881B8CE-3AC8-4CD5-8E69-3D4F11470DB9}"/>
    <cellStyle name="Entrada 5 2 2 4 2" xfId="41828" xr:uid="{E04D87F6-A0B8-47EE-9489-76100B45BB67}"/>
    <cellStyle name="Entrada 5 2 2 4 3" xfId="47944" xr:uid="{DA7E96E2-BF68-4807-853F-74036D17DC71}"/>
    <cellStyle name="Entrada 5 2 2 5" xfId="18107" xr:uid="{0D8F2040-D7CA-46BA-AC2B-F485F047685C}"/>
    <cellStyle name="Entrada 5 2 2 5 2" xfId="33280" xr:uid="{6074052C-8AC0-424F-988B-75BF8015E5B4}"/>
    <cellStyle name="Entrada 5 2 2 5 3" xfId="35654" xr:uid="{DD9A8B10-854A-4A38-BEF8-5C2440E00040}"/>
    <cellStyle name="Entrada 5 2 2 5 4" xfId="34522" xr:uid="{4CB74913-14C0-4FC6-AC4C-8DC922F87294}"/>
    <cellStyle name="Entrada 5 2 2 6" xfId="33515" xr:uid="{296019BB-E758-44AC-8A98-612593287DFD}"/>
    <cellStyle name="Entrada 5 2 2 6 2" xfId="48343" xr:uid="{441423DB-0FE1-4BC3-AF65-7018EDBC2E2E}"/>
    <cellStyle name="Entrada 5 2 2 7" xfId="34014" xr:uid="{F2598554-407B-4FFB-AE7D-3A8FC8A0BB85}"/>
    <cellStyle name="Entrada 5 2 2 7 2" xfId="48893" xr:uid="{FB3BE343-664C-4D45-A78A-6560C5D5D339}"/>
    <cellStyle name="Entrada 5 2 3" xfId="17699" xr:uid="{5658ACD4-9C34-41FC-8DEE-36EB6758BD7E}"/>
    <cellStyle name="Entrada 5 2 3 2" xfId="18683" xr:uid="{3FB2FE34-0956-4DC8-ADD8-9640FA854671}"/>
    <cellStyle name="Entrada 5 2 3 2 2" xfId="36030" xr:uid="{732D6C5E-FDFA-4D44-9D79-26DE0A8F3C3C}"/>
    <cellStyle name="Entrada 5 2 3 2 3" xfId="34276" xr:uid="{98193D08-1146-4ABB-9600-818F97063490}"/>
    <cellStyle name="Entrada 5 2 3 3" xfId="18109" xr:uid="{E9CB0E31-B00F-4F4A-B25F-FDDAB2692329}"/>
    <cellStyle name="Entrada 5 2 3 3 2" xfId="35656" xr:uid="{C481268C-A32E-4CDD-8CB0-C7919ADD244A}"/>
    <cellStyle name="Entrada 5 2 3 3 3" xfId="34520" xr:uid="{413B9DAF-E590-4724-BB4E-8F76F969F0E2}"/>
    <cellStyle name="Entrada 5 2 3 4" xfId="26927" xr:uid="{1253796E-E808-45F9-9531-471EFADD5191}"/>
    <cellStyle name="Entrada 5 2 4" xfId="24870" xr:uid="{19F7B229-62B9-4764-BC3E-9FF4AD5843A5}"/>
    <cellStyle name="Entrada 5 2 4 2" xfId="32901" xr:uid="{FFB32361-1751-4F1E-83F1-26485D6A8129}"/>
    <cellStyle name="Entrada 5 2 4 3" xfId="41309" xr:uid="{B4749563-CCB9-4829-8398-3F97B7608A10}"/>
    <cellStyle name="Entrada 5 2 4 4" xfId="47735" xr:uid="{A6BC7DB0-A351-455D-9E02-80EFB21F01B6}"/>
    <cellStyle name="Entrada 5 2 5" xfId="18106" xr:uid="{1FE695FB-094C-4508-A466-59E8881F1892}"/>
    <cellStyle name="Entrada 5 2 5 2" xfId="33098" xr:uid="{6F3C5AAE-3C16-48A1-ABC0-EB3D95BA6B12}"/>
    <cellStyle name="Entrada 5 2 5 3" xfId="35653" xr:uid="{FC980005-BC14-4790-8BF2-1AF7CBB6156B}"/>
    <cellStyle name="Entrada 5 2 5 4" xfId="34523" xr:uid="{EEAE7477-E644-4954-AE8F-7994DA814EBA}"/>
    <cellStyle name="Entrada 5 2 6" xfId="16591" xr:uid="{F2A2AF61-D7C9-402D-B675-D319B2C85CCC}"/>
    <cellStyle name="Entrada 5 3" xfId="11171" xr:uid="{6A837FC3-6B2D-4F50-8718-B425DDD819BB}"/>
    <cellStyle name="Entrada 5 3 2" xfId="17500" xr:uid="{60ABF527-6F8D-4379-A4F1-E5294D0E72E4}"/>
    <cellStyle name="Entrada 5 3 2 2" xfId="17901" xr:uid="{03AFCE73-623D-4649-A9FC-F38139A548E4}"/>
    <cellStyle name="Entrada 5 3 2 2 2" xfId="32792" xr:uid="{7996E0FB-0770-431F-894A-43144B1092DD}"/>
    <cellStyle name="Entrada 5 3 2 2 3" xfId="34620" xr:uid="{6F38BC42-9C17-4555-9780-F7024582F33E}"/>
    <cellStyle name="Entrada 5 3 2 2 4" xfId="47553" xr:uid="{23B088DC-FEA7-4165-BE01-33B592BB9080}"/>
    <cellStyle name="Entrada 5 3 2 3" xfId="25307" xr:uid="{EB310230-C37B-47F6-9049-2C682F4364FA}"/>
    <cellStyle name="Entrada 5 3 2 3 2" xfId="33124" xr:uid="{6590AFDF-7570-45E0-9E4B-9E60C6B8CBCB}"/>
    <cellStyle name="Entrada 5 3 2 3 3" xfId="41628" xr:uid="{3C174737-E0C3-4CEE-9572-DBE93D5AEFD7}"/>
    <cellStyle name="Entrada 5 3 2 3 4" xfId="47945" xr:uid="{29DD1BF1-BD50-47A6-A4B8-A7C6DA8F4C3E}"/>
    <cellStyle name="Entrada 5 3 2 4" xfId="25508" xr:uid="{794BD2B4-3443-4641-8919-A636EC767030}"/>
    <cellStyle name="Entrada 5 3 2 4 2" xfId="41829" xr:uid="{E41C1506-34AB-4B07-9153-2E237AF0C3C9}"/>
    <cellStyle name="Entrada 5 3 2 4 3" xfId="48134" xr:uid="{F3528F8C-803D-4039-84C6-4BD09A3A12AC}"/>
    <cellStyle name="Entrada 5 3 2 5" xfId="18111" xr:uid="{B51E98E3-024C-474D-9C75-24AC86933DE0}"/>
    <cellStyle name="Entrada 5 3 2 5 2" xfId="33516" xr:uid="{72E4AA1D-C1B3-4790-A994-20EBFAF5E5C6}"/>
    <cellStyle name="Entrada 5 3 2 5 3" xfId="35658" xr:uid="{44D64C4D-E848-4923-974C-78BE41A8CE1C}"/>
    <cellStyle name="Entrada 5 3 2 5 4" xfId="34518" xr:uid="{F10013B4-CEFE-43A7-A9EE-1041DEA5787C}"/>
    <cellStyle name="Entrada 5 3 2 6" xfId="34015" xr:uid="{EDA96FB3-3FE3-46C0-8532-F2F7AECB336D}"/>
    <cellStyle name="Entrada 5 3 2 6 2" xfId="48894" xr:uid="{9A35FDB2-F2B7-4FDA-B797-88DA109A62EE}"/>
    <cellStyle name="Entrada 5 3 3" xfId="17700" xr:uid="{F14567D1-70BF-4FBA-A791-5D32CD7EE96E}"/>
    <cellStyle name="Entrada 5 3 3 2" xfId="32900" xr:uid="{D19EED5E-E674-4801-A62E-98B716CA4404}"/>
    <cellStyle name="Entrada 5 3 3 3" xfId="34723" xr:uid="{1119CADE-BB85-41E7-B259-5A2F538FD0B0}"/>
    <cellStyle name="Entrada 5 3 3 4" xfId="47734" xr:uid="{2284C9C6-8889-4812-AA40-311BC313534A}"/>
    <cellStyle name="Entrada 5 3 4" xfId="24871" xr:uid="{57AA3678-EC6A-4F26-91BA-1BED8568B135}"/>
    <cellStyle name="Entrada 5 3 4 2" xfId="33073" xr:uid="{29FDBD5A-FAA2-4C17-A93A-7C1EE5E1D58F}"/>
    <cellStyle name="Entrada 5 3 4 3" xfId="41310" xr:uid="{9CA519CD-A250-464A-AEAF-86E062545427}"/>
    <cellStyle name="Entrada 5 3 4 4" xfId="47887" xr:uid="{48278988-88A2-4C8D-9FAA-974D7D029FB8}"/>
    <cellStyle name="Entrada 5 3 5" xfId="18110" xr:uid="{8E2484FA-19D6-46BC-9182-2BA868E7B5C5}"/>
    <cellStyle name="Entrada 5 3 5 2" xfId="35657" xr:uid="{F02AF309-6126-4C60-B494-06405120053E}"/>
    <cellStyle name="Entrada 5 3 5 3" xfId="34519" xr:uid="{16AA69B0-06CB-4745-9066-38E64663FF1B}"/>
    <cellStyle name="Entrada 5 3 6" xfId="16592" xr:uid="{56151C2B-5D97-4980-ACB7-57B791A71698}"/>
    <cellStyle name="Entrada 5 4" xfId="11172" xr:uid="{FEDA55EF-4CB2-4658-9C20-E19BBDEDB74E}"/>
    <cellStyle name="Entrada 5 4 2" xfId="17501" xr:uid="{B38AF723-D230-495A-A85A-D5987EB8254C}"/>
    <cellStyle name="Entrada 5 4 2 2" xfId="17902" xr:uid="{9F4C3CF3-F2D2-492A-8F6F-40DD983FBF8E}"/>
    <cellStyle name="Entrada 5 4 2 2 2" xfId="33125" xr:uid="{846C3B22-3805-4AE4-A83C-4A20BEEE5B74}"/>
    <cellStyle name="Entrada 5 4 2 2 3" xfId="34619" xr:uid="{0E822313-95F0-4DFF-954D-3C659364290C}"/>
    <cellStyle name="Entrada 5 4 2 2 4" xfId="47946" xr:uid="{05D74C80-379F-4AFA-AE3E-0671EA4DC785}"/>
    <cellStyle name="Entrada 5 4 2 3" xfId="25308" xr:uid="{3E81FD4C-1D74-4111-AF20-E46A24836589}"/>
    <cellStyle name="Entrada 5 4 2 3 2" xfId="33281" xr:uid="{C3E3F795-1F87-4879-9A77-CAE4813E85DA}"/>
    <cellStyle name="Entrada 5 4 2 3 3" xfId="41629" xr:uid="{BF7681CF-729A-442B-A990-C4520E39DBE7}"/>
    <cellStyle name="Entrada 5 4 2 3 4" xfId="48135" xr:uid="{5C995B37-CE1C-472E-AD47-9D01EF6ED051}"/>
    <cellStyle name="Entrada 5 4 2 4" xfId="25509" xr:uid="{650B79BF-EC3C-4EAB-8AC5-B0D468E6D589}"/>
    <cellStyle name="Entrada 5 4 2 4 2" xfId="41830" xr:uid="{AB9E0765-238F-49A9-8C5C-7E1DE6DF3701}"/>
    <cellStyle name="Entrada 5 4 2 4 3" xfId="48344" xr:uid="{C8D7A46A-2FB8-45ED-ABF3-2C8D02696688}"/>
    <cellStyle name="Entrada 5 4 2 5" xfId="34016" xr:uid="{D0E847C3-B63D-459C-A454-80169689A7C1}"/>
    <cellStyle name="Entrada 5 4 2 5 2" xfId="48895" xr:uid="{C864C7C8-C086-457E-B290-56824618B12E}"/>
    <cellStyle name="Entrada 5 4 2 6" xfId="35568" xr:uid="{D29F44B5-CB09-4380-AADB-962E8191B14B}"/>
    <cellStyle name="Entrada 5 4 2 7" xfId="34814" xr:uid="{33530E6F-E87E-4F83-9B24-B947D35B4BE8}"/>
    <cellStyle name="Entrada 5 4 2 8" xfId="47554" xr:uid="{2FF34B8A-0779-4097-B732-C6FC17BB38C9}"/>
    <cellStyle name="Entrada 5 4 3" xfId="17701" xr:uid="{04EFA3AC-83D5-498A-A9D3-C39A00206BB8}"/>
    <cellStyle name="Entrada 5 4 3 2" xfId="32899" xr:uid="{D0240472-BD65-48B8-9277-17CC79E48E50}"/>
    <cellStyle name="Entrada 5 4 3 3" xfId="34722" xr:uid="{D9E8A060-F69E-4E55-BC1F-0812B67AD230}"/>
    <cellStyle name="Entrada 5 4 3 4" xfId="47733" xr:uid="{FDEDB5DB-D167-4C29-8D5B-584EEF943418}"/>
    <cellStyle name="Entrada 5 4 4" xfId="24872" xr:uid="{2382CA89-2009-42A2-B5CF-4620D7231437}"/>
    <cellStyle name="Entrada 5 4 4 2" xfId="33074" xr:uid="{C719C532-A290-4034-A86C-7823B432C01C}"/>
    <cellStyle name="Entrada 5 4 4 3" xfId="41311" xr:uid="{F9D33EBC-2CDE-4F93-934D-A0C6EC06A6B0}"/>
    <cellStyle name="Entrada 5 4 4 4" xfId="47888" xr:uid="{7B3D2235-B4C5-4397-858E-AE74FF81F61A}"/>
    <cellStyle name="Entrada 5 4 5" xfId="18112" xr:uid="{3E24A21B-BC62-41D7-920B-FDBAAB21266D}"/>
    <cellStyle name="Entrada 5 4 5 2" xfId="35659" xr:uid="{9730F053-6271-4B1A-BB08-D788E7165D2A}"/>
    <cellStyle name="Entrada 5 4 5 3" xfId="34517" xr:uid="{C0B57D7E-AFED-4AD7-8FC8-0FED8F76EED3}"/>
    <cellStyle name="Entrada 5 4 6" xfId="16593" xr:uid="{240FDB76-7612-4DCE-8C1A-BB69E9F745C4}"/>
    <cellStyle name="Entrada 5 5" xfId="25193" xr:uid="{F98F40F4-61F3-40A0-BE04-757E35F5F3AE}"/>
    <cellStyle name="Entrada 5 5 2" xfId="31849" xr:uid="{DD6CE38F-EEFE-4050-8426-B33904B88808}"/>
    <cellStyle name="Entrada 5 5 3" xfId="41149" xr:uid="{DB4E8830-B439-48C0-8A10-8EE51E5DF8A3}"/>
    <cellStyle name="Entrada 5 5 4" xfId="41533" xr:uid="{65CC6254-942A-4E74-AEA6-AE4B15BCE229}"/>
    <cellStyle name="Entrada 50" xfId="7430" xr:uid="{901B37E2-CD19-48A4-8CE6-6284ED2583A8}"/>
    <cellStyle name="Entrada 51" xfId="7431" xr:uid="{6DC2C44D-C39A-47D5-BE0E-BF9F6DB8FA62}"/>
    <cellStyle name="Entrada 52" xfId="7432" xr:uid="{9520341C-5F61-4BA4-AC32-81F969D8461E}"/>
    <cellStyle name="Entrada 53" xfId="7433" xr:uid="{2ADE114F-C4C3-4325-A2A2-CDFB71E7FE00}"/>
    <cellStyle name="Entrada 54" xfId="7434" xr:uid="{863633B1-44B0-4BB7-A127-6BBA7182E1C3}"/>
    <cellStyle name="Entrada 55" xfId="7435" xr:uid="{046AEB6F-60A3-43B0-93BD-76F38E3AA474}"/>
    <cellStyle name="Entrada 56" xfId="7436" xr:uid="{950094FE-BE54-440F-9B9B-9099FEFC5424}"/>
    <cellStyle name="Entrada 57" xfId="7437" xr:uid="{F3D7ACEE-2EBA-4593-A70C-24F24B59B5FC}"/>
    <cellStyle name="Entrada 58" xfId="7438" xr:uid="{FB8575C1-F36A-4D1A-80F8-74AE4020B6D5}"/>
    <cellStyle name="Entrada 59" xfId="7439" xr:uid="{1CC1620D-2A92-4F4D-87DB-9DFF691F952B}"/>
    <cellStyle name="Entrada 6" xfId="7440" xr:uid="{E757CFF5-4E5F-4D1F-BC20-02AAAF940EDF}"/>
    <cellStyle name="Entrada 6 2" xfId="18685" xr:uid="{ADED537B-69FE-4419-B722-015E68EBFDEE}"/>
    <cellStyle name="Entrada 6 2 2" xfId="18686" xr:uid="{A8664A5F-7741-404A-86E1-E4B143855EFD}"/>
    <cellStyle name="Entrada 6 2 2 2" xfId="18115" xr:uid="{F8622912-DF0E-4C7C-8AB0-B86FA8422B04}"/>
    <cellStyle name="Entrada 6 2 2 2 2" xfId="35662" xr:uid="{22513413-8AFC-4ECD-9A94-B64411F252B9}"/>
    <cellStyle name="Entrada 6 2 2 2 3" xfId="34514" xr:uid="{7F2BF097-944A-4EA2-906D-0C79E53210C1}"/>
    <cellStyle name="Entrada 6 2 2 3" xfId="26930" xr:uid="{1F8659B6-345F-49A2-845C-BD635E13BD83}"/>
    <cellStyle name="Entrada 6 2 3" xfId="18114" xr:uid="{0CFD31F9-4F68-4E9C-94FC-0088CDFD8DAA}"/>
    <cellStyle name="Entrada 6 2 3 2" xfId="35661" xr:uid="{D5A616DF-3CCA-4188-ABB0-07634F104340}"/>
    <cellStyle name="Entrada 6 2 3 3" xfId="34515" xr:uid="{6C105DA0-7008-4D1F-BAA3-E80C9AF35235}"/>
    <cellStyle name="Entrada 6 2 4" xfId="26929" xr:uid="{169AFC99-F64F-47FC-8032-153E29777A10}"/>
    <cellStyle name="Entrada 6 3" xfId="18687" xr:uid="{D0ED5028-BD23-45EC-A0C9-473236826A1D}"/>
    <cellStyle name="Entrada 6 3 2" xfId="18116" xr:uid="{5AE62585-FFBA-4503-8853-7FB7B37EDF6E}"/>
    <cellStyle name="Entrada 6 3 2 2" xfId="35663" xr:uid="{F9FC791F-1440-474F-8AE3-24ABB7AE5205}"/>
    <cellStyle name="Entrada 6 3 2 3" xfId="34513" xr:uid="{F16362D9-C871-47D6-B0FF-9FB3615E3AD1}"/>
    <cellStyle name="Entrada 6 3 3" xfId="26931" xr:uid="{FCB9FFAE-B565-4C05-914E-0CA8D0A094B0}"/>
    <cellStyle name="Entrada 6 4" xfId="18684" xr:uid="{636D0507-EF42-401E-94DC-973B79D1ECEC}"/>
    <cellStyle name="Entrada 6 4 2" xfId="31850" xr:uid="{2526C24C-8249-4BFC-950C-11CB797C39DD}"/>
    <cellStyle name="Entrada 6 4 3" xfId="36031" xr:uid="{912B23E6-CB62-4575-A73D-C03D16246D86}"/>
    <cellStyle name="Entrada 6 4 4" xfId="34275" xr:uid="{BB385D60-A080-4D25-A54B-D6DCBF6ECE52}"/>
    <cellStyle name="Entrada 6 5" xfId="18113" xr:uid="{70E06D83-397F-4A92-B75F-47B4E034052D}"/>
    <cellStyle name="Entrada 6 5 2" xfId="35660" xr:uid="{96189B7B-3A64-439A-B534-E81B5989A7A4}"/>
    <cellStyle name="Entrada 6 5 3" xfId="34516" xr:uid="{EA4E939A-8737-40CB-BE9C-748EE4597B1F}"/>
    <cellStyle name="Entrada 6 6" xfId="26928" xr:uid="{C5B6F3BE-46A3-4627-9896-0801DAB640AE}"/>
    <cellStyle name="Entrada 60" xfId="7441" xr:uid="{EC94F1EC-8E49-4E88-8024-139D4592E799}"/>
    <cellStyle name="Entrada 61" xfId="7442" xr:uid="{D4FCDEA6-44CA-46FC-9198-6F7E6C96E0D6}"/>
    <cellStyle name="Entrada 62" xfId="7443" xr:uid="{EE3D92F0-3890-4468-AF89-E94D613CB091}"/>
    <cellStyle name="Entrada 63" xfId="7444" xr:uid="{13E1E66C-5014-44A0-A134-638015CDA5BE}"/>
    <cellStyle name="Entrada 64" xfId="7445" xr:uid="{4AD19F89-D750-4CD1-B7E9-3F4FA2DDF50F}"/>
    <cellStyle name="Entrada 65" xfId="7446" xr:uid="{AADECFF3-22C0-4BC2-B31F-B24B530817C5}"/>
    <cellStyle name="Entrada 66" xfId="7447" xr:uid="{A8628881-DFEA-434A-A6BF-303635805093}"/>
    <cellStyle name="Entrada 67" xfId="7448" xr:uid="{1B552253-2F12-4A4E-9CAD-C748664FDCDA}"/>
    <cellStyle name="Entrada 68" xfId="7449" xr:uid="{722DFD84-B0A1-4651-845D-7C357B96CD20}"/>
    <cellStyle name="Entrada 69" xfId="7450" xr:uid="{2982F2E2-DBF6-46EF-A601-C9B687277BE0}"/>
    <cellStyle name="Entrada 7" xfId="7451" xr:uid="{35D2226B-0B80-44FC-9B64-0F8F33E1A359}"/>
    <cellStyle name="Entrada 7 2" xfId="18689" xr:uid="{B46DD315-421D-4AF1-BB4D-DC5ECBF00557}"/>
    <cellStyle name="Entrada 7 2 2" xfId="18118" xr:uid="{6FA5EB99-EB8A-4C71-B70C-93E2E7573AFF}"/>
    <cellStyle name="Entrada 7 2 2 2" xfId="35665" xr:uid="{602AF66B-24B5-4CFD-B461-F4344D3B09D9}"/>
    <cellStyle name="Entrada 7 2 2 3" xfId="34511" xr:uid="{96DC9F34-D174-4F33-A368-104BEB53EC57}"/>
    <cellStyle name="Entrada 7 2 3" xfId="26933" xr:uid="{CC36E4AD-E8D7-42AF-84B4-E42E51EBF932}"/>
    <cellStyle name="Entrada 7 3" xfId="18688" xr:uid="{2FB87E25-54CE-48DC-96CC-189374B80596}"/>
    <cellStyle name="Entrada 7 3 2" xfId="31851" xr:uid="{5FCE1120-2B60-46EF-B0A4-EF5D4EEE5D95}"/>
    <cellStyle name="Entrada 7 3 3" xfId="36032" xr:uid="{4D3B76F0-9CD7-47D3-AF77-F66612633DF4}"/>
    <cellStyle name="Entrada 7 3 4" xfId="34274" xr:uid="{9D0E3BEC-24E0-424F-9222-C05AB98BE645}"/>
    <cellStyle name="Entrada 7 4" xfId="18117" xr:uid="{E8CE65AA-E597-426D-B01E-9EFEFEA32476}"/>
    <cellStyle name="Entrada 7 4 2" xfId="35664" xr:uid="{A1A122CE-8FC5-49B6-8389-4FA650153ACC}"/>
    <cellStyle name="Entrada 7 4 3" xfId="34512" xr:uid="{9FB6A657-44B4-4202-90A0-2CAFB884CBD1}"/>
    <cellStyle name="Entrada 7 5" xfId="26932" xr:uid="{43661D7A-2034-4292-BD24-C7642533A9F6}"/>
    <cellStyle name="Entrada 70" xfId="7452" xr:uid="{B233AD5C-AE47-4744-AA58-784EFB6A8DFC}"/>
    <cellStyle name="Entrada 71" xfId="7453" xr:uid="{A51E4904-D943-476B-B644-8881E3D0687E}"/>
    <cellStyle name="Entrada 72" xfId="7454" xr:uid="{D54F7551-1151-41EC-8A5F-5207E7ECE855}"/>
    <cellStyle name="Entrada 73" xfId="7455" xr:uid="{F608B9C0-71B0-4BE8-B353-48CD10B6C30C}"/>
    <cellStyle name="Entrada 74" xfId="7456" xr:uid="{A3157618-50A9-40C5-8D85-E794C3BE384F}"/>
    <cellStyle name="Entrada 75" xfId="7457" xr:uid="{2E84C3AB-8C6F-4F8F-9B5E-6587956CC710}"/>
    <cellStyle name="Entrada 76" xfId="7458" xr:uid="{0947B079-06BC-45D0-BC33-8D05D253E550}"/>
    <cellStyle name="Entrada 77" xfId="7459" xr:uid="{66E2A244-C5E2-44A0-B705-A021D91BCC16}"/>
    <cellStyle name="Entrada 78" xfId="7460" xr:uid="{D48C27C8-9971-43AD-A9D5-82D1EEA8CCFD}"/>
    <cellStyle name="Entrada 79" xfId="7461" xr:uid="{D58C7E68-4068-4E30-B57F-9B69A1AC4032}"/>
    <cellStyle name="Entrada 8" xfId="7462" xr:uid="{386AA42A-E035-4349-A740-58AC2C2E9414}"/>
    <cellStyle name="Entrada 8 2" xfId="18690" xr:uid="{28DF24B2-90C6-40C4-9BC8-92B724171DFC}"/>
    <cellStyle name="Entrada 8 2 2" xfId="31852" xr:uid="{72618837-B82A-4072-870D-1C57B9E40B1B}"/>
    <cellStyle name="Entrada 8 2 3" xfId="36033" xr:uid="{E61D81EE-7DAD-4538-946E-BBA8758A0057}"/>
    <cellStyle name="Entrada 8 2 4" xfId="34273" xr:uid="{57778A49-93FC-4318-8CD2-190886453CFA}"/>
    <cellStyle name="Entrada 8 3" xfId="18119" xr:uid="{1AB55D00-91F8-49B1-A945-06BA06FB7E91}"/>
    <cellStyle name="Entrada 8 3 2" xfId="35666" xr:uid="{88262826-03FF-4AD2-A7F6-758A73138CB6}"/>
    <cellStyle name="Entrada 8 3 3" xfId="34510" xr:uid="{11637B19-27A3-46A9-9C6F-931D573E1098}"/>
    <cellStyle name="Entrada 8 4" xfId="26934" xr:uid="{14F5D97C-70D5-4CD1-A794-926C263E6CD1}"/>
    <cellStyle name="Entrada 80" xfId="7463" xr:uid="{92493ED3-5AEB-42D6-BBA5-02499EA6912D}"/>
    <cellStyle name="Entrada 81" xfId="7464" xr:uid="{4884266D-AE2A-4525-83B7-A23421E12160}"/>
    <cellStyle name="Entrada 82" xfId="7465" xr:uid="{16818EAD-168F-4515-A12D-8E4C9793A559}"/>
    <cellStyle name="Entrada 83" xfId="7466" xr:uid="{090CF61E-61B6-4A37-9FBB-56AC45ABCC30}"/>
    <cellStyle name="Entrada 84" xfId="7467" xr:uid="{7B7B8E46-C92E-4DB9-A68F-7153FA2ECEE3}"/>
    <cellStyle name="Entrada 85" xfId="7468" xr:uid="{60D22E34-A96C-4E50-BD1C-C8CFBBF97065}"/>
    <cellStyle name="Entrada 86" xfId="7469" xr:uid="{9E53E66D-DE51-4C46-9FDC-EF4661DE4A9A}"/>
    <cellStyle name="Entrada 87" xfId="7470" xr:uid="{EAB07A87-1FB1-4C43-8C40-BD6E5020CDBD}"/>
    <cellStyle name="Entrada 88" xfId="7471" xr:uid="{628F892E-975C-4765-9728-D1D7340A57A7}"/>
    <cellStyle name="Entrada 89" xfId="7472" xr:uid="{69879E59-F6F0-4802-B1D9-62CD82A8E6E4}"/>
    <cellStyle name="Entrada 9" xfId="7473" xr:uid="{F4749CE3-C9F1-478A-8D7B-7F9C9F1E5D9C}"/>
    <cellStyle name="Entrada 90" xfId="7474" xr:uid="{5E1F30E8-85C7-4A43-8D82-A84A2F31DB4F}"/>
    <cellStyle name="Entrada 91" xfId="7475" xr:uid="{47552F75-9F99-489A-AA3E-DDFDB3236012}"/>
    <cellStyle name="Entrada 92" xfId="7476" xr:uid="{A5813E9A-D2CA-468C-9F0C-19B68FA0C165}"/>
    <cellStyle name="Entrada 93" xfId="7477" xr:uid="{89D3FE98-0C56-4AB8-ABFC-0D7EE5BAC657}"/>
    <cellStyle name="Entrada 94" xfId="7478" xr:uid="{BDD2B892-4E8E-466D-BE93-2A3D23BCF907}"/>
    <cellStyle name="Entrada 95" xfId="7479" xr:uid="{86472FD0-B910-4645-868C-B53AA07462B1}"/>
    <cellStyle name="Entrada 96" xfId="7480" xr:uid="{C5A9F608-FBD0-4D1D-A475-A53CFCD026F9}"/>
    <cellStyle name="Entrada 97" xfId="7481" xr:uid="{E6C0B21B-5373-4642-A9B7-A3EB00D3103F}"/>
    <cellStyle name="Entrada 98" xfId="7482" xr:uid="{832966BF-469E-4049-8D95-BA94A6800F21}"/>
    <cellStyle name="Entrada 99" xfId="7483" xr:uid="{BD0312C8-0266-4DFC-88A4-FFCF8932B796}"/>
    <cellStyle name="Euro" xfId="11173" xr:uid="{AF01B105-84BA-4A10-8799-4473771ADB32}"/>
    <cellStyle name="Euro 2" xfId="11174" xr:uid="{D50B9BD4-2299-4839-8FBA-EFAE55EF788D}"/>
    <cellStyle name="Euro 2 10" xfId="11175" xr:uid="{AD0991F3-F356-4968-8CEE-E4105ED47E9C}"/>
    <cellStyle name="Euro 2 11" xfId="11176" xr:uid="{813B0803-D736-4839-B679-D5D1139C30CF}"/>
    <cellStyle name="Euro 2 12" xfId="11177" xr:uid="{82C123CA-DCF2-4E45-945F-525D2469D4EE}"/>
    <cellStyle name="Euro 2 13" xfId="11178" xr:uid="{323FCC21-ECD0-4F85-9237-5E5DEAC8070A}"/>
    <cellStyle name="Euro 2 14" xfId="11179" xr:uid="{42943C1F-AB24-417E-ABE1-FA7ED4469244}"/>
    <cellStyle name="Euro 2 15" xfId="11180" xr:uid="{328BA34E-4A6C-4BF6-96E6-5E16A6D8B96D}"/>
    <cellStyle name="Euro 2 16" xfId="11181" xr:uid="{2DC1E234-E128-4F37-B7F8-49F59E73EF7F}"/>
    <cellStyle name="Euro 2 17" xfId="11182" xr:uid="{0B71E465-F3BA-44E5-8755-8DD1F777F99E}"/>
    <cellStyle name="Euro 2 18" xfId="15082" xr:uid="{8D3E9F18-0BAC-4A42-AB75-F170C53B5967}"/>
    <cellStyle name="Euro 2 2" xfId="11183" xr:uid="{31BF7896-3C95-43B1-A48B-AFAA009F8218}"/>
    <cellStyle name="Euro 2 3" xfId="11184" xr:uid="{8768AF59-43C1-473B-9976-F25155CF9391}"/>
    <cellStyle name="Euro 2 4" xfId="11185" xr:uid="{69D20BD3-BAB5-40F3-A4D7-4F81213F8EF4}"/>
    <cellStyle name="Euro 2 5" xfId="11186" xr:uid="{9A064075-6379-4F48-8546-68D22225FF10}"/>
    <cellStyle name="Euro 2 6" xfId="11187" xr:uid="{ADD4E120-00A3-4BF8-BB16-D11BB216A2F0}"/>
    <cellStyle name="Euro 2 7" xfId="11188" xr:uid="{167ED5C4-32FE-4DC3-B964-8DBE84E515FB}"/>
    <cellStyle name="Euro 2 8" xfId="11189" xr:uid="{47D83AB9-6596-4071-9549-5E64CEDF095B}"/>
    <cellStyle name="Euro 2 9" xfId="11190" xr:uid="{3337F8C2-2FAC-4F80-84E9-10DEF4213869}"/>
    <cellStyle name="Euro 3" xfId="11191" xr:uid="{61F0EDC6-4E84-4CB0-A11C-87E5ED8A9716}"/>
    <cellStyle name="Euro 3 10" xfId="11192" xr:uid="{AC37F929-49AE-4DFB-A7F6-51B348A6A989}"/>
    <cellStyle name="Euro 3 11" xfId="11193" xr:uid="{77251B0A-0BEA-426E-B487-A8C2181EDF10}"/>
    <cellStyle name="Euro 3 12" xfId="11194" xr:uid="{538B01D3-3618-4CC0-B714-18F8B46FACBE}"/>
    <cellStyle name="Euro 3 13" xfId="11195" xr:uid="{92FD96EC-5A1A-4359-BE95-4F82A3741947}"/>
    <cellStyle name="Euro 3 14" xfId="11196" xr:uid="{92E71874-918B-498F-B0EF-92BE8EAE8895}"/>
    <cellStyle name="Euro 3 15" xfId="11197" xr:uid="{5F00279C-EC87-4561-AEEA-228D313C54A9}"/>
    <cellStyle name="Euro 3 16" xfId="11198" xr:uid="{15EA86FD-B94A-48CA-8696-0C89265E7FE5}"/>
    <cellStyle name="Euro 3 17" xfId="11199" xr:uid="{4C40900A-7720-4739-90B5-09954C3A41DD}"/>
    <cellStyle name="Euro 3 2" xfId="11200" xr:uid="{15631891-09C2-48CB-9533-0326142D571B}"/>
    <cellStyle name="Euro 3 3" xfId="11201" xr:uid="{728811E7-5770-4CA3-AA6B-F492106A465F}"/>
    <cellStyle name="Euro 3 4" xfId="11202" xr:uid="{24BDF511-F4F3-42FD-A076-FFCD0D57147E}"/>
    <cellStyle name="Euro 3 5" xfId="11203" xr:uid="{DA5EA3C1-B6F4-4AC2-AD43-2EF765042700}"/>
    <cellStyle name="Euro 3 6" xfId="11204" xr:uid="{0485E2FE-8DF0-4656-ABC7-369DE3B27926}"/>
    <cellStyle name="Euro 3 7" xfId="11205" xr:uid="{95600E77-773B-4733-A006-6E9352069B66}"/>
    <cellStyle name="Euro 3 8" xfId="11206" xr:uid="{7F888F10-A6B6-47E0-98AA-3DDE11A5FF1A}"/>
    <cellStyle name="Euro 3 9" xfId="11207" xr:uid="{196B7C19-2131-419B-A4B0-F2055657A53E}"/>
    <cellStyle name="Euro 4" xfId="11208" xr:uid="{5011F507-DC0F-434C-AEDC-35606E0979A5}"/>
    <cellStyle name="Euro 4 10" xfId="11209" xr:uid="{B5836C19-7CA1-491E-A382-571DEBD0FA52}"/>
    <cellStyle name="Euro 4 11" xfId="11210" xr:uid="{DC98FCC6-486A-423F-9262-AF8924D1D419}"/>
    <cellStyle name="Euro 4 12" xfId="11211" xr:uid="{879DE26B-0AE4-40AA-8FF3-ACA942643425}"/>
    <cellStyle name="Euro 4 13" xfId="11212" xr:uid="{75C382E9-BCEF-44C1-ABC4-D25B5F04DC96}"/>
    <cellStyle name="Euro 4 14" xfId="11213" xr:uid="{5E83D3D9-2FAD-4CCA-B304-90655A3F004B}"/>
    <cellStyle name="Euro 4 15" xfId="11214" xr:uid="{48C9BA74-5157-45CA-BE22-65E98A8AAE9F}"/>
    <cellStyle name="Euro 4 16" xfId="11215" xr:uid="{65E7DE2F-D71D-4B69-95EF-1CDA4ADE0DAD}"/>
    <cellStyle name="Euro 4 17" xfId="11216" xr:uid="{01BF0B54-666C-4111-9856-3BEC90D7E87F}"/>
    <cellStyle name="Euro 4 2" xfId="11217" xr:uid="{EFC98FB0-52F4-4EB8-AC50-889EA010F4A7}"/>
    <cellStyle name="Euro 4 3" xfId="11218" xr:uid="{49D1571F-F510-4787-B1F2-CECA29671A25}"/>
    <cellStyle name="Euro 4 4" xfId="11219" xr:uid="{281C8B2C-5E06-42C8-8FD4-4435E206D4A5}"/>
    <cellStyle name="Euro 4 5" xfId="11220" xr:uid="{DE7E705E-7937-4A43-A2AD-6D772769AB12}"/>
    <cellStyle name="Euro 4 6" xfId="11221" xr:uid="{57ED580B-F46F-408A-A62C-248D05E699BC}"/>
    <cellStyle name="Euro 4 7" xfId="11222" xr:uid="{FA9976EB-6CBB-42C5-9EE0-DF0E409610F3}"/>
    <cellStyle name="Euro 4 8" xfId="11223" xr:uid="{259F6902-E952-4A66-A310-86806ED48D59}"/>
    <cellStyle name="Euro 4 9" xfId="11224" xr:uid="{86AE9475-EC2A-42DA-929F-600873351BBA}"/>
    <cellStyle name="Euro 5" xfId="11225" xr:uid="{CF9BEC0E-BAF6-4826-83A3-6F837AC32573}"/>
    <cellStyle name="Euro 5 10" xfId="11226" xr:uid="{F9B0D69E-CF9E-4980-9788-B0B8818A0E36}"/>
    <cellStyle name="Euro 5 11" xfId="11227" xr:uid="{DD99E623-D4E7-4AA3-B728-3B23DE8E4DAF}"/>
    <cellStyle name="Euro 5 12" xfId="11228" xr:uid="{F03E56CC-4EE4-4581-9168-5F65E196D4C5}"/>
    <cellStyle name="Euro 5 13" xfId="11229" xr:uid="{CB1269F3-DBA4-448F-866F-802E89ADD018}"/>
    <cellStyle name="Euro 5 14" xfId="11230" xr:uid="{4AFB0F31-9326-48B8-B10E-7B9666037BC0}"/>
    <cellStyle name="Euro 5 15" xfId="11231" xr:uid="{5218728C-E687-44C4-B2EA-029ACC46947C}"/>
    <cellStyle name="Euro 5 16" xfId="11232" xr:uid="{B088C474-D4ED-4886-A039-1F64BED24FD3}"/>
    <cellStyle name="Euro 5 17" xfId="11233" xr:uid="{44539330-59BA-48F5-86C2-40BC7BED7982}"/>
    <cellStyle name="Euro 5 2" xfId="11234" xr:uid="{F739E0FC-F8FB-424B-B420-A2DCF0CCCDAE}"/>
    <cellStyle name="Euro 5 3" xfId="11235" xr:uid="{F701FDDD-179F-432C-81B1-D561BB6ACEF4}"/>
    <cellStyle name="Euro 5 4" xfId="11236" xr:uid="{3B05A1FC-F131-4248-B4BF-74C70B59FBF0}"/>
    <cellStyle name="Euro 5 5" xfId="11237" xr:uid="{B75E20B7-7605-4D4C-B42B-76C08C85F862}"/>
    <cellStyle name="Euro 5 6" xfId="11238" xr:uid="{B04BD910-2EF0-4920-B60F-4A4ADFF7D452}"/>
    <cellStyle name="Euro 5 7" xfId="11239" xr:uid="{B45115AF-6A22-444B-9FAD-49666F00653A}"/>
    <cellStyle name="Euro 5 8" xfId="11240" xr:uid="{AE102F10-C760-4258-8DBD-8C837D1384A0}"/>
    <cellStyle name="Euro 5 9" xfId="11241" xr:uid="{9F5C6D4C-4D97-443F-ADD3-AE54DCE4087C}"/>
    <cellStyle name="Euro 6" xfId="11242" xr:uid="{3E840D9B-442F-4534-9B7A-CC58292D8DF9}"/>
    <cellStyle name="Euro 6 2" xfId="16077" xr:uid="{D32CA30F-3859-4DDB-9013-34BB8A66A5BA}"/>
    <cellStyle name="Euro 6 2 2" xfId="16595" xr:uid="{79A91E85-D407-4E04-A3F0-D641CB245707}"/>
    <cellStyle name="Euro 7" xfId="16594" xr:uid="{5C5B5DDD-0C68-48A5-A37B-34EF92895197}"/>
    <cellStyle name="Explanatory Text" xfId="11243" xr:uid="{E0FCE738-E74E-4CAE-B724-BF93213FDF02}"/>
    <cellStyle name="Explanatory Text 2" xfId="11244" xr:uid="{39314171-4DBD-4147-ABBF-1C4D34673B3D}"/>
    <cellStyle name="Explanatory Text 2 2" xfId="16078" xr:uid="{0186D880-2C83-43AB-9412-1E817AF975E8}"/>
    <cellStyle name="Explanatory Text 2 2 2" xfId="16596" xr:uid="{7CDD0648-0801-4B63-A9E3-5273B6A5DE88}"/>
    <cellStyle name="Explanatory Text 3" xfId="11245" xr:uid="{46FF465B-4D52-459B-8F4F-BA19C4B383E0}"/>
    <cellStyle name="Good" xfId="11246" xr:uid="{CF2B438F-6754-45E7-B2EE-BCA7A614C04C}"/>
    <cellStyle name="Good 2" xfId="15083" xr:uid="{61B39E87-3989-4394-99D7-489E33C68745}"/>
    <cellStyle name="Good 2 2" xfId="32063" xr:uid="{7EF91BC6-1D41-4033-8346-BB5D4201EDE4}"/>
    <cellStyle name="Good 3" xfId="16079" xr:uid="{CD862137-1F3E-4EFD-A305-8533E6101C7E}"/>
    <cellStyle name="Good 3 2" xfId="16597" xr:uid="{0CDAABA7-A848-4FDD-81EA-8833BB461805}"/>
    <cellStyle name="Heading 1" xfId="11247" xr:uid="{DCEA4AA8-AD3E-43B0-850F-D27953AC539A}"/>
    <cellStyle name="Heading 1 2" xfId="11248" xr:uid="{3983D3B2-D187-42A0-A0D2-8334315992A3}"/>
    <cellStyle name="Heading 1 2 2" xfId="16080" xr:uid="{32299008-DAF8-49D3-8A94-B2AAD7886860}"/>
    <cellStyle name="Heading 1 2 2 2" xfId="16599" xr:uid="{7C64D86C-5488-4851-8E27-9CAF1C94CFCB}"/>
    <cellStyle name="Heading 1 3" xfId="11249" xr:uid="{7F5BCA19-7864-4A16-83BA-232285046779}"/>
    <cellStyle name="Heading 1 4" xfId="16598" xr:uid="{A714F4E3-9B62-47E9-8F20-6A4EDB7EF0C8}"/>
    <cellStyle name="Heading 2" xfId="11250" xr:uid="{BDCF867F-08D3-4D91-B5C0-8CA2F5F33F18}"/>
    <cellStyle name="Heading 2 2" xfId="11251" xr:uid="{852BBB7F-5F83-4640-9117-78CCC6831B4B}"/>
    <cellStyle name="Heading 2 2 2" xfId="16081" xr:uid="{CA5C18FF-E4DA-4F11-BF27-EA484C416F0F}"/>
    <cellStyle name="Heading 2 2 2 2" xfId="16601" xr:uid="{F4B5B29E-4209-4265-8DE9-E7DB29664B48}"/>
    <cellStyle name="Heading 2 3" xfId="11252" xr:uid="{EEC3F1F7-1A37-4C7D-8D13-247A89FA195F}"/>
    <cellStyle name="Heading 2 4" xfId="16600" xr:uid="{F140DDB2-EDE4-46D2-BE14-AB9875DE92AB}"/>
    <cellStyle name="Heading 3" xfId="11253" xr:uid="{9B241433-936B-4B43-A7F5-E9A323142100}"/>
    <cellStyle name="Heading 3 2" xfId="11254" xr:uid="{B22D228D-F1D8-4CF4-BE97-2FB490D04DF4}"/>
    <cellStyle name="Heading 3 2 2" xfId="16082" xr:uid="{488719C7-1F31-400E-86D0-D847139B85C7}"/>
    <cellStyle name="Heading 3 2 2 2" xfId="16603" xr:uid="{86AEA681-B0E6-409D-A854-64F6706E7C3A}"/>
    <cellStyle name="Heading 3 3" xfId="11255" xr:uid="{A1D2F02B-57D4-49F6-A20A-8EF3D52FF7AE}"/>
    <cellStyle name="Heading 3 4" xfId="16602" xr:uid="{3C760006-6D34-43B7-B551-E4CAF475CB99}"/>
    <cellStyle name="Heading 4" xfId="11256" xr:uid="{BB7C34EB-EA5E-4008-868D-42B7E622522B}"/>
    <cellStyle name="Heading 4 2" xfId="11257" xr:uid="{40B38E79-D2BF-4936-9BC2-3096B11CCE24}"/>
    <cellStyle name="Heading 4 2 2" xfId="16083" xr:uid="{6E0FA9F4-310B-4252-91CB-61DCEAE0F75B}"/>
    <cellStyle name="Heading 4 2 2 2" xfId="16605" xr:uid="{8B625445-2F7C-4347-A05F-FCEF556B4E12}"/>
    <cellStyle name="Heading 4 3" xfId="11258" xr:uid="{5517A382-41C1-4BF8-BA41-96A2B81688F6}"/>
    <cellStyle name="Heading 4 4" xfId="16604" xr:uid="{0ACBCA24-DCA5-4FAF-A153-4E111507003A}"/>
    <cellStyle name="hh:mm:ss Hora" xfId="11259" xr:uid="{31450CB5-C910-46DB-94DF-787C67DBD08D}"/>
    <cellStyle name="Hiperlink 2" xfId="11260" xr:uid="{EC67351B-47CF-4511-B2CD-73F298906E9B}"/>
    <cellStyle name="Hiperlink 2 2" xfId="18692" xr:uid="{3385CDDC-DF83-4C87-85E1-D2C6E78C652E}"/>
    <cellStyle name="Hiperlink 2 3" xfId="18691" xr:uid="{6ACEB575-D979-4782-B50D-4779142C6FD5}"/>
    <cellStyle name="Hiperlink 3" xfId="18693" xr:uid="{B8F2242E-5377-48F3-B004-C3442FCA25AF}"/>
    <cellStyle name="Hyperlink" xfId="11261" xr:uid="{19BE7C23-1338-4B12-BF58-71B4125CD61F}"/>
    <cellStyle name="Hyperlink 2" xfId="11262" xr:uid="{51642163-FEDC-4EAD-84A3-B3C812371399}"/>
    <cellStyle name="Hyperlink 3" xfId="18694" xr:uid="{6CA6756B-BEF8-4C9F-9A8D-3BFA8BB02107}"/>
    <cellStyle name="Hyperlink 4" xfId="18695" xr:uid="{FE895C75-34A5-4A99-BA9C-84ACD6C0E427}"/>
    <cellStyle name="Hyperlink 5" xfId="18696" xr:uid="{9418B945-BAA8-4D92-9FB3-6C540119D15A}"/>
    <cellStyle name="Hyperlink 6" xfId="18697" xr:uid="{82ADB51C-4310-434A-8E20-104F293C30DC}"/>
    <cellStyle name="Incorreto" xfId="51" xr:uid="{00000000-0005-0000-0000-000032000000}"/>
    <cellStyle name="Incorreto 10" xfId="7484" xr:uid="{454B2A59-EFEF-4D16-B81C-F0CACF54DC03}"/>
    <cellStyle name="Incorreto 100" xfId="7485" xr:uid="{D1037CD4-CCCF-4A60-8453-F27A34D444A6}"/>
    <cellStyle name="Incorreto 101" xfId="7486" xr:uid="{CD8002DF-A45F-49D4-A30E-DBCDFC0A3B52}"/>
    <cellStyle name="Incorreto 102" xfId="7487" xr:uid="{0E96E799-4F0F-4742-94B5-CAFB81B59D71}"/>
    <cellStyle name="Incorreto 103" xfId="7488" xr:uid="{162A97ED-82AB-4428-8CFB-D6C04DD558BA}"/>
    <cellStyle name="Incorreto 104" xfId="7489" xr:uid="{F6F48396-5C1D-4A0E-B1FA-FD9035834C11}"/>
    <cellStyle name="Incorreto 105" xfId="7490" xr:uid="{DC5CACAC-62A3-4404-92C2-8B900C4B3480}"/>
    <cellStyle name="Incorreto 106" xfId="7491" xr:uid="{22C0D5F5-DDAF-41C3-A730-1A454165673A}"/>
    <cellStyle name="Incorreto 107" xfId="7492" xr:uid="{5A2E5BEC-FD71-4B2D-A580-249A651605A9}"/>
    <cellStyle name="Incorreto 108" xfId="7493" xr:uid="{A3373D89-2CF8-46E6-B99C-B7888D45ADBA}"/>
    <cellStyle name="Incorreto 109" xfId="7494" xr:uid="{77371521-F256-40A2-A876-823E60A8E9D0}"/>
    <cellStyle name="Incorreto 11" xfId="7495" xr:uid="{576B6A8F-EDE7-4872-861A-A602446074C6}"/>
    <cellStyle name="Incorreto 110" xfId="7496" xr:uid="{4E6D975D-749D-4968-862A-0720766D1DD3}"/>
    <cellStyle name="Incorreto 111" xfId="7497" xr:uid="{BF2DA1B8-AFF7-43DD-819C-6175D1A25429}"/>
    <cellStyle name="Incorreto 112" xfId="7498" xr:uid="{F3A679B0-E8A4-4186-B1FB-705DC339921F}"/>
    <cellStyle name="Incorreto 113" xfId="7499" xr:uid="{DAD1CA82-C5C7-4A86-8B21-87A5D0FF079D}"/>
    <cellStyle name="Incorreto 114" xfId="7500" xr:uid="{CBC68B07-5156-43C6-9610-79DF754D6996}"/>
    <cellStyle name="Incorreto 115" xfId="7501" xr:uid="{9AACBE32-9897-4883-9178-92FE24D3D9E5}"/>
    <cellStyle name="Incorreto 116" xfId="7502" xr:uid="{8C89AD8C-5C4C-47B2-B084-2F25447FA342}"/>
    <cellStyle name="Incorreto 117" xfId="7503" xr:uid="{B11BF051-D34E-4213-AF73-A7EF13FE7EDD}"/>
    <cellStyle name="Incorreto 118" xfId="7504" xr:uid="{B69353E4-AE45-43A2-B14F-334486F495E9}"/>
    <cellStyle name="Incorreto 119" xfId="7505" xr:uid="{9C071698-0B07-4DDA-A5A6-7AEC92D5535B}"/>
    <cellStyle name="Incorreto 12" xfId="7506" xr:uid="{A8311C0F-F16E-445D-B10E-F04403401857}"/>
    <cellStyle name="Incorreto 120" xfId="7507" xr:uid="{086A5F09-E306-4777-8133-D5E75D39447A}"/>
    <cellStyle name="Incorreto 121" xfId="7508" xr:uid="{A68890BE-06BF-4BE5-A2A9-FD4EEC707611}"/>
    <cellStyle name="Incorreto 122" xfId="7509" xr:uid="{945F7BEB-AFD5-4815-B5FA-FA2EE2396248}"/>
    <cellStyle name="Incorreto 123" xfId="7510" xr:uid="{5B252D3B-7DF7-4795-A4AA-B263C6B9B7DD}"/>
    <cellStyle name="Incorreto 124" xfId="7511" xr:uid="{497EEF9E-06DA-4B0F-9C5E-8EB6700A42D9}"/>
    <cellStyle name="Incorreto 125" xfId="7512" xr:uid="{EFEE373E-8DA2-46C1-B0C5-131F8D0F89AF}"/>
    <cellStyle name="Incorreto 126" xfId="7513" xr:uid="{C428C0DE-E560-480B-8E51-0F105E8731E6}"/>
    <cellStyle name="Incorreto 127" xfId="7514" xr:uid="{7447A176-082B-4503-B814-DDDA7D3B3EFD}"/>
    <cellStyle name="Incorreto 128" xfId="7515" xr:uid="{2644D5E8-5DB9-4EEC-AC0C-ED4711AB2AB0}"/>
    <cellStyle name="Incorreto 129" xfId="7516" xr:uid="{BF324B01-846B-49B4-B59A-E0B4BDF7A276}"/>
    <cellStyle name="Incorreto 13" xfId="7517" xr:uid="{1C1032F1-1A71-4DFF-8C0F-FC709855E40E}"/>
    <cellStyle name="Incorreto 130" xfId="7518" xr:uid="{0B6DAD35-47A7-490F-BFEC-40CEF9247DA4}"/>
    <cellStyle name="Incorreto 131" xfId="7519" xr:uid="{FDA20AF1-4B1B-4294-A07D-1ED2C11DF2FB}"/>
    <cellStyle name="Incorreto 132" xfId="7520" xr:uid="{1E75A961-64E5-4B46-AC62-AB0E3C57B67A}"/>
    <cellStyle name="Incorreto 133" xfId="7521" xr:uid="{51FC484D-72E9-498D-9B86-E3C767DB243D}"/>
    <cellStyle name="Incorreto 134" xfId="7522" xr:uid="{0F21A8A0-4BBE-4971-86FA-3EA7136A3E1A}"/>
    <cellStyle name="Incorreto 135" xfId="7523" xr:uid="{1C9F3964-796F-43D0-B44A-B698784A2A59}"/>
    <cellStyle name="Incorreto 136" xfId="7524" xr:uid="{7B37763E-05E0-4E6C-A94E-E206DD140EF5}"/>
    <cellStyle name="Incorreto 137" xfId="7525" xr:uid="{FD796F6C-45D9-4821-8EC0-E7CB86D97991}"/>
    <cellStyle name="Incorreto 138" xfId="7526" xr:uid="{C5201B74-CDE9-43A5-A06A-499560719FBD}"/>
    <cellStyle name="Incorreto 139" xfId="7527" xr:uid="{1EC058C6-A547-4E66-9C11-2708CD99925B}"/>
    <cellStyle name="Incorreto 14" xfId="7528" xr:uid="{485700EB-7D9B-4526-B061-8F5E1BCF8064}"/>
    <cellStyle name="Incorreto 140" xfId="7529" xr:uid="{01976DEE-170F-4795-B354-6DC6C06BB43E}"/>
    <cellStyle name="Incorreto 141" xfId="7530" xr:uid="{A1DA66BE-E7F2-43B3-98E6-35050B563373}"/>
    <cellStyle name="Incorreto 142" xfId="7531" xr:uid="{C6D85B87-274E-46C6-91FF-A31221AAC6D0}"/>
    <cellStyle name="Incorreto 143" xfId="7532" xr:uid="{79A58E25-75ED-4D02-B98E-E312ECCFF1E8}"/>
    <cellStyle name="Incorreto 144" xfId="7533" xr:uid="{47BB29C6-5BEA-4031-AFFD-830ED9D6CFD8}"/>
    <cellStyle name="Incorreto 145" xfId="7534" xr:uid="{CEA7EAB0-39B1-4BAD-B14C-E4966E49358E}"/>
    <cellStyle name="Incorreto 146" xfId="7535" xr:uid="{E14DF8C7-FD92-42FB-9E71-B0CA3813CE3A}"/>
    <cellStyle name="Incorreto 147" xfId="7536" xr:uid="{1EBE4C93-138A-40DE-811B-5C22C568A468}"/>
    <cellStyle name="Incorreto 148" xfId="7537" xr:uid="{7FEE986C-C758-4E64-9B30-CD0037F1B9F6}"/>
    <cellStyle name="Incorreto 149" xfId="7538" xr:uid="{9B56402A-01EC-4995-9D7A-D93F629F79E2}"/>
    <cellStyle name="Incorreto 15" xfId="7539" xr:uid="{9287410D-88BD-436F-BEDB-076B1A06F842}"/>
    <cellStyle name="Incorreto 150" xfId="7540" xr:uid="{702D2A40-AF98-4A5C-BA14-01A480CEBC0A}"/>
    <cellStyle name="Incorreto 151" xfId="7541" xr:uid="{AB6CCB1E-67C0-43B8-B704-F320F42B9043}"/>
    <cellStyle name="Incorreto 152" xfId="7542" xr:uid="{1B57CF32-6818-4BA4-87F2-F92D4DB65DDF}"/>
    <cellStyle name="Incorreto 153" xfId="7543" xr:uid="{2C7BDF62-C169-4358-A3FF-20CD5BF88679}"/>
    <cellStyle name="Incorreto 154" xfId="7544" xr:uid="{8D8A1154-8C36-4971-BCFA-B1AA7BE351BA}"/>
    <cellStyle name="Incorreto 155" xfId="7545" xr:uid="{EC702B99-54E6-4FA7-B5FE-F6CBB8243D49}"/>
    <cellStyle name="Incorreto 156" xfId="7546" xr:uid="{76B79110-DB34-4A5F-AEFC-02FCFC5F3DE7}"/>
    <cellStyle name="Incorreto 157" xfId="7547" xr:uid="{4EE9FFB2-53E5-4F57-9A08-67041CC43137}"/>
    <cellStyle name="Incorreto 158" xfId="7548" xr:uid="{18F5F167-798B-47CA-AAE1-13E4A37B2D42}"/>
    <cellStyle name="Incorreto 159" xfId="7549" xr:uid="{FD41E6A1-B9FB-42AB-9785-D04EA10D649D}"/>
    <cellStyle name="Incorreto 16" xfId="7550" xr:uid="{7582820E-8F50-4158-9FE1-51C3BCDB2E9E}"/>
    <cellStyle name="Incorreto 160" xfId="7551" xr:uid="{90C07839-DA65-4553-A2D2-EF412048EA5F}"/>
    <cellStyle name="Incorreto 161" xfId="7552" xr:uid="{88810C98-C739-49D5-97AA-4392FB985F1F}"/>
    <cellStyle name="Incorreto 162" xfId="7553" xr:uid="{0BD4BDC6-846E-4A76-9A96-1BC65ACE9296}"/>
    <cellStyle name="Incorreto 163" xfId="7554" xr:uid="{6F9942E7-9F3E-4D6B-B776-EB0DBFB0B30E}"/>
    <cellStyle name="Incorreto 164" xfId="7555" xr:uid="{60140D7B-841A-4287-A6FE-432740A6200A}"/>
    <cellStyle name="Incorreto 165" xfId="7556" xr:uid="{733BA36F-2A73-410C-AF8C-6B10363D8CB5}"/>
    <cellStyle name="Incorreto 166" xfId="7557" xr:uid="{982DB3C1-9BBB-4632-8C23-9D69037575F2}"/>
    <cellStyle name="Incorreto 167" xfId="7558" xr:uid="{6578B174-1012-491E-A790-2CF219FC4D5E}"/>
    <cellStyle name="Incorreto 168" xfId="7559" xr:uid="{3019020C-A7F4-4C64-8C9B-092AA94B633C}"/>
    <cellStyle name="Incorreto 169" xfId="7560" xr:uid="{4CECCDDA-B9A8-485C-86B1-06D88C082572}"/>
    <cellStyle name="Incorreto 17" xfId="7561" xr:uid="{E99C22DF-FC44-4FDA-BD92-8229E686DB51}"/>
    <cellStyle name="Incorreto 170" xfId="7562" xr:uid="{4C3A63F5-2E02-4DCB-A456-360156961984}"/>
    <cellStyle name="Incorreto 171" xfId="7563" xr:uid="{FC9C5FE7-AA2D-45E6-8756-BE7153432F80}"/>
    <cellStyle name="Incorreto 172" xfId="7564" xr:uid="{8CAF5B85-A23B-474F-AA25-8702109F3F0D}"/>
    <cellStyle name="Incorreto 173" xfId="7565" xr:uid="{B75EF370-2D61-4ED4-B20F-D6773CF5D48F}"/>
    <cellStyle name="Incorreto 174" xfId="7566" xr:uid="{9BD7B452-35E0-42A6-8468-9250F3480924}"/>
    <cellStyle name="Incorreto 175" xfId="7567" xr:uid="{1C861BDF-6489-4BE4-A1D9-35DDB35755E6}"/>
    <cellStyle name="Incorreto 176" xfId="7568" xr:uid="{F746E474-F1BC-4546-804F-BF213B5E359A}"/>
    <cellStyle name="Incorreto 177" xfId="7569" xr:uid="{DFCF3DBC-8E22-4A31-9F0C-7324A194751E}"/>
    <cellStyle name="Incorreto 178" xfId="7570" xr:uid="{692B311D-5BFB-45D6-ADFA-DA01827304C8}"/>
    <cellStyle name="Incorreto 179" xfId="7571" xr:uid="{FC5DDF38-D705-4CF4-8EFC-14F6AF830240}"/>
    <cellStyle name="Incorreto 18" xfId="7572" xr:uid="{681FD211-2A98-4DDD-856B-FC937B06AEBC}"/>
    <cellStyle name="Incorreto 180" xfId="7573" xr:uid="{0E67AD43-DC43-49E4-86DF-C58F66A91B5D}"/>
    <cellStyle name="Incorreto 181" xfId="7574" xr:uid="{157EE0A5-B1F5-4998-B5ED-BCEB239696E7}"/>
    <cellStyle name="Incorreto 182" xfId="7575" xr:uid="{97A67494-693E-488B-A5F7-300F8CB62570}"/>
    <cellStyle name="Incorreto 183" xfId="7576" xr:uid="{132D8CA1-9EA8-483A-802C-726FF64E2C73}"/>
    <cellStyle name="Incorreto 184" xfId="7577" xr:uid="{20C92555-628E-40A6-AC84-18F64B96C0A9}"/>
    <cellStyle name="Incorreto 185" xfId="7578" xr:uid="{F1C1411F-E4DD-47AC-922F-C16F5DC73F69}"/>
    <cellStyle name="Incorreto 186" xfId="7579" xr:uid="{761D9A58-00C1-4C71-826A-65232094D1B3}"/>
    <cellStyle name="Incorreto 187" xfId="7580" xr:uid="{C88EE695-062C-4AD3-8AF3-0DE149FB2A2F}"/>
    <cellStyle name="Incorreto 188" xfId="7581" xr:uid="{02E5AA84-3037-40C7-9FF1-9A9F3560C535}"/>
    <cellStyle name="Incorreto 189" xfId="7582" xr:uid="{3FE426DB-5460-41D4-8ABE-05ADD13EEDEF}"/>
    <cellStyle name="Incorreto 19" xfId="7583" xr:uid="{69DBE000-7483-499C-9E48-AE06FE9FF81B}"/>
    <cellStyle name="Incorreto 190" xfId="7584" xr:uid="{98E63C40-2887-4E33-9813-E9B0DC608590}"/>
    <cellStyle name="Incorreto 191" xfId="7585" xr:uid="{16322F8E-FC5C-4550-B998-C40180DB493A}"/>
    <cellStyle name="Incorreto 192" xfId="7586" xr:uid="{F48B8930-5DE6-400D-A81B-2CCF0FBD38F2}"/>
    <cellStyle name="Incorreto 193" xfId="7587" xr:uid="{0E446CDA-48B1-43B2-A399-82DB5B54D83D}"/>
    <cellStyle name="Incorreto 194" xfId="7588" xr:uid="{CA9DC859-A72A-40FE-B9A8-8E4A466D449E}"/>
    <cellStyle name="Incorreto 195" xfId="7589" xr:uid="{55AB01CE-FBCB-4445-BCDC-35DD9B3811BD}"/>
    <cellStyle name="Incorreto 196" xfId="7590" xr:uid="{5172E4C0-C672-4EF3-94CF-378A195517E1}"/>
    <cellStyle name="Incorreto 197" xfId="7591" xr:uid="{2A8B1652-74B7-4F57-ACF6-6D3AA8F5F31F}"/>
    <cellStyle name="Incorreto 198" xfId="7592" xr:uid="{6A027FA6-90DC-4658-BAA7-D93748A145E6}"/>
    <cellStyle name="Incorreto 199" xfId="7593" xr:uid="{937F6E8A-B779-4AC3-9945-50A07E74715E}"/>
    <cellStyle name="Incorreto 2" xfId="7594" xr:uid="{FDE0AC47-CADE-494F-80D0-71D5837FA3FF}"/>
    <cellStyle name="Incorreto 2 2" xfId="18698" xr:uid="{0CDF7446-A6CD-42CC-AEB6-EA025AC09786}"/>
    <cellStyle name="Incorreto 2 2 2" xfId="31853" xr:uid="{13FD22AB-8958-4549-8E65-0C6DD66CF839}"/>
    <cellStyle name="Incorreto 20" xfId="7595" xr:uid="{8344AB64-C786-4FB2-ACA3-33505219D6FA}"/>
    <cellStyle name="Incorreto 200" xfId="7596" xr:uid="{812C3999-CD66-4F3E-8F87-37A32F92FC11}"/>
    <cellStyle name="Incorreto 201" xfId="7597" xr:uid="{A40B08D7-F151-4CF6-8DDE-B2ED4622BD27}"/>
    <cellStyle name="Incorreto 202" xfId="7598" xr:uid="{3C4E7954-024F-4B47-AABF-0E1599963BD5}"/>
    <cellStyle name="Incorreto 203" xfId="7599" xr:uid="{923F7AB7-C87D-4EE9-9EEB-75C8F3077F79}"/>
    <cellStyle name="Incorreto 204" xfId="7600" xr:uid="{B402A5AA-2655-4081-B722-9683BE1A9C5C}"/>
    <cellStyle name="Incorreto 205" xfId="7601" xr:uid="{21EA83C6-10CC-4EB5-9587-AE6C662E35C8}"/>
    <cellStyle name="Incorreto 206" xfId="7602" xr:uid="{AD152593-C993-4D92-847E-55DDECDE73F7}"/>
    <cellStyle name="Incorreto 207" xfId="7603" xr:uid="{36831F9F-1D8E-473E-AAD9-5EDE4D138129}"/>
    <cellStyle name="Incorreto 208" xfId="7604" xr:uid="{25E3E400-23E3-43F7-84F2-96E56CC61A3A}"/>
    <cellStyle name="Incorreto 209" xfId="7605" xr:uid="{04CB83F6-8870-4B31-B954-597E47881FD5}"/>
    <cellStyle name="Incorreto 21" xfId="7606" xr:uid="{18C6624D-EDC2-4BF0-A2A8-A3FC137C6886}"/>
    <cellStyle name="Incorreto 210" xfId="7607" xr:uid="{EA60AD3F-DA22-427E-9CC4-2AA0FD41F89E}"/>
    <cellStyle name="Incorreto 211" xfId="7608" xr:uid="{0500D82D-B93D-4251-8F4D-5ED04F084F6B}"/>
    <cellStyle name="Incorreto 212" xfId="7609" xr:uid="{33507971-8F42-4493-B8DC-1A411BD12F04}"/>
    <cellStyle name="Incorreto 213" xfId="7610" xr:uid="{9CC7CE21-3EBF-41CD-969D-60AE74E0679D}"/>
    <cellStyle name="Incorreto 214" xfId="7611" xr:uid="{57D1AFE4-A7C5-4D40-A4A9-E1B298C0020A}"/>
    <cellStyle name="Incorreto 215" xfId="7612" xr:uid="{28A48C6D-17D2-4AB1-84B3-858A769E10DD}"/>
    <cellStyle name="Incorreto 216" xfId="7613" xr:uid="{53C20C65-2087-4692-8ADF-5AC86ABC0C1F}"/>
    <cellStyle name="Incorreto 217" xfId="7614" xr:uid="{FCE1090E-F9F0-4DFD-B938-3DBC11F82B0E}"/>
    <cellStyle name="Incorreto 218" xfId="7615" xr:uid="{9D000CFA-B3DB-4352-9561-DC61F2DFADA8}"/>
    <cellStyle name="Incorreto 219" xfId="7616" xr:uid="{DCCD91A9-78EC-4CA3-B923-38B58605B3D8}"/>
    <cellStyle name="Incorreto 22" xfId="7617" xr:uid="{1EE31E6B-E9D5-4F67-B76C-71BCD86CE4A7}"/>
    <cellStyle name="Incorreto 220" xfId="7618" xr:uid="{238AA693-BF8E-4A66-AAD4-F54F3794ED51}"/>
    <cellStyle name="Incorreto 221" xfId="7619" xr:uid="{A210D3B5-B361-4D0C-A944-622405704C13}"/>
    <cellStyle name="Incorreto 222" xfId="7620" xr:uid="{0A9DAA80-BFE7-4F9D-BD3F-9F619A5618EC}"/>
    <cellStyle name="Incorreto 223" xfId="7621" xr:uid="{426A8B40-2FB5-44CB-B266-D2BD2BE1F746}"/>
    <cellStyle name="Incorreto 224" xfId="7622" xr:uid="{0681FCE0-E65D-483B-A3F8-A5E77AF56FA1}"/>
    <cellStyle name="Incorreto 225" xfId="7623" xr:uid="{E902A120-960C-47D2-8B2E-03CC3C33AD1C}"/>
    <cellStyle name="Incorreto 226" xfId="7624" xr:uid="{C3FCE1FD-A948-4F2E-BAF4-A811CC85610C}"/>
    <cellStyle name="Incorreto 227" xfId="7625" xr:uid="{5A3DC13B-B772-4AE8-91D0-BE44587B2FBB}"/>
    <cellStyle name="Incorreto 228" xfId="7626" xr:uid="{0D74DA67-9B10-485B-A6CD-922F28B6E6D5}"/>
    <cellStyle name="Incorreto 229" xfId="7627" xr:uid="{BDD2290E-AB44-43D3-BADC-6FB9C0C7A3CB}"/>
    <cellStyle name="Incorreto 23" xfId="7628" xr:uid="{4FC658DE-DCA4-4FBB-953C-FB92125F14FB}"/>
    <cellStyle name="Incorreto 230" xfId="7629" xr:uid="{778E7F79-CDDA-41AD-B260-D8F2FF21D8F5}"/>
    <cellStyle name="Incorreto 231" xfId="7630" xr:uid="{F85780D9-2531-48CD-922A-5DC01AFFCEEF}"/>
    <cellStyle name="Incorreto 232" xfId="7631" xr:uid="{66E15903-2505-4366-972F-DD8250FE4398}"/>
    <cellStyle name="Incorreto 233" xfId="7632" xr:uid="{C69F9C7F-CA81-40C7-9DA1-A0AC86B73630}"/>
    <cellStyle name="Incorreto 234" xfId="7633" xr:uid="{9F85B924-2C23-41D6-B8FD-E70372F18BE7}"/>
    <cellStyle name="Incorreto 235" xfId="7634" xr:uid="{046DADAC-D393-45A5-A4AE-754C497485BE}"/>
    <cellStyle name="Incorreto 236" xfId="7635" xr:uid="{81F19836-F9E4-46A4-A920-CF41F60AD282}"/>
    <cellStyle name="Incorreto 237" xfId="7636" xr:uid="{0F7AD318-7729-439C-8C55-49E585180334}"/>
    <cellStyle name="Incorreto 238" xfId="7637" xr:uid="{595E2B89-EEC9-4D4B-8F03-E8755B6B4CF7}"/>
    <cellStyle name="Incorreto 239" xfId="7638" xr:uid="{DC8C6AFD-2F1E-4899-AFC8-612063F11B75}"/>
    <cellStyle name="Incorreto 24" xfId="7639" xr:uid="{79C854E6-614E-4426-BCF4-645C3EA8E561}"/>
    <cellStyle name="Incorreto 240" xfId="7640" xr:uid="{64A2C2A3-6C67-4958-94BB-347C89CCD443}"/>
    <cellStyle name="Incorreto 241" xfId="7641" xr:uid="{3463CDC4-7E55-4698-BCE9-55000FA7BBEE}"/>
    <cellStyle name="Incorreto 242" xfId="7642" xr:uid="{0BC8A512-0048-4EB3-8DB0-69497FC660D0}"/>
    <cellStyle name="Incorreto 243" xfId="7643" xr:uid="{BEC29A56-4C4F-45EE-8E06-F95521C8CF3F}"/>
    <cellStyle name="Incorreto 244" xfId="7644" xr:uid="{3F1AC16D-C4F9-438A-805B-D96DF490B422}"/>
    <cellStyle name="Incorreto 245" xfId="7645" xr:uid="{CA553061-86D8-41A5-9047-0D0C944CDA2F}"/>
    <cellStyle name="Incorreto 246" xfId="7646" xr:uid="{03FA732B-6D34-4562-B0C5-A148998F718A}"/>
    <cellStyle name="Incorreto 247" xfId="7647" xr:uid="{C7D311B9-B040-4902-B375-BD9A3A0D9693}"/>
    <cellStyle name="Incorreto 248" xfId="7648" xr:uid="{127B237C-96DA-4890-A869-280561EF44EA}"/>
    <cellStyle name="Incorreto 249" xfId="7649" xr:uid="{2342CF8C-310C-48E9-896C-3319F448CB60}"/>
    <cellStyle name="Incorreto 25" xfId="7650" xr:uid="{45B75E8A-3A83-4A4D-AAB7-E27D0D43F3AA}"/>
    <cellStyle name="Incorreto 250" xfId="7651" xr:uid="{13FCC788-3A1C-412E-B28E-36AE869FF299}"/>
    <cellStyle name="Incorreto 251" xfId="7652" xr:uid="{4FEF47E9-C635-418E-85C6-624B7D9AB397}"/>
    <cellStyle name="Incorreto 252" xfId="7653" xr:uid="{7C3F07FB-0D9A-446C-A38A-DA97F600AD63}"/>
    <cellStyle name="Incorreto 253" xfId="7654" xr:uid="{C852EE37-C1EA-4452-8610-7AF387C3AECF}"/>
    <cellStyle name="Incorreto 254" xfId="7655" xr:uid="{7F7F21E8-10A3-4682-9B2D-E660688FAC4F}"/>
    <cellStyle name="Incorreto 255" xfId="7656" xr:uid="{D45C8B0A-4A32-431D-9DBF-034A5C7CE6BD}"/>
    <cellStyle name="Incorreto 26" xfId="7657" xr:uid="{61A8CC60-6F77-4D8B-8D3A-096DED0DE15D}"/>
    <cellStyle name="Incorreto 27" xfId="7658" xr:uid="{66131475-BFBB-48F9-9DE1-FBE0DA1B65F8}"/>
    <cellStyle name="Incorreto 28" xfId="7659" xr:uid="{93AC4B0D-2BD1-49CC-B85D-67F49A1D9EB5}"/>
    <cellStyle name="Incorreto 29" xfId="7660" xr:uid="{5E3BD448-731A-42BB-9C93-335A37A30724}"/>
    <cellStyle name="Incorreto 3" xfId="7661" xr:uid="{DD806917-BB23-4B0E-8F1F-C789DEF219A5}"/>
    <cellStyle name="Incorreto 30" xfId="7662" xr:uid="{57A7AB98-EC50-438E-861D-10108C30D0BE}"/>
    <cellStyle name="Incorreto 31" xfId="7663" xr:uid="{395C89BF-6ADA-47C0-92C3-CA090588D025}"/>
    <cellStyle name="Incorreto 32" xfId="7664" xr:uid="{BB968CEB-ABF8-4125-B3DE-57B6EB1E62B7}"/>
    <cellStyle name="Incorreto 33" xfId="7665" xr:uid="{473C7EDF-C586-4E52-9566-F75DEB03456D}"/>
    <cellStyle name="Incorreto 34" xfId="7666" xr:uid="{2573C488-0356-42A0-98BF-D9DC131209F6}"/>
    <cellStyle name="Incorreto 35" xfId="7667" xr:uid="{E5278B27-2A5E-4322-B5C4-D803016045EB}"/>
    <cellStyle name="Incorreto 36" xfId="7668" xr:uid="{83A4AD62-642B-4FBF-80C2-7D74B6BC5F42}"/>
    <cellStyle name="Incorreto 37" xfId="7669" xr:uid="{D15F10CE-ACBA-4F9F-BBB6-610E55205BEC}"/>
    <cellStyle name="Incorreto 38" xfId="7670" xr:uid="{37066959-7245-4E6F-80E1-2114D471B388}"/>
    <cellStyle name="Incorreto 39" xfId="7671" xr:uid="{28170A36-0659-409C-9ADD-2ABF1C49EFCE}"/>
    <cellStyle name="Incorreto 4" xfId="7672" xr:uid="{2C8C695E-7E83-4F89-A0D5-13EF01900345}"/>
    <cellStyle name="Incorreto 40" xfId="7673" xr:uid="{A2AF342C-6075-4909-A96B-EE3FCDF22E03}"/>
    <cellStyle name="Incorreto 41" xfId="7674" xr:uid="{95DBFAAF-1F25-4431-956A-5B9F1F2FBC25}"/>
    <cellStyle name="Incorreto 42" xfId="7675" xr:uid="{6DEFADB4-3822-4459-8CB3-B94C63C6EB32}"/>
    <cellStyle name="Incorreto 43" xfId="7676" xr:uid="{F007E541-C5A9-40B9-B1B6-63B75DAFF8B3}"/>
    <cellStyle name="Incorreto 44" xfId="7677" xr:uid="{EF4143B0-190E-42BF-8CB2-114D82E02F2E}"/>
    <cellStyle name="Incorreto 45" xfId="7678" xr:uid="{0CFD2EAC-58F3-4CF1-A8CD-3C7A869E9FAB}"/>
    <cellStyle name="Incorreto 46" xfId="7679" xr:uid="{70B5D6FD-4F35-429C-91E6-614C69B2E05C}"/>
    <cellStyle name="Incorreto 47" xfId="7680" xr:uid="{8B3C28C5-FE79-45A8-B530-6F01FEAA5A0B}"/>
    <cellStyle name="Incorreto 48" xfId="7681" xr:uid="{B5E46ED4-86CB-4E31-A0BD-746AA330A625}"/>
    <cellStyle name="Incorreto 49" xfId="7682" xr:uid="{355BD135-7A66-448B-9BF0-54C10943C83C}"/>
    <cellStyle name="Incorreto 5" xfId="7683" xr:uid="{00CBEFCA-3C5C-459D-92B9-1A90B07A8B9D}"/>
    <cellStyle name="Incorreto 50" xfId="7684" xr:uid="{8E380FAB-77A5-4187-A95A-FA09CAFB1F1F}"/>
    <cellStyle name="Incorreto 51" xfId="7685" xr:uid="{E3F4675A-2B46-43F1-ABA6-D146E8D7736A}"/>
    <cellStyle name="Incorreto 52" xfId="7686" xr:uid="{C18812C3-1584-4614-9C84-9630F3E212EE}"/>
    <cellStyle name="Incorreto 53" xfId="7687" xr:uid="{E7BC1256-7096-4628-B515-5B0BB8D09BA3}"/>
    <cellStyle name="Incorreto 54" xfId="7688" xr:uid="{B7B187D7-A46E-4588-9BFE-C91720BF6A03}"/>
    <cellStyle name="Incorreto 55" xfId="7689" xr:uid="{020CEDB8-DF8B-4ED6-B72D-08C3F9DCB34E}"/>
    <cellStyle name="Incorreto 56" xfId="7690" xr:uid="{6780525A-4460-4989-9B75-328965B64ADC}"/>
    <cellStyle name="Incorreto 57" xfId="7691" xr:uid="{004FBC43-5ECA-4FA7-BBF8-1375EACF6BD5}"/>
    <cellStyle name="Incorreto 58" xfId="7692" xr:uid="{50C5089F-70C8-40E8-A344-8185F5FBFB33}"/>
    <cellStyle name="Incorreto 59" xfId="7693" xr:uid="{AB1914E6-0D78-4F34-9D9E-C2D4C58CB610}"/>
    <cellStyle name="Incorreto 6" xfId="7694" xr:uid="{097575D4-92F3-48FE-B110-45851A14190D}"/>
    <cellStyle name="Incorreto 60" xfId="7695" xr:uid="{4D659B20-FACD-492C-9CD9-B66A34079BF3}"/>
    <cellStyle name="Incorreto 61" xfId="7696" xr:uid="{FDFD8514-5427-4617-8F3F-6BD0F6608EA4}"/>
    <cellStyle name="Incorreto 62" xfId="7697" xr:uid="{57B7B8F5-58C8-4645-B80D-CABFF04352E9}"/>
    <cellStyle name="Incorreto 63" xfId="7698" xr:uid="{E587AF5A-A6E9-4FF2-B1B7-4D0879427E33}"/>
    <cellStyle name="Incorreto 64" xfId="7699" xr:uid="{F6475B69-0396-493F-AE03-91C261AD9DF5}"/>
    <cellStyle name="Incorreto 65" xfId="7700" xr:uid="{6649D950-8DDE-4415-AE45-7A04E9307F14}"/>
    <cellStyle name="Incorreto 66" xfId="7701" xr:uid="{7BEF5111-E9C7-4B62-9A37-A7B08BB17707}"/>
    <cellStyle name="Incorreto 67" xfId="7702" xr:uid="{A4F92816-DF49-4B93-AC69-B90385543806}"/>
    <cellStyle name="Incorreto 68" xfId="7703" xr:uid="{6E4896EF-46F5-4F49-9603-803CDBBC8FF3}"/>
    <cellStyle name="Incorreto 69" xfId="7704" xr:uid="{06C20D2E-C5DE-448A-9569-7506EECB04E8}"/>
    <cellStyle name="Incorreto 7" xfId="7705" xr:uid="{623C89B0-EF1A-44A8-8019-C1573A85DF6B}"/>
    <cellStyle name="Incorreto 70" xfId="7706" xr:uid="{CF020124-DA52-477F-8414-BF2B4FA188AB}"/>
    <cellStyle name="Incorreto 71" xfId="7707" xr:uid="{BA1F96DA-449C-4C44-94C6-715B054FEF14}"/>
    <cellStyle name="Incorreto 72" xfId="7708" xr:uid="{5F01F026-5221-4E84-893E-E3F7B16F835C}"/>
    <cellStyle name="Incorreto 73" xfId="7709" xr:uid="{5A1CD106-8510-499F-B985-6AF1EA9E3112}"/>
    <cellStyle name="Incorreto 74" xfId="7710" xr:uid="{A7A21BB9-EFDD-4462-AFD5-8AA2C86CF15C}"/>
    <cellStyle name="Incorreto 75" xfId="7711" xr:uid="{65C43B7B-21D7-495D-B211-6F6E42FA8BDE}"/>
    <cellStyle name="Incorreto 76" xfId="7712" xr:uid="{D441E68A-77DD-46E6-AC04-65FE0A9FBA23}"/>
    <cellStyle name="Incorreto 77" xfId="7713" xr:uid="{97A3DD9A-C6A4-4AD5-9D54-09FF79F937D6}"/>
    <cellStyle name="Incorreto 78" xfId="7714" xr:uid="{1849BD72-53A1-4A31-B3EE-461D85C8AC68}"/>
    <cellStyle name="Incorreto 79" xfId="7715" xr:uid="{2BA3B349-AE1A-4292-9733-31F92EE079DB}"/>
    <cellStyle name="Incorreto 8" xfId="7716" xr:uid="{7D63E628-9253-4499-BFAB-688153036163}"/>
    <cellStyle name="Incorreto 80" xfId="7717" xr:uid="{061F34F0-C032-4F2C-9C94-B4F880E80926}"/>
    <cellStyle name="Incorreto 81" xfId="7718" xr:uid="{2826DD79-44BE-4DF6-8B54-6C9EBEE20109}"/>
    <cellStyle name="Incorreto 82" xfId="7719" xr:uid="{EE062FF4-CB84-4B3C-A99C-0D0840706587}"/>
    <cellStyle name="Incorreto 83" xfId="7720" xr:uid="{7210EAB4-23B7-4D64-A53B-301872185853}"/>
    <cellStyle name="Incorreto 84" xfId="7721" xr:uid="{22254962-DBB2-4AD7-ADE2-604A75D7B754}"/>
    <cellStyle name="Incorreto 85" xfId="7722" xr:uid="{2563DDE3-D91A-47F1-99A6-4CE5788DE126}"/>
    <cellStyle name="Incorreto 86" xfId="7723" xr:uid="{1F531BC9-A708-4278-8ACD-142FEB1A64DA}"/>
    <cellStyle name="Incorreto 87" xfId="7724" xr:uid="{96041E5A-5D33-4AC7-BE36-572C669903AE}"/>
    <cellStyle name="Incorreto 88" xfId="7725" xr:uid="{0CC80BB0-1206-46CB-8984-6A09BC5194CB}"/>
    <cellStyle name="Incorreto 89" xfId="7726" xr:uid="{0B8A1616-66D5-4F8F-A15B-921355703BE4}"/>
    <cellStyle name="Incorreto 9" xfId="7727" xr:uid="{34758A77-6F0C-40F3-81D1-924E4A4B4C58}"/>
    <cellStyle name="Incorreto 90" xfId="7728" xr:uid="{B3440290-745C-402B-BB60-439C3AC8E9CE}"/>
    <cellStyle name="Incorreto 91" xfId="7729" xr:uid="{5AAC5686-F316-4C02-8A72-490862BDC65E}"/>
    <cellStyle name="Incorreto 92" xfId="7730" xr:uid="{FE338E2A-CDC0-41E5-B9A0-8A58C57C5D77}"/>
    <cellStyle name="Incorreto 93" xfId="7731" xr:uid="{12DA7B17-CABC-4AF3-A950-C87F55FF8820}"/>
    <cellStyle name="Incorreto 94" xfId="7732" xr:uid="{F42202EE-E9B9-4DC0-91EB-64C5F84F8A69}"/>
    <cellStyle name="Incorreto 95" xfId="7733" xr:uid="{14B9E3F5-E542-4BD0-9732-C88EF8D1B972}"/>
    <cellStyle name="Incorreto 96" xfId="7734" xr:uid="{A5E3AC37-8C63-4698-BF3C-E7A7A59F20BF}"/>
    <cellStyle name="Incorreto 97" xfId="7735" xr:uid="{906CFA1B-18CD-41A6-ABB8-27404BC600F7}"/>
    <cellStyle name="Incorreto 98" xfId="7736" xr:uid="{DDEFE440-4875-423F-8545-B0DD874E6E70}"/>
    <cellStyle name="Incorreto 99" xfId="7737" xr:uid="{0CB76053-E2D6-4290-B15C-CB71815CA772}"/>
    <cellStyle name="Input" xfId="11263" xr:uid="{DA10CEC6-7E6A-406E-BF5F-8F2CF4635342}"/>
    <cellStyle name="Input 10" xfId="11264" xr:uid="{CF9B806D-E883-409D-8376-6372CC4C9DF9}"/>
    <cellStyle name="Input 10 2" xfId="17502" xr:uid="{F67CA646-C8B7-42C4-9344-4FB25DFEC1F9}"/>
    <cellStyle name="Input 10 2 2" xfId="17904" xr:uid="{646688DD-4691-49C2-AABB-97678C7C9C27}"/>
    <cellStyle name="Input 10 2 2 2" xfId="33127" xr:uid="{F915CB81-180A-4E88-8F3D-5DD27DEC4A16}"/>
    <cellStyle name="Input 10 2 2 3" xfId="34617" xr:uid="{5431812D-1C92-494C-A5EC-AD344E5B3A9E}"/>
    <cellStyle name="Input 10 2 2 4" xfId="47948" xr:uid="{D4251FE4-170D-4312-89BE-F7C1EF4D87AB}"/>
    <cellStyle name="Input 10 2 3" xfId="25310" xr:uid="{89A7FFE3-B781-4085-B43E-DC0CA083D5B1}"/>
    <cellStyle name="Input 10 2 3 2" xfId="33283" xr:uid="{98E5655D-DAD7-4BBC-8087-61BD67813F2B}"/>
    <cellStyle name="Input 10 2 3 3" xfId="41631" xr:uid="{50BF911C-C427-4FA0-9CCC-204211F5D4F3}"/>
    <cellStyle name="Input 10 2 3 4" xfId="48137" xr:uid="{686A5C2D-508F-43BA-9005-B487E7E25E3E}"/>
    <cellStyle name="Input 10 2 4" xfId="25511" xr:uid="{AF065C2C-AFA4-41B2-9EA0-D8405F87CD51}"/>
    <cellStyle name="Input 10 2 4 2" xfId="41832" xr:uid="{A10CDD57-4A69-43FF-AB54-9313E7581368}"/>
    <cellStyle name="Input 10 2 4 3" xfId="48346" xr:uid="{DADC2EC6-B95C-4169-B6F9-7F61B7651529}"/>
    <cellStyle name="Input 10 2 5" xfId="34018" xr:uid="{4455A9BF-3F7F-42D2-BAF0-BCD1746B7DBE}"/>
    <cellStyle name="Input 10 2 5 2" xfId="48897" xr:uid="{375B7A18-9A3D-48B8-BC92-C3FA3B3DEEDA}"/>
    <cellStyle name="Input 10 2 6" xfId="35570" xr:uid="{42CB0863-212F-4B2E-A095-6F8DFE8C6AF2}"/>
    <cellStyle name="Input 10 2 7" xfId="34812" xr:uid="{4578C940-F6B9-43D6-A344-D0DE598250FA}"/>
    <cellStyle name="Input 10 2 8" xfId="47556" xr:uid="{1876F905-4A63-4B5D-8723-02789BEDA71D}"/>
    <cellStyle name="Input 10 3" xfId="17703" xr:uid="{F388CF4A-30FE-4690-9373-3616BD81272D}"/>
    <cellStyle name="Input 10 3 2" xfId="33025" xr:uid="{E750B22B-4727-4EC8-B7E8-0ABD5AA247B4}"/>
    <cellStyle name="Input 10 3 3" xfId="34720" xr:uid="{853C296D-52B9-45C1-BA37-93D430A40DE2}"/>
    <cellStyle name="Input 10 3 4" xfId="47850" xr:uid="{178369DA-B35A-4998-99E3-B8473A904519}"/>
    <cellStyle name="Input 10 4" xfId="24914" xr:uid="{792F2A55-C6A1-4DF8-84EF-B52E23537CBB}"/>
    <cellStyle name="Input 10 4 2" xfId="32926" xr:uid="{4FE5EDE7-8D1A-421E-825F-8C7A5DC4610B}"/>
    <cellStyle name="Input 10 4 3" xfId="41353" xr:uid="{5AA89791-AD95-492E-9208-3FDA81EE24A1}"/>
    <cellStyle name="Input 10 4 4" xfId="47760" xr:uid="{1EAF6576-C8B3-45A7-A20D-42EA5FE4664E}"/>
    <cellStyle name="Input 10 5" xfId="35010" xr:uid="{772B75EA-F521-4A16-8180-C1F90EF4EF2D}"/>
    <cellStyle name="Input 10 6" xfId="34865" xr:uid="{1FEB1ABE-E29D-401E-960F-70FF52882E47}"/>
    <cellStyle name="Input 10 7" xfId="46899" xr:uid="{6D47C49F-6931-47BF-AD1C-569950DE008D}"/>
    <cellStyle name="Input 10 8" xfId="16606" xr:uid="{C9280094-EB7F-4250-8FE2-395F188B4091}"/>
    <cellStyle name="Input 11" xfId="11265" xr:uid="{D47BC44D-C57A-4EC9-8CC4-543E747ADD91}"/>
    <cellStyle name="Input 11 2" xfId="17503" xr:uid="{DFD76117-3CE3-4236-85B4-325629997A5B}"/>
    <cellStyle name="Input 11 2 2" xfId="17905" xr:uid="{BFF6B9BD-5CBE-4C3A-BF60-3A412BBFABAB}"/>
    <cellStyle name="Input 11 2 2 2" xfId="33128" xr:uid="{3940A50E-EC7A-450E-9E08-FC5F9143C0AF}"/>
    <cellStyle name="Input 11 2 2 3" xfId="34616" xr:uid="{217FDEFF-E9D6-4C92-A650-02710D8FCE8D}"/>
    <cellStyle name="Input 11 2 2 4" xfId="47949" xr:uid="{1B892825-3C89-4A0D-B464-33DAEAAAB3F4}"/>
    <cellStyle name="Input 11 2 3" xfId="25311" xr:uid="{30751F04-5BDC-46E2-8AEA-9F3BAF671061}"/>
    <cellStyle name="Input 11 2 3 2" xfId="33284" xr:uid="{0BF9E135-0315-4009-A89C-1E6BE1B99344}"/>
    <cellStyle name="Input 11 2 3 3" xfId="41632" xr:uid="{8C23F94A-06CA-4436-AF74-48EA27825E09}"/>
    <cellStyle name="Input 11 2 3 4" xfId="48138" xr:uid="{646687E1-9F4E-42C9-B3C2-6FB9717C168A}"/>
    <cellStyle name="Input 11 2 4" xfId="25512" xr:uid="{D6BFE98E-DA53-490B-B89C-5056B655B3FF}"/>
    <cellStyle name="Input 11 2 4 2" xfId="41833" xr:uid="{0E03D1F0-3F52-48A1-A301-213F89E4E07D}"/>
    <cellStyle name="Input 11 2 4 3" xfId="48347" xr:uid="{60046AE9-F4A6-49E4-B625-0401EACFE85B}"/>
    <cellStyle name="Input 11 2 5" xfId="34019" xr:uid="{8535E0F8-F980-4B26-A843-3308FF1CB838}"/>
    <cellStyle name="Input 11 2 5 2" xfId="48898" xr:uid="{D4F99166-C5FB-4EC9-BA20-484D21AD0805}"/>
    <cellStyle name="Input 11 2 6" xfId="35571" xr:uid="{3ADD4ABD-FA2F-4794-B8DB-89AB3AC1F32F}"/>
    <cellStyle name="Input 11 2 7" xfId="35836" xr:uid="{911895BB-BE44-4176-8396-B764940548EE}"/>
    <cellStyle name="Input 11 2 8" xfId="47557" xr:uid="{DD268637-87FD-4053-8D68-8B13C42B5A55}"/>
    <cellStyle name="Input 11 3" xfId="17704" xr:uid="{B40A9B47-265B-43D6-99C6-FD3EF7E520D0}"/>
    <cellStyle name="Input 11 3 2" xfId="33096" xr:uid="{774285CE-27A8-4E3D-8B8B-6ABC46BB4B10}"/>
    <cellStyle name="Input 11 3 3" xfId="34719" xr:uid="{40D23605-DD6D-4FCE-BBF3-C63B7EAADE49}"/>
    <cellStyle name="Input 11 3 4" xfId="47906" xr:uid="{A6EC7205-CE6D-4F6C-8707-BAB1582BAA30}"/>
    <cellStyle name="Input 11 4" xfId="24915" xr:uid="{8D0641B0-07BA-40A9-8818-8ABE03BDD78B}"/>
    <cellStyle name="Input 11 4 2" xfId="33076" xr:uid="{91464CE1-73A4-4ACE-A5A5-AC0D17BA904A}"/>
    <cellStyle name="Input 11 4 3" xfId="41354" xr:uid="{B9F2A1C5-A045-4EB2-9F87-F992ECEDC796}"/>
    <cellStyle name="Input 11 4 4" xfId="47890" xr:uid="{3945CC7D-DE5D-4EE8-BFDF-C0C553E0F763}"/>
    <cellStyle name="Input 11 5" xfId="35011" xr:uid="{18675F21-C4BA-421B-994B-8F9BA3EE88FD}"/>
    <cellStyle name="Input 11 6" xfId="34864" xr:uid="{ACB3FA11-B6F9-4078-8359-EF93024CFDE4}"/>
    <cellStyle name="Input 11 7" xfId="46900" xr:uid="{3A0E2CA9-9F16-43E9-BC06-48423F7AA066}"/>
    <cellStyle name="Input 11 8" xfId="16607" xr:uid="{D74B9B72-7471-402D-9261-6429BE8D5CA0}"/>
    <cellStyle name="Input 12" xfId="11266" xr:uid="{64AF045E-77C4-45C9-84BC-9749EED3622A}"/>
    <cellStyle name="Input 12 2" xfId="17504" xr:uid="{AC0B91B2-5085-4ED2-B8E7-D1A5692638E1}"/>
    <cellStyle name="Input 12 2 2" xfId="17906" xr:uid="{ECBA69B1-42B2-444B-90A0-B1D74D4014A0}"/>
    <cellStyle name="Input 12 2 2 2" xfId="33129" xr:uid="{28438473-E4B0-47B0-99F9-EB23541BAEC8}"/>
    <cellStyle name="Input 12 2 2 3" xfId="34615" xr:uid="{860D3839-8473-445F-AEE0-DEC07CC022A5}"/>
    <cellStyle name="Input 12 2 2 4" xfId="47950" xr:uid="{8CF2BF0C-8CF2-47E5-86FD-85CBA2926F12}"/>
    <cellStyle name="Input 12 2 3" xfId="25312" xr:uid="{FCF55D1D-158B-46D2-8F77-856379476550}"/>
    <cellStyle name="Input 12 2 3 2" xfId="33285" xr:uid="{645A280F-C7EA-4C4B-BCE8-97800449C807}"/>
    <cellStyle name="Input 12 2 3 3" xfId="41633" xr:uid="{BA9028D5-6B4E-4482-B144-11FAE3D823B4}"/>
    <cellStyle name="Input 12 2 3 4" xfId="48139" xr:uid="{9DAD6A10-518A-4DD0-8110-717F4509C0DE}"/>
    <cellStyle name="Input 12 2 4" xfId="25513" xr:uid="{096C94D0-D566-4AC9-9F19-8C9DEDEA2088}"/>
    <cellStyle name="Input 12 2 4 2" xfId="41834" xr:uid="{59D0BDC2-134A-48ED-B30D-759235F0FE63}"/>
    <cellStyle name="Input 12 2 4 3" xfId="48348" xr:uid="{73101BF9-3461-4A1E-8735-C0049517B06B}"/>
    <cellStyle name="Input 12 2 5" xfId="34020" xr:uid="{FFCD0F0B-E311-4EEC-B237-CF2E8C610083}"/>
    <cellStyle name="Input 12 2 5 2" xfId="48899" xr:uid="{105AEDEE-008D-42B6-8C32-F0B70B778760}"/>
    <cellStyle name="Input 12 2 6" xfId="35572" xr:uid="{554A8D5D-9E27-4D13-81BC-FC9F80342AFD}"/>
    <cellStyle name="Input 12 2 7" xfId="34811" xr:uid="{C161B2E2-115D-4034-955E-0D129FB2C71F}"/>
    <cellStyle name="Input 12 2 8" xfId="47558" xr:uid="{95A165FD-98DC-484B-AF65-EAAC9028B663}"/>
    <cellStyle name="Input 12 3" xfId="17705" xr:uid="{13E54D58-7A19-4B7D-90D8-6701530125EA}"/>
    <cellStyle name="Input 12 3 2" xfId="32898" xr:uid="{6EF456C7-B9CA-48FE-908A-91DA832CCB2E}"/>
    <cellStyle name="Input 12 3 3" xfId="34718" xr:uid="{A3813682-0DB6-4FF4-80D8-5F9E26BC53C7}"/>
    <cellStyle name="Input 12 3 4" xfId="47732" xr:uid="{D51D75DD-E6E8-4468-98BC-5703C1E32DF6}"/>
    <cellStyle name="Input 12 4" xfId="24916" xr:uid="{D5FE0BD8-90DB-4EF0-8F2E-6CFEF3E8398F}"/>
    <cellStyle name="Input 12 4 2" xfId="33077" xr:uid="{1E7A3B60-646B-4B90-905B-893BF97F6109}"/>
    <cellStyle name="Input 12 4 3" xfId="41355" xr:uid="{2DB13689-9847-4A02-A0F5-3142E8A42AAE}"/>
    <cellStyle name="Input 12 4 4" xfId="47891" xr:uid="{76C53537-44EC-4E88-BA8F-39AF3B310150}"/>
    <cellStyle name="Input 12 5" xfId="35012" xr:uid="{021334D6-48BA-4FE8-9DDE-1D6AEB459A6E}"/>
    <cellStyle name="Input 12 6" xfId="34863" xr:uid="{02EFED1B-814A-4BA3-9973-A0994D1671F7}"/>
    <cellStyle name="Input 12 7" xfId="46901" xr:uid="{B4DC4473-6F53-4371-8B1C-E249BECF3392}"/>
    <cellStyle name="Input 12 8" xfId="16608" xr:uid="{F499A837-01B9-4B5F-AFEC-352CF458AB1F}"/>
    <cellStyle name="Input 13" xfId="16084" xr:uid="{CA6BD85F-0942-451D-A09A-28873A3A1A73}"/>
    <cellStyle name="Input 13 2" xfId="17903" xr:uid="{DAEE5F83-DC4E-4936-8D9E-4C8D5E968C9C}"/>
    <cellStyle name="Input 13 2 2" xfId="33126" xr:uid="{7108F9C8-0F9F-44D5-A46B-9BD000615CFD}"/>
    <cellStyle name="Input 13 2 3" xfId="34618" xr:uid="{41CE72A7-0E0B-4F97-A72B-37FAF6575EBD}"/>
    <cellStyle name="Input 13 2 4" xfId="47947" xr:uid="{C4836F4B-6C5E-4A7C-BF94-152791B9A2C1}"/>
    <cellStyle name="Input 13 3" xfId="25309" xr:uid="{D7C92589-F628-48FF-A5C5-739C0E560733}"/>
    <cellStyle name="Input 13 3 2" xfId="33282" xr:uid="{BB85FA97-E56B-49E9-BE24-1CF947B0D66F}"/>
    <cellStyle name="Input 13 3 3" xfId="41630" xr:uid="{D45AA843-3C62-4129-8C40-812F821B4CDB}"/>
    <cellStyle name="Input 13 3 4" xfId="48136" xr:uid="{D481AA29-AD06-4EBD-BFC3-A30B2CA55A03}"/>
    <cellStyle name="Input 13 4" xfId="25510" xr:uid="{1BDD7D71-FA80-4BEA-B5E9-987E55ED4F2B}"/>
    <cellStyle name="Input 13 4 2" xfId="41831" xr:uid="{CC4DA91D-C87E-4D07-9464-385AA0AC9413}"/>
    <cellStyle name="Input 13 4 3" xfId="48345" xr:uid="{166C52E8-0CBA-4B7A-9C10-90D5B8119BA5}"/>
    <cellStyle name="Input 13 5" xfId="34017" xr:uid="{F028A278-0957-40A5-AD77-ABDC5E88FFB9}"/>
    <cellStyle name="Input 13 5 2" xfId="48896" xr:uid="{00C09080-057B-4A91-AD3A-9C266BF8533E}"/>
    <cellStyle name="Input 13 6" xfId="35569" xr:uid="{04AE6E0C-7FE0-4696-8C79-CE015D101AD5}"/>
    <cellStyle name="Input 13 7" xfId="34813" xr:uid="{BE6C2518-D2BB-412E-89E2-BD16A807DDF5}"/>
    <cellStyle name="Input 13 8" xfId="47555" xr:uid="{C5914140-7EC6-4120-9D95-3D667DDC83D6}"/>
    <cellStyle name="Input 14" xfId="17702" xr:uid="{F890F7C8-CF71-4A4F-A52B-663CBEFBF90A}"/>
    <cellStyle name="Input 14 2" xfId="33026" xr:uid="{25BAD4BA-5FB4-48D3-BCE7-6DDEAC670101}"/>
    <cellStyle name="Input 14 3" xfId="34721" xr:uid="{665FEC5E-07A9-4CC9-BDC0-0F89A49F7093}"/>
    <cellStyle name="Input 14 4" xfId="47851" xr:uid="{EA7947DE-E1C4-4348-87FD-171869D2A096}"/>
    <cellStyle name="Input 15" xfId="25111" xr:uid="{7A917541-7D0E-4FE6-B577-4967347C96BF}"/>
    <cellStyle name="Input 15 2" xfId="33075" xr:uid="{60B3A91B-838B-4FBC-844D-EC5565518133}"/>
    <cellStyle name="Input 15 3" xfId="41477" xr:uid="{3DE233C3-F2C6-4CE4-AEBC-BBAF703C09EA}"/>
    <cellStyle name="Input 15 4" xfId="47889" xr:uid="{A825235A-FA48-48EF-8F0C-9AE4C54F0B8C}"/>
    <cellStyle name="Input 16" xfId="24842" xr:uid="{3A9EEE94-0793-4C89-891A-62EEA2202FC3}"/>
    <cellStyle name="Input 16 2" xfId="41015" xr:uid="{041B6193-2F58-45AE-B4C4-B2C64ACF2DA8}"/>
    <cellStyle name="Input 16 3" xfId="41282" xr:uid="{649AFD06-C260-4ED3-A283-8E7843553D79}"/>
    <cellStyle name="Input 2" xfId="11267" xr:uid="{ADAB502D-4220-4562-BFAE-0C30837639D4}"/>
    <cellStyle name="Input 2 10" xfId="24841" xr:uid="{9144EBA8-E2FE-45A4-A725-7FC825AB91D4}"/>
    <cellStyle name="Input 2 10 2" xfId="41014" xr:uid="{15B516C4-8D3B-415E-A263-87B2CAB8284A}"/>
    <cellStyle name="Input 2 10 3" xfId="41281" xr:uid="{8C759193-B3A5-4FF9-A218-DD8FE831D579}"/>
    <cellStyle name="Input 2 11" xfId="25677" xr:uid="{54C8F6FE-333F-49A5-B263-7B0FD8B4164C}"/>
    <cellStyle name="Input 2 2" xfId="11268" xr:uid="{41EEEF86-8F22-44E6-98D3-944D1064E3E1}"/>
    <cellStyle name="Input 2 2 2" xfId="17506" xr:uid="{09206C64-0A48-4AAA-BFDD-752924B97EA6}"/>
    <cellStyle name="Input 2 2 2 2" xfId="17908" xr:uid="{72807B1C-C052-4FA7-B03A-1D9CFEE752A5}"/>
    <cellStyle name="Input 2 2 2 2 2" xfId="18699" xr:uid="{10A92056-F26E-4069-BEA5-FC53E01F25E1}"/>
    <cellStyle name="Input 2 2 2 2 2 2" xfId="18123" xr:uid="{514F0B80-9814-4A2B-9D2C-00F3C098BAE0}"/>
    <cellStyle name="Input 2 2 2 2 2 2 2" xfId="35670" xr:uid="{4FC8447C-F9D5-405E-A21E-FA582D90E65F}"/>
    <cellStyle name="Input 2 2 2 2 2 2 3" xfId="34507" xr:uid="{11B09109-4572-443A-B5DA-3994C27CF056}"/>
    <cellStyle name="Input 2 2 2 2 2 3" xfId="26936" xr:uid="{4C5BBF16-FF2F-4B3A-B8A6-FC23DFB09A94}"/>
    <cellStyle name="Input 2 2 2 2 3" xfId="18122" xr:uid="{0470AA0D-819A-42B0-82EE-255B9D87E28E}"/>
    <cellStyle name="Input 2 2 2 2 3 2" xfId="35669" xr:uid="{18D59D41-179E-47EC-8FAC-1C8ECE28D2EB}"/>
    <cellStyle name="Input 2 2 2 2 3 3" xfId="34508" xr:uid="{D0F29FD4-E605-48AF-AC97-293B6681B8AD}"/>
    <cellStyle name="Input 2 2 2 2 4" xfId="26935" xr:uid="{E83717BF-E880-4C59-A5F4-E706F55578B3}"/>
    <cellStyle name="Input 2 2 2 3" xfId="18700" xr:uid="{D1B1D232-E536-43A9-8E5F-4E34307E6481}"/>
    <cellStyle name="Input 2 2 2 3 2" xfId="18124" xr:uid="{F9AC9090-DB10-45EF-B18D-75A2F903755A}"/>
    <cellStyle name="Input 2 2 2 3 2 2" xfId="35671" xr:uid="{6E757D75-1BF2-4064-BEF3-943B44EB715F}"/>
    <cellStyle name="Input 2 2 2 3 2 3" xfId="34506" xr:uid="{42683FC5-87CC-4D91-B839-997E24641D21}"/>
    <cellStyle name="Input 2 2 2 3 3" xfId="26937" xr:uid="{F6560068-6A1F-4B86-AED8-79CA6D98A546}"/>
    <cellStyle name="Input 2 2 2 4" xfId="25314" xr:uid="{C35AE993-F4C8-4B63-B505-E2D0BE62F43B}"/>
    <cellStyle name="Input 2 2 2 4 2" xfId="32793" xr:uid="{49CED587-81D6-4D53-B5EE-EBD3D525B09A}"/>
    <cellStyle name="Input 2 2 2 4 3" xfId="41635" xr:uid="{AE0C4A37-13E3-41E2-B5A1-A41D16B4EE3B}"/>
    <cellStyle name="Input 2 2 2 4 4" xfId="47559" xr:uid="{4F51510B-C17F-498E-8F7C-6D8529A17379}"/>
    <cellStyle name="Input 2 2 2 5" xfId="25515" xr:uid="{818EFD65-6A4F-420E-A4E6-1D6467A0F5CE}"/>
    <cellStyle name="Input 2 2 2 5 2" xfId="41836" xr:uid="{2A55CBF4-5D5E-4CC5-9D7C-4A238715054C}"/>
    <cellStyle name="Input 2 2 2 5 3" xfId="47952" xr:uid="{FCBEDF59-ABEB-4811-ABBC-26301B6295D9}"/>
    <cellStyle name="Input 2 2 2 6" xfId="18121" xr:uid="{2F99D2FC-77FC-466D-AC20-874F51C7070F}"/>
    <cellStyle name="Input 2 2 2 6 2" xfId="33287" xr:uid="{ED5FBB5E-104F-4284-9526-700147CE6F3E}"/>
    <cellStyle name="Input 2 2 2 6 3" xfId="35668" xr:uid="{93E94D65-6BE8-4D7E-BDF8-F151F6B73BFA}"/>
    <cellStyle name="Input 2 2 2 6 4" xfId="35775" xr:uid="{2BE59D32-2BD5-42DC-940E-8051491FB0F5}"/>
    <cellStyle name="Input 2 2 2 7" xfId="33517" xr:uid="{F85BA753-BD50-4A55-A5A9-CC3314C8CB14}"/>
    <cellStyle name="Input 2 2 2 7 2" xfId="48350" xr:uid="{2FB96DAE-CE08-4B7D-B41B-C1EE5008E5C9}"/>
    <cellStyle name="Input 2 2 2 8" xfId="34022" xr:uid="{9B16865C-B8C0-4AD4-8C33-382B7B4725BB}"/>
    <cellStyle name="Input 2 2 2 8 2" xfId="48900" xr:uid="{42AE9919-4CDF-4B45-A6E3-0127BD2604E9}"/>
    <cellStyle name="Input 2 2 3" xfId="17707" xr:uid="{02D0AB49-E8A4-4BC8-860C-75FF6A62DF00}"/>
    <cellStyle name="Input 2 2 3 2" xfId="18702" xr:uid="{92F7633D-7B21-497D-8038-2AE489205A02}"/>
    <cellStyle name="Input 2 2 3 2 2" xfId="18126" xr:uid="{E8D706E1-DC3C-4DD6-A03A-13C16422B3B3}"/>
    <cellStyle name="Input 2 2 3 2 2 2" xfId="35673" xr:uid="{118CD761-023A-4E3F-B6DE-54911BB1571A}"/>
    <cellStyle name="Input 2 2 3 2 2 3" xfId="34504" xr:uid="{5887C21A-487C-4B18-BA4C-881E10A8E552}"/>
    <cellStyle name="Input 2 2 3 2 3" xfId="26939" xr:uid="{4B0CEF26-81D5-49A8-9C7A-55FF77D28E9F}"/>
    <cellStyle name="Input 2 2 3 3" xfId="18701" xr:uid="{644323FA-8D63-417D-A99D-39D7C4597345}"/>
    <cellStyle name="Input 2 2 3 3 2" xfId="36034" xr:uid="{192E3E32-C2B6-4106-8416-FA7F4D3D9C19}"/>
    <cellStyle name="Input 2 2 3 3 3" xfId="34272" xr:uid="{D4BF8170-2D7F-465E-8387-6A514138225B}"/>
    <cellStyle name="Input 2 2 3 4" xfId="18125" xr:uid="{227800FD-683B-40A3-9F67-CACDA0FC8D96}"/>
    <cellStyle name="Input 2 2 3 4 2" xfId="35672" xr:uid="{FD0BE4D1-A513-4291-9A12-2DBDB364336C}"/>
    <cellStyle name="Input 2 2 3 4 3" xfId="34505" xr:uid="{7B2320CE-69EA-436F-B1F9-5DFD9FA4ABA7}"/>
    <cellStyle name="Input 2 2 3 5" xfId="26938" xr:uid="{ECCACDA4-589C-4345-9EAA-A19C75CDDFCC}"/>
    <cellStyle name="Input 2 2 4" xfId="18703" xr:uid="{DD1E85EA-A9FB-4A4F-853D-9CA7396BA396}"/>
    <cellStyle name="Input 2 2 4 2" xfId="18127" xr:uid="{B5FB65F7-692C-4D5C-8957-72655EDF4F93}"/>
    <cellStyle name="Input 2 2 4 2 2" xfId="35674" xr:uid="{6ADD3E7A-18F6-499E-914E-B2667E734899}"/>
    <cellStyle name="Input 2 2 4 2 3" xfId="34503" xr:uid="{988EFB0F-5A93-4167-875C-7DB426DC0BF8}"/>
    <cellStyle name="Input 2 2 4 3" xfId="26940" xr:uid="{CEF71CDE-98FE-40C4-9984-ECD490F05EB8}"/>
    <cellStyle name="Input 2 2 5" xfId="24918" xr:uid="{3E4A9E7F-25AD-4CD9-9857-3E959D8C93BF}"/>
    <cellStyle name="Input 2 2 5 2" xfId="32896" xr:uid="{B330EE2C-A442-43D7-AD54-5770B4BEF320}"/>
    <cellStyle name="Input 2 2 5 3" xfId="41357" xr:uid="{F7F96740-3697-406F-8A33-CC0567FEF571}"/>
    <cellStyle name="Input 2 2 5 4" xfId="47730" xr:uid="{35E3300B-CDAE-43F7-AC27-1A051E6EB60C}"/>
    <cellStyle name="Input 2 2 6" xfId="18120" xr:uid="{7BEB57BB-F09B-45AF-8E56-993A3FA50D45}"/>
    <cellStyle name="Input 2 2 6 2" xfId="33079" xr:uid="{0399CAC7-192D-4BED-838D-B68CC68286F1}"/>
    <cellStyle name="Input 2 2 6 3" xfId="35667" xr:uid="{CC3CC46F-31FD-4B46-AA13-CCD126DF1B93}"/>
    <cellStyle name="Input 2 2 6 4" xfId="34509" xr:uid="{22E6C51B-81CF-452C-AC15-6945E38BF74F}"/>
    <cellStyle name="Input 2 2 7" xfId="16610" xr:uid="{620F7232-644B-45C4-9F62-3BF5636130D8}"/>
    <cellStyle name="Input 2 3" xfId="11269" xr:uid="{39D0E41C-5009-47D4-A2AA-F9E572C24881}"/>
    <cellStyle name="Input 2 3 2" xfId="17507" xr:uid="{D1598C0B-604A-4B64-AD18-84011A6D9324}"/>
    <cellStyle name="Input 2 3 2 2" xfId="17909" xr:uid="{8EC4194E-C948-41C6-8F31-0AAD3FD8471A}"/>
    <cellStyle name="Input 2 3 2 2 2" xfId="18130" xr:uid="{FB748023-1029-4BAD-927A-C61F866B602E}"/>
    <cellStyle name="Input 2 3 2 2 2 2" xfId="35677" xr:uid="{030B8C54-06BB-4AC2-AC4B-C31EEA5F5DAF}"/>
    <cellStyle name="Input 2 3 2 2 2 3" xfId="34500" xr:uid="{65EFE2B5-1841-4FA1-8FF1-469CE3AAA9A4}"/>
    <cellStyle name="Input 2 3 2 2 3" xfId="26941" xr:uid="{8EF8E284-B74B-44F2-AA3F-C0C24E404460}"/>
    <cellStyle name="Input 2 3 2 3" xfId="25315" xr:uid="{19A7A4BF-15E8-4DB9-982E-A66B9E408BE1}"/>
    <cellStyle name="Input 2 3 2 3 2" xfId="32794" xr:uid="{99785C80-348C-4CE3-83E7-376CD8533A1D}"/>
    <cellStyle name="Input 2 3 2 3 3" xfId="41636" xr:uid="{121562BE-0F78-43FD-A796-1E400DA16783}"/>
    <cellStyle name="Input 2 3 2 3 4" xfId="47560" xr:uid="{49F8DCAD-DBFF-45F5-9ADC-35F38498BFA8}"/>
    <cellStyle name="Input 2 3 2 4" xfId="25516" xr:uid="{B08A1928-4DB2-4D13-B251-830F788E5F9E}"/>
    <cellStyle name="Input 2 3 2 4 2" xfId="41837" xr:uid="{20DA00F4-6D90-40BD-9348-CD34FCD6AC7E}"/>
    <cellStyle name="Input 2 3 2 4 3" xfId="47953" xr:uid="{9B484521-7844-4A1A-A1B1-BD8565BCF433}"/>
    <cellStyle name="Input 2 3 2 5" xfId="18129" xr:uid="{3F103F92-647D-4DA7-B311-ADE79C9F3192}"/>
    <cellStyle name="Input 2 3 2 5 2" xfId="33288" xr:uid="{6CF3F466-D0A6-4E4C-A64A-B7CA94A3F162}"/>
    <cellStyle name="Input 2 3 2 5 3" xfId="35676" xr:uid="{D2DF3536-F2D6-4774-B759-45D525C5C36D}"/>
    <cellStyle name="Input 2 3 2 5 4" xfId="34501" xr:uid="{27F05300-C91C-4FEA-8697-BA4C853F2FCA}"/>
    <cellStyle name="Input 2 3 2 6" xfId="33518" xr:uid="{FF82266B-82B8-4906-8AF1-424A5964CBF1}"/>
    <cellStyle name="Input 2 3 2 6 2" xfId="48351" xr:uid="{9B30D287-F6C1-4D95-9EE5-1DA12FF03E0F}"/>
    <cellStyle name="Input 2 3 2 7" xfId="34023" xr:uid="{CA9E75D6-D04E-49FE-AD2C-B4AF74AC18F4}"/>
    <cellStyle name="Input 2 3 2 7 2" xfId="48901" xr:uid="{1CEA746F-0392-4F4A-973E-8A704FDC734A}"/>
    <cellStyle name="Input 2 3 3" xfId="17708" xr:uid="{4C64A15D-C711-4416-8407-F82ADD5E57E6}"/>
    <cellStyle name="Input 2 3 3 2" xfId="18704" xr:uid="{975F7ED4-5DF6-4B78-82D8-F1BD93784991}"/>
    <cellStyle name="Input 2 3 3 2 2" xfId="36035" xr:uid="{11E28F93-6A7E-4E48-8C1A-35E653CA8C07}"/>
    <cellStyle name="Input 2 3 3 2 3" xfId="34271" xr:uid="{1E72A5AB-88B4-4705-9C3A-4BD111CA91DF}"/>
    <cellStyle name="Input 2 3 3 3" xfId="18131" xr:uid="{B4BF53E3-DA24-4C9B-A627-E4AA0241D70B}"/>
    <cellStyle name="Input 2 3 3 3 2" xfId="35678" xr:uid="{6F6D5BCC-FDF9-41EF-9005-FD3461F1E2B0}"/>
    <cellStyle name="Input 2 3 3 3 3" xfId="34499" xr:uid="{C573D0B8-18B0-465A-90F7-9E308A3E1EA4}"/>
    <cellStyle name="Input 2 3 3 4" xfId="26942" xr:uid="{F78B2966-336B-4C27-AF94-62E112E44D9F}"/>
    <cellStyle name="Input 2 3 4" xfId="24919" xr:uid="{DACD6EF3-AF28-4CED-A598-321CDA95F554}"/>
    <cellStyle name="Input 2 3 4 2" xfId="32895" xr:uid="{6EBE0FE9-A1BE-450D-9C2F-9438FC63F36C}"/>
    <cellStyle name="Input 2 3 4 3" xfId="41358" xr:uid="{748D2456-EEEB-4DA4-A6C3-F9B5634DBD94}"/>
    <cellStyle name="Input 2 3 4 4" xfId="47729" xr:uid="{50BC7260-E2AA-4908-AD2A-58B006F74F0F}"/>
    <cellStyle name="Input 2 3 5" xfId="18128" xr:uid="{3C52B5EC-344E-4E26-9ED9-845EAFC0DF39}"/>
    <cellStyle name="Input 2 3 5 2" xfId="33080" xr:uid="{5859F553-9DE7-4A0F-AE5B-7CC924CC013E}"/>
    <cellStyle name="Input 2 3 5 3" xfId="35675" xr:uid="{738EEE3D-1B29-4EC8-BE76-50B1D0536D6D}"/>
    <cellStyle name="Input 2 3 5 4" xfId="34502" xr:uid="{E1139895-3A06-4842-BAB6-5EAADCFC4930}"/>
    <cellStyle name="Input 2 3 6" xfId="16611" xr:uid="{D754317C-AD9B-4333-87D6-01ADAF6198AF}"/>
    <cellStyle name="Input 2 4" xfId="11270" xr:uid="{9CE079E0-D445-491C-AA2F-85B5D1867571}"/>
    <cellStyle name="Input 2 4 2" xfId="17508" xr:uid="{3D894676-4CDB-4008-8187-0B9E1E42520B}"/>
    <cellStyle name="Input 2 4 2 2" xfId="17910" xr:uid="{240F4818-02B6-4768-A5D0-51C1FF3EBE17}"/>
    <cellStyle name="Input 2 4 2 2 2" xfId="32795" xr:uid="{A2E1D59B-26B3-425E-A603-6D78272C3C62}"/>
    <cellStyle name="Input 2 4 2 2 3" xfId="34613" xr:uid="{F6768231-9006-4529-A351-B25D43266269}"/>
    <cellStyle name="Input 2 4 2 2 4" xfId="47561" xr:uid="{10F9621F-D626-47D9-AF51-B049C556D072}"/>
    <cellStyle name="Input 2 4 2 3" xfId="25316" xr:uid="{344F8BCA-C72F-4DB0-A5B9-93052A9B2628}"/>
    <cellStyle name="Input 2 4 2 3 2" xfId="33131" xr:uid="{70FB436B-F5C9-474A-AB6A-1978CB80E189}"/>
    <cellStyle name="Input 2 4 2 3 3" xfId="41637" xr:uid="{E4D9CFD5-41EA-4197-B2E8-57AF52432756}"/>
    <cellStyle name="Input 2 4 2 3 4" xfId="47954" xr:uid="{50A1B582-05F9-4CEF-A649-11349A7D956A}"/>
    <cellStyle name="Input 2 4 2 4" xfId="25517" xr:uid="{AD08F027-21F0-4708-AE16-82AE564E70E6}"/>
    <cellStyle name="Input 2 4 2 4 2" xfId="41838" xr:uid="{5E260AD1-FA35-4A16-9995-03CA4450B8D9}"/>
    <cellStyle name="Input 2 4 2 4 3" xfId="48141" xr:uid="{1A9589FD-DB46-4B2A-B816-719C9CDDEB00}"/>
    <cellStyle name="Input 2 4 2 5" xfId="18133" xr:uid="{3F1A7AFE-BCCA-4212-A28F-C92ECD401854}"/>
    <cellStyle name="Input 2 4 2 5 2" xfId="33519" xr:uid="{65F843A7-B5B5-4953-99E9-A919FD4D4073}"/>
    <cellStyle name="Input 2 4 2 5 3" xfId="35680" xr:uid="{2C53CEA3-B083-49A3-AFEE-EB2025E09D65}"/>
    <cellStyle name="Input 2 4 2 5 4" xfId="35774" xr:uid="{A934F0E8-20CE-4D9D-94FB-85788DED7DFC}"/>
    <cellStyle name="Input 2 4 2 6" xfId="34024" xr:uid="{8A578839-CDE6-427C-A9C5-C65EABEB5FFD}"/>
    <cellStyle name="Input 2 4 2 6 2" xfId="48902" xr:uid="{546F89B5-7B00-439F-A614-EEF6DE59C881}"/>
    <cellStyle name="Input 2 4 3" xfId="17709" xr:uid="{F4E67ADE-2336-401E-9D98-0FBBB4A3024B}"/>
    <cellStyle name="Input 2 4 3 2" xfId="32894" xr:uid="{BC43A13D-0279-4E34-BDA4-0D017A65F2C7}"/>
    <cellStyle name="Input 2 4 3 3" xfId="34978" xr:uid="{655F5B06-FF7F-4EE1-9A9B-125D8A17AD02}"/>
    <cellStyle name="Input 2 4 3 4" xfId="47728" xr:uid="{CE55856A-F452-4707-AE9F-7B9822B33EEF}"/>
    <cellStyle name="Input 2 4 4" xfId="24920" xr:uid="{88B19B61-CE4B-48D3-8244-BB2DE09FE5D6}"/>
    <cellStyle name="Input 2 4 4 2" xfId="33081" xr:uid="{C9915062-3574-4FEF-966B-25F66EB9430D}"/>
    <cellStyle name="Input 2 4 4 3" xfId="41359" xr:uid="{65382792-CECA-4A57-B756-4968A484E0A1}"/>
    <cellStyle name="Input 2 4 4 4" xfId="47893" xr:uid="{97F413DB-1CF5-4F50-A62D-E10221857615}"/>
    <cellStyle name="Input 2 4 5" xfId="18132" xr:uid="{A59F392D-BD88-4F84-B1BE-9CB8EF1BB9DB}"/>
    <cellStyle name="Input 2 4 5 2" xfId="35679" xr:uid="{BE1A0D6E-3D55-4572-8482-7129694A29CE}"/>
    <cellStyle name="Input 2 4 5 3" xfId="34498" xr:uid="{963B4A67-A793-4BF8-964A-8252240B8E07}"/>
    <cellStyle name="Input 2 4 6" xfId="16612" xr:uid="{ECAC2D58-DA85-4AAC-A4D8-EDDA30E459BB}"/>
    <cellStyle name="Input 2 5" xfId="11271" xr:uid="{440A29FA-B65A-4662-859D-13A476CBD083}"/>
    <cellStyle name="Input 2 5 2" xfId="17509" xr:uid="{1120A7BD-7895-4B59-980A-AD2E48705B6D}"/>
    <cellStyle name="Input 2 5 2 2" xfId="17911" xr:uid="{C3F1AC31-43C4-4142-8A29-455C6E8ADE71}"/>
    <cellStyle name="Input 2 5 2 2 2" xfId="33132" xr:uid="{9AD14ABB-E5D9-4DC7-8365-E811ED958772}"/>
    <cellStyle name="Input 2 5 2 2 3" xfId="34612" xr:uid="{E3480140-5049-4563-937E-A56953A3E496}"/>
    <cellStyle name="Input 2 5 2 2 4" xfId="47955" xr:uid="{470028DD-D10E-4441-9ABC-B8FB923014A1}"/>
    <cellStyle name="Input 2 5 2 3" xfId="25317" xr:uid="{FF73D754-BA9E-4BE1-8700-6632DCEDB280}"/>
    <cellStyle name="Input 2 5 2 3 2" xfId="33289" xr:uid="{34E2885C-5523-4E25-95BB-CC1DF2963B28}"/>
    <cellStyle name="Input 2 5 2 3 3" xfId="41638" xr:uid="{CAC465AA-E49B-4D41-9AEF-B8ACCA3B9D78}"/>
    <cellStyle name="Input 2 5 2 3 4" xfId="48142" xr:uid="{4C2FE09A-24C6-4652-9E4A-B6CCA426F002}"/>
    <cellStyle name="Input 2 5 2 4" xfId="25518" xr:uid="{B876C0DE-B798-4A45-A59E-97405903A92F}"/>
    <cellStyle name="Input 2 5 2 4 2" xfId="41839" xr:uid="{A77B43CC-01E1-43C9-A975-B980D440C40F}"/>
    <cellStyle name="Input 2 5 2 4 3" xfId="48352" xr:uid="{889946EB-4015-406B-87C0-E0544A20C478}"/>
    <cellStyle name="Input 2 5 2 5" xfId="34025" xr:uid="{EDDBB992-73CF-45FA-BD62-E53A5694C95F}"/>
    <cellStyle name="Input 2 5 2 5 2" xfId="48903" xr:uid="{17C692F6-AD25-41EA-BD13-C8DF4C832FFA}"/>
    <cellStyle name="Input 2 5 2 6" xfId="35573" xr:uid="{3AE1543A-612A-43BD-A4F6-7E7680F7DD44}"/>
    <cellStyle name="Input 2 5 2 7" xfId="34810" xr:uid="{D583A9F7-AC41-48F2-99E6-50DFDF0387F7}"/>
    <cellStyle name="Input 2 5 2 8" xfId="47562" xr:uid="{378573E7-DB4C-4867-AAEE-0324A81E22CE}"/>
    <cellStyle name="Input 2 5 3" xfId="17710" xr:uid="{8921C1A3-864D-43EB-992F-980356B3D98C}"/>
    <cellStyle name="Input 2 5 3 2" xfId="32893" xr:uid="{840CF76D-2A92-499D-8F03-695E0B4F8134}"/>
    <cellStyle name="Input 2 5 3 3" xfId="34977" xr:uid="{F77741AE-90A1-48A9-BF69-11FCB47DFB79}"/>
    <cellStyle name="Input 2 5 3 4" xfId="47727" xr:uid="{4E4E9FD5-1BD1-4CF7-87D2-19AFD9E1E401}"/>
    <cellStyle name="Input 2 5 4" xfId="24921" xr:uid="{D96E23E6-C643-4DD2-AE14-2F99FCDD3066}"/>
    <cellStyle name="Input 2 5 4 2" xfId="33082" xr:uid="{B178F0CC-EF06-4AC2-9665-377DCE6290C8}"/>
    <cellStyle name="Input 2 5 4 3" xfId="41360" xr:uid="{FD51BB6B-8272-4EF3-94EF-9CF6A09449B8}"/>
    <cellStyle name="Input 2 5 4 4" xfId="47894" xr:uid="{0221BB90-FB2E-4ADD-80EE-AC94CBCB7C94}"/>
    <cellStyle name="Input 2 5 5" xfId="18134" xr:uid="{379FA3F7-27AE-4347-8565-0AD06D8E4158}"/>
    <cellStyle name="Input 2 5 5 2" xfId="35681" xr:uid="{378AACC0-5D52-40B3-BEE1-119D9EAB0F2C}"/>
    <cellStyle name="Input 2 5 5 3" xfId="34497" xr:uid="{3FCCB8CF-3985-4DE4-BCD2-B13E04D870E9}"/>
    <cellStyle name="Input 2 5 6" xfId="16613" xr:uid="{AA7395CE-F42A-4AA1-A919-09429B2AA659}"/>
    <cellStyle name="Input 2 6" xfId="16085" xr:uid="{75553C80-CBD8-47AA-89ED-6A925176E870}"/>
    <cellStyle name="Input 2 6 2" xfId="17907" xr:uid="{C5359053-0573-4A19-8191-AE54C6C9A84A}"/>
    <cellStyle name="Input 2 6 2 2" xfId="33130" xr:uid="{42E8CB2B-5EA0-4B60-A7E3-ECFD39D454F5}"/>
    <cellStyle name="Input 2 6 2 3" xfId="34614" xr:uid="{CA89CC37-38E6-49D0-BB56-0CC268126E3C}"/>
    <cellStyle name="Input 2 6 2 4" xfId="47951" xr:uid="{6A75B1CB-E434-44A7-A4E6-0A137323C56E}"/>
    <cellStyle name="Input 2 6 3" xfId="25313" xr:uid="{8827F5C2-922F-4BE1-8872-AD460830431C}"/>
    <cellStyle name="Input 2 6 3 2" xfId="33286" xr:uid="{5ECC47FD-4460-49C0-A697-749E9609C196}"/>
    <cellStyle name="Input 2 6 3 3" xfId="41634" xr:uid="{E274A8F3-2A2E-485D-87CC-F2BB5B5819C9}"/>
    <cellStyle name="Input 2 6 3 4" xfId="48140" xr:uid="{8136BDCF-71A7-483A-8536-5FEC40076AF4}"/>
    <cellStyle name="Input 2 6 4" xfId="25514" xr:uid="{DB07E39C-D524-4650-BB10-FDCBCBA1C587}"/>
    <cellStyle name="Input 2 6 4 2" xfId="41835" xr:uid="{32FB1AD3-8CC8-46F5-AC2D-B14327198DDA}"/>
    <cellStyle name="Input 2 6 4 3" xfId="48349" xr:uid="{3D77D2CC-37F3-4D02-A791-FC2FBFAB988B}"/>
    <cellStyle name="Input 2 6 5" xfId="24953" xr:uid="{B220B38F-F892-4819-B1D0-242B6DF0C987}"/>
    <cellStyle name="Input 2 6 5 2" xfId="34021" xr:uid="{4CBF2D97-211C-4106-8F7C-C6A49A75EDD3}"/>
    <cellStyle name="Input 2 6 5 3" xfId="41077" xr:uid="{B2C6882F-3C9D-40DD-B3A0-C5A5D38FCA0E}"/>
    <cellStyle name="Input 2 6 5 4" xfId="41388" xr:uid="{DC22AFCA-0826-4023-AC03-FD96A26159C8}"/>
    <cellStyle name="Input 2 6 6" xfId="17505" xr:uid="{9C7FBF3E-E1CA-4EA3-A21E-FA2C58A65BFD}"/>
    <cellStyle name="Input 2 7" xfId="16609" xr:uid="{31023A3E-88A2-48E2-9150-0068FAB2E579}"/>
    <cellStyle name="Input 2 7 2" xfId="32897" xr:uid="{E1661003-CEDF-4980-936F-D7F7A9108B4B}"/>
    <cellStyle name="Input 2 7 3" xfId="35013" xr:uid="{1013A91A-0B09-4FAE-A633-9CA3834D52FF}"/>
    <cellStyle name="Input 2 7 4" xfId="34862" xr:uid="{7DB4A1D0-52C1-4784-8393-DE7517DE4DB4}"/>
    <cellStyle name="Input 2 7 5" xfId="47731" xr:uid="{EA5D92FA-4479-4E87-9643-2922FA78CE22}"/>
    <cellStyle name="Input 2 8" xfId="17706" xr:uid="{CC04B556-ECCE-4D7C-8F4A-737D9305B66A}"/>
    <cellStyle name="Input 2 8 2" xfId="33078" xr:uid="{24D1B249-88C0-434F-8B08-19EE1004BCCB}"/>
    <cellStyle name="Input 2 8 3" xfId="35549" xr:uid="{BB7DEDCF-A70A-40A9-9EA1-BCCB14924DDD}"/>
    <cellStyle name="Input 2 8 4" xfId="47892" xr:uid="{23F3D22A-47BC-45EE-8611-415CB8235881}"/>
    <cellStyle name="Input 2 9" xfId="24917" xr:uid="{753E497C-3A5C-4AE0-B763-231061718270}"/>
    <cellStyle name="Input 2 9 2" xfId="41060" xr:uid="{DB102651-E714-4362-851B-4C75206BEED2}"/>
    <cellStyle name="Input 2 9 3" xfId="41356" xr:uid="{F9662386-B89A-439E-AAF2-B85B2ADCC5F3}"/>
    <cellStyle name="Input 3" xfId="11272" xr:uid="{28D0BB3B-6256-45E0-8074-A8215A96E2A4}"/>
    <cellStyle name="Input 3 10" xfId="16614" xr:uid="{32512420-71B3-46B7-87CA-CFF3E64E760C}"/>
    <cellStyle name="Input 3 2" xfId="11273" xr:uid="{35870DA3-A2FE-4669-A0B0-FE44EC59BB51}"/>
    <cellStyle name="Input 3 2 2" xfId="17511" xr:uid="{6422F020-0A26-4B07-A24D-7E5A46D947AB}"/>
    <cellStyle name="Input 3 2 2 2" xfId="17913" xr:uid="{896F69FE-B096-4D63-A29D-FD78B3678394}"/>
    <cellStyle name="Input 3 2 2 2 2" xfId="18137" xr:uid="{AE77CB36-ACA2-44B4-A1D5-04C1CE399CB3}"/>
    <cellStyle name="Input 3 2 2 2 2 2" xfId="35684" xr:uid="{C8504BEF-FFEB-4FB0-A084-43BB2A0D9750}"/>
    <cellStyle name="Input 3 2 2 2 2 3" xfId="34494" xr:uid="{DDB9C01E-439E-4357-B4B2-F8774F9D4970}"/>
    <cellStyle name="Input 3 2 2 2 3" xfId="26943" xr:uid="{8C7BC459-7268-4E03-B363-C1ED3856E8CD}"/>
    <cellStyle name="Input 3 2 2 3" xfId="25319" xr:uid="{DF6CA9FD-E576-4792-A90D-FFEF03388E91}"/>
    <cellStyle name="Input 3 2 2 3 2" xfId="32796" xr:uid="{B832F63E-4409-45F2-B8FC-A088760D5C3B}"/>
    <cellStyle name="Input 3 2 2 3 3" xfId="41640" xr:uid="{15EB7590-E480-4CCB-800F-22275CFE3C34}"/>
    <cellStyle name="Input 3 2 2 3 4" xfId="47564" xr:uid="{FA6CC46E-5842-4B0E-A1C4-8628221535DA}"/>
    <cellStyle name="Input 3 2 2 4" xfId="25520" xr:uid="{0AAEB5DD-BEDE-45EE-9AC1-405DA5486DED}"/>
    <cellStyle name="Input 3 2 2 4 2" xfId="41841" xr:uid="{F98D5126-2C9E-4D8B-A7B3-0D7A49B27DF3}"/>
    <cellStyle name="Input 3 2 2 4 3" xfId="47957" xr:uid="{8FFF62E8-1F65-4C21-8C9D-D992DF1AA185}"/>
    <cellStyle name="Input 3 2 2 5" xfId="18136" xr:uid="{7EADE2D3-D982-42FA-982D-843C9A206610}"/>
    <cellStyle name="Input 3 2 2 5 2" xfId="33291" xr:uid="{75AA4423-1990-43DD-9300-F23F8C23DAFB}"/>
    <cellStyle name="Input 3 2 2 5 3" xfId="35683" xr:uid="{8167D7FB-0B3E-4984-9AC7-E3BE7384C13C}"/>
    <cellStyle name="Input 3 2 2 5 4" xfId="34495" xr:uid="{6F7A36EC-4FC6-4703-B3B4-F5EC166C5448}"/>
    <cellStyle name="Input 3 2 2 6" xfId="33520" xr:uid="{7B96CE70-3A37-41F7-AFC5-BE1882586A68}"/>
    <cellStyle name="Input 3 2 2 6 2" xfId="48354" xr:uid="{D1664EB2-6DB9-45A4-AF70-A5CD6031D5CE}"/>
    <cellStyle name="Input 3 2 2 7" xfId="34027" xr:uid="{154A2F8B-29D8-481B-84F3-6F567A6A7886}"/>
    <cellStyle name="Input 3 2 2 7 2" xfId="48905" xr:uid="{42ACFA2A-DEBC-496C-A837-69ADF3AB9665}"/>
    <cellStyle name="Input 3 2 3" xfId="17712" xr:uid="{724965BA-5091-491F-80C9-C40A3C58911C}"/>
    <cellStyle name="Input 3 2 3 2" xfId="18705" xr:uid="{26E964D1-E1F7-4A8D-A082-A968A05FE3A2}"/>
    <cellStyle name="Input 3 2 3 2 2" xfId="36036" xr:uid="{A5C7A69D-2C1D-4ED9-A7C1-E3FAB4BC3A3B}"/>
    <cellStyle name="Input 3 2 3 2 3" xfId="34270" xr:uid="{7A1FE8F4-4ADA-42AD-9615-8E48892E6F57}"/>
    <cellStyle name="Input 3 2 3 3" xfId="18138" xr:uid="{DB849CAF-2FBB-4819-B339-87755D795BC0}"/>
    <cellStyle name="Input 3 2 3 3 2" xfId="35685" xr:uid="{9C2EC366-C21C-453F-9A6D-A6D55BC3A264}"/>
    <cellStyle name="Input 3 2 3 3 3" xfId="34493" xr:uid="{4C6ADE6B-1AE0-4B27-833D-E4519DB6215B}"/>
    <cellStyle name="Input 3 2 3 4" xfId="26944" xr:uid="{7EF5451A-6253-433A-A4AB-20372947B67C}"/>
    <cellStyle name="Input 3 2 4" xfId="24923" xr:uid="{291B0A5E-363D-44E0-A285-6915A3244A09}"/>
    <cellStyle name="Input 3 2 4 2" xfId="32891" xr:uid="{95146AD0-6C60-4314-9184-9F97DC8DBBA2}"/>
    <cellStyle name="Input 3 2 4 3" xfId="41362" xr:uid="{D8FEACDA-E3A7-47F6-807C-2BF1928A1931}"/>
    <cellStyle name="Input 3 2 4 4" xfId="47725" xr:uid="{817E8796-232A-47FB-803C-A0A0BF966ECA}"/>
    <cellStyle name="Input 3 2 5" xfId="18135" xr:uid="{273DBEC0-A1FC-402F-A405-E71362522B69}"/>
    <cellStyle name="Input 3 2 5 2" xfId="33084" xr:uid="{E2B75BE8-65DA-4909-A54F-18BFD850BCC9}"/>
    <cellStyle name="Input 3 2 5 3" xfId="35682" xr:uid="{F1EE3FE5-0FE6-4658-89D0-CDC6CFD752FC}"/>
    <cellStyle name="Input 3 2 5 4" xfId="34496" xr:uid="{56CD4553-BEA6-49AA-96BE-7BB3059D2C76}"/>
    <cellStyle name="Input 3 2 6" xfId="16615" xr:uid="{624F12C1-4F32-40B3-B785-20B0EE887450}"/>
    <cellStyle name="Input 3 3" xfId="11274" xr:uid="{6CB63181-336B-4B4E-8461-5079EFDD6CA3}"/>
    <cellStyle name="Input 3 3 2" xfId="17512" xr:uid="{8670A6AB-0A78-4620-AE69-667C26D7932C}"/>
    <cellStyle name="Input 3 3 2 2" xfId="17914" xr:uid="{3B1D7021-C1EA-4771-AED9-606E92486721}"/>
    <cellStyle name="Input 3 3 2 2 2" xfId="32797" xr:uid="{C4E251EB-6F2A-40F2-9F26-3E14D2429E4F}"/>
    <cellStyle name="Input 3 3 2 2 3" xfId="34610" xr:uid="{3BB5C25A-6074-4DB8-9E05-A5C705BFA5B5}"/>
    <cellStyle name="Input 3 3 2 2 4" xfId="47565" xr:uid="{78C20AE8-745D-4114-B033-B0BE27209581}"/>
    <cellStyle name="Input 3 3 2 3" xfId="25320" xr:uid="{DC5F9E3E-021B-4C41-8225-0210D84BA52B}"/>
    <cellStyle name="Input 3 3 2 3 2" xfId="33134" xr:uid="{8D259CBD-7E07-4E79-B1C3-60F10A2B7A39}"/>
    <cellStyle name="Input 3 3 2 3 3" xfId="41641" xr:uid="{AA0207A8-AE6D-4451-943C-52622BE80BC9}"/>
    <cellStyle name="Input 3 3 2 3 4" xfId="47958" xr:uid="{C49D17F8-DB55-4B2A-B31C-91A2B9B70716}"/>
    <cellStyle name="Input 3 3 2 4" xfId="25521" xr:uid="{AD0CCF33-C36F-4CEA-960D-FCDFCEE5D146}"/>
    <cellStyle name="Input 3 3 2 4 2" xfId="41842" xr:uid="{80D7D3B8-A101-4FCB-A3FC-385DA674F346}"/>
    <cellStyle name="Input 3 3 2 4 3" xfId="48144" xr:uid="{0806A3B7-B63E-47C1-B937-691B26863B60}"/>
    <cellStyle name="Input 3 3 2 5" xfId="19241" xr:uid="{E96B99E8-D350-463E-BD86-91D817420E3A}"/>
    <cellStyle name="Input 3 3 2 5 2" xfId="33521" xr:uid="{C54A5081-AF70-4BE3-AB0C-ED8241EACA43}"/>
    <cellStyle name="Input 3 3 2 5 3" xfId="36041" xr:uid="{3E5EB2C3-7448-4C1F-BAAA-055685FD4DB6}"/>
    <cellStyle name="Input 3 3 2 5 4" xfId="34265" xr:uid="{09E06C6C-8439-41AA-AA30-389B2D395CF9}"/>
    <cellStyle name="Input 3 3 2 6" xfId="34028" xr:uid="{D651B70A-92FA-4BB7-B077-99A39E275671}"/>
    <cellStyle name="Input 3 3 2 6 2" xfId="48906" xr:uid="{BC78F000-590B-497A-B41F-37FFAB79C93C}"/>
    <cellStyle name="Input 3 3 3" xfId="17713" xr:uid="{DC5F0BC4-6973-4209-ACF7-DD8FC3865818}"/>
    <cellStyle name="Input 3 3 3 2" xfId="32890" xr:uid="{208ABE7B-E140-4C16-8012-0CA9B21DB55D}"/>
    <cellStyle name="Input 3 3 3 3" xfId="35821" xr:uid="{89BAB4F2-2346-46FC-9D18-A81FC4DF57EF}"/>
    <cellStyle name="Input 3 3 3 4" xfId="47724" xr:uid="{72EC1216-469D-4F64-BE2C-B2B1154AD20D}"/>
    <cellStyle name="Input 3 3 4" xfId="24924" xr:uid="{4C2327EA-1D1E-4A72-871E-E80B53BBD0CE}"/>
    <cellStyle name="Input 3 3 4 2" xfId="33085" xr:uid="{33D5FC2E-0ACC-4F5A-88C0-6D3D9CC66548}"/>
    <cellStyle name="Input 3 3 4 3" xfId="41363" xr:uid="{A84FDC97-872F-43AB-8309-9E4373CA10CB}"/>
    <cellStyle name="Input 3 3 4 4" xfId="47896" xr:uid="{4ED0CE7C-776C-48DB-A6AB-5F86C3809BF2}"/>
    <cellStyle name="Input 3 3 5" xfId="18139" xr:uid="{737720DA-0AD2-4DBF-B8DB-B4A120CE6391}"/>
    <cellStyle name="Input 3 3 5 2" xfId="35686" xr:uid="{1E243D7F-B872-4AD1-B2A3-5AC4CA393F8C}"/>
    <cellStyle name="Input 3 3 5 3" xfId="34492" xr:uid="{F680F8A0-C956-410E-880A-508E835FE93A}"/>
    <cellStyle name="Input 3 3 6" xfId="16616" xr:uid="{160BF9AF-CAF5-462A-9278-B11396797B4F}"/>
    <cellStyle name="Input 3 4" xfId="11275" xr:uid="{BE9DD996-984F-4FCB-A055-BDAE68D04173}"/>
    <cellStyle name="Input 3 4 2" xfId="17513" xr:uid="{EDBF11E3-1451-49B0-B71B-393F578B3266}"/>
    <cellStyle name="Input 3 4 2 2" xfId="17915" xr:uid="{F03D4C22-4BC3-45AE-BE4F-09919339F468}"/>
    <cellStyle name="Input 3 4 2 2 2" xfId="33135" xr:uid="{E38154A5-01D5-41E9-933F-A4A5AE426A00}"/>
    <cellStyle name="Input 3 4 2 2 3" xfId="34609" xr:uid="{06860479-3F69-4677-94ED-DC9DB6C1D6AC}"/>
    <cellStyle name="Input 3 4 2 2 4" xfId="47959" xr:uid="{41B7F0A5-59F2-4B28-A588-72BC90B44FAD}"/>
    <cellStyle name="Input 3 4 2 3" xfId="25321" xr:uid="{FC1F1BB6-8012-452A-B271-05F5C17A09C8}"/>
    <cellStyle name="Input 3 4 2 3 2" xfId="33292" xr:uid="{F177C0CC-7FFB-4915-8F5F-9443EBCDB907}"/>
    <cellStyle name="Input 3 4 2 3 3" xfId="41642" xr:uid="{537B1715-9765-4028-8C25-260CB646C6B5}"/>
    <cellStyle name="Input 3 4 2 3 4" xfId="48145" xr:uid="{8DA0E5AE-E907-49FA-A3E8-696F46545FE3}"/>
    <cellStyle name="Input 3 4 2 4" xfId="25522" xr:uid="{4B7740D7-FF39-4BF8-A825-781E8DFE63E2}"/>
    <cellStyle name="Input 3 4 2 4 2" xfId="41843" xr:uid="{884F5A74-C991-499A-B221-119E18C47A0B}"/>
    <cellStyle name="Input 3 4 2 4 3" xfId="48355" xr:uid="{B037D7B0-60C0-44E3-BB9B-FD42B88B6C04}"/>
    <cellStyle name="Input 3 4 2 5" xfId="34029" xr:uid="{5657EEC2-4367-4943-BF74-05671C8B24F4}"/>
    <cellStyle name="Input 3 4 2 5 2" xfId="48907" xr:uid="{2EDB29CD-CD37-4823-82C9-9443457E2EB7}"/>
    <cellStyle name="Input 3 4 2 6" xfId="35575" xr:uid="{DBBB749C-3453-4B9B-897A-17BB1105CA6C}"/>
    <cellStyle name="Input 3 4 2 7" xfId="34808" xr:uid="{0205DFAC-6281-4DAB-A72B-583E2DCEB3EA}"/>
    <cellStyle name="Input 3 4 2 8" xfId="47566" xr:uid="{A9156072-1C5E-481D-87A5-D1215E55FB9E}"/>
    <cellStyle name="Input 3 4 3" xfId="17714" xr:uid="{83509890-50BC-4152-878F-5D1E33798742}"/>
    <cellStyle name="Input 3 4 3 2" xfId="32889" xr:uid="{4BB98DB3-3268-48D6-83B2-7530B4CD4DC2}"/>
    <cellStyle name="Input 3 4 3 3" xfId="34975" xr:uid="{28C25FCF-E660-4674-B99B-9A2E04A0F1DD}"/>
    <cellStyle name="Input 3 4 3 4" xfId="47723" xr:uid="{5FB987FE-195C-47C3-8A68-EFB4EC720E92}"/>
    <cellStyle name="Input 3 4 4" xfId="24925" xr:uid="{C1CED540-B60A-49A4-B2F2-C43C50AD9EA5}"/>
    <cellStyle name="Input 3 4 4 2" xfId="33086" xr:uid="{CEDF3F47-D482-4149-9E35-97B5779B55A1}"/>
    <cellStyle name="Input 3 4 4 3" xfId="41364" xr:uid="{A1BDB7EF-5F21-4C28-AAC0-1E3312EF5833}"/>
    <cellStyle name="Input 3 4 4 4" xfId="47897" xr:uid="{1EFC6365-3CEB-4B5C-B777-9623F9184B40}"/>
    <cellStyle name="Input 3 4 5" xfId="18067" xr:uid="{AFEADBD7-12C0-478A-BC32-9CC6C03B21F2}"/>
    <cellStyle name="Input 3 4 5 2" xfId="35624" xr:uid="{6D7F9525-81F8-4E5A-A33C-543E0685D982}"/>
    <cellStyle name="Input 3 4 5 3" xfId="41147" xr:uid="{C72E677A-3C84-44D0-89D9-E5AE53DE7934}"/>
    <cellStyle name="Input 3 4 6" xfId="16617" xr:uid="{3D83684D-7572-4710-A7E9-EE2A35279941}"/>
    <cellStyle name="Input 3 5" xfId="11276" xr:uid="{01F17052-CD32-421C-9CA8-D2DAC12FBC77}"/>
    <cellStyle name="Input 3 5 2" xfId="17514" xr:uid="{55E34828-9475-4423-ADD4-DF5C4A6B73D5}"/>
    <cellStyle name="Input 3 5 2 2" xfId="17916" xr:uid="{3E733F62-5651-41CB-8CDE-A9416DF9EE3D}"/>
    <cellStyle name="Input 3 5 2 2 2" xfId="33136" xr:uid="{AAD8B390-D8A0-4C20-BC0B-343A626D50B3}"/>
    <cellStyle name="Input 3 5 2 2 3" xfId="34608" xr:uid="{4142AF6C-92AB-4205-99AA-29F0BB429814}"/>
    <cellStyle name="Input 3 5 2 2 4" xfId="47960" xr:uid="{473455AA-B5DE-4B98-94CB-DA5B62294F61}"/>
    <cellStyle name="Input 3 5 2 3" xfId="25322" xr:uid="{6401C1C8-B6D9-4BD0-892F-155A2C4EB0C7}"/>
    <cellStyle name="Input 3 5 2 3 2" xfId="33293" xr:uid="{4E0EB50E-E862-48A0-B326-AF831FB1D9DA}"/>
    <cellStyle name="Input 3 5 2 3 3" xfId="41643" xr:uid="{E9C6E85D-AD77-4F01-BFA6-71BA7E17FBE9}"/>
    <cellStyle name="Input 3 5 2 3 4" xfId="48146" xr:uid="{08A5DB99-B8AF-4E8B-B64C-A83AB7566660}"/>
    <cellStyle name="Input 3 5 2 4" xfId="25523" xr:uid="{DAE5EBB3-C47F-4C6A-98EC-A1362939686B}"/>
    <cellStyle name="Input 3 5 2 4 2" xfId="41844" xr:uid="{B8766204-76E2-45A3-A7DC-BCA8340AD693}"/>
    <cellStyle name="Input 3 5 2 4 3" xfId="48356" xr:uid="{E3BAFF2C-1439-4D9A-B732-9C454DAC8CEC}"/>
    <cellStyle name="Input 3 5 2 5" xfId="34030" xr:uid="{63F4A319-2E91-4E67-8156-1FAAD1733944}"/>
    <cellStyle name="Input 3 5 2 5 2" xfId="48908" xr:uid="{5CDEA2A5-6235-4411-A66C-34CF6BEFBA76}"/>
    <cellStyle name="Input 3 5 2 6" xfId="35576" xr:uid="{AD0D26B3-0FA7-4B43-AF90-17F867491777}"/>
    <cellStyle name="Input 3 5 2 7" xfId="34807" xr:uid="{7DDDDE4F-419C-4C48-8254-8752B081254D}"/>
    <cellStyle name="Input 3 5 2 8" xfId="47567" xr:uid="{E32A7899-56EE-4EB9-A101-0AAFEF5C64EB}"/>
    <cellStyle name="Input 3 5 3" xfId="17715" xr:uid="{F702D7DA-0B6B-4A6A-A7E8-0E108099DCCE}"/>
    <cellStyle name="Input 3 5 3 2" xfId="32888" xr:uid="{B54296C0-E44C-47A7-87E4-AAAD759CA1AF}"/>
    <cellStyle name="Input 3 5 3 3" xfId="34972" xr:uid="{85916EB5-D1D5-4FBF-8F59-1653AC14C970}"/>
    <cellStyle name="Input 3 5 3 4" xfId="47722" xr:uid="{75767EC0-2E45-41CB-B51D-5FF6845A8EEE}"/>
    <cellStyle name="Input 3 5 4" xfId="24926" xr:uid="{042E2795-92EA-4EDE-8E6B-AD6F3FAE6113}"/>
    <cellStyle name="Input 3 5 4 2" xfId="33087" xr:uid="{CB0768B0-0BFD-4768-A550-81F911BB3644}"/>
    <cellStyle name="Input 3 5 4 3" xfId="41365" xr:uid="{5E20875D-8697-43AC-BA53-216F65B059E8}"/>
    <cellStyle name="Input 3 5 4 4" xfId="47898" xr:uid="{58CE1553-DDE6-476A-9F16-CF33A1DD13D3}"/>
    <cellStyle name="Input 3 5 5" xfId="35014" xr:uid="{6D10F357-1C03-4E1D-9845-B70C2F1735C7}"/>
    <cellStyle name="Input 3 5 6" xfId="34861" xr:uid="{D8D56CF1-DB6A-407F-8EFB-541682A522CA}"/>
    <cellStyle name="Input 3 5 7" xfId="46902" xr:uid="{7421B1BB-081C-4AC5-8C71-D7D2B3D4A994}"/>
    <cellStyle name="Input 3 5 8" xfId="16618" xr:uid="{6F0C36DD-E109-4E27-B549-1616E890A1F1}"/>
    <cellStyle name="Input 3 6" xfId="17510" xr:uid="{A99D0DCE-0D4A-4719-AEA3-B5975D7F688F}"/>
    <cellStyle name="Input 3 6 2" xfId="17912" xr:uid="{1102F23F-EDE9-43F2-B338-B6E994A8355A}"/>
    <cellStyle name="Input 3 6 2 2" xfId="33133" xr:uid="{3415F88C-27CE-4355-8DA2-D58AB37DEB52}"/>
    <cellStyle name="Input 3 6 2 3" xfId="34611" xr:uid="{E6637277-BCEF-42E2-AE72-4BCA4D1A4CD9}"/>
    <cellStyle name="Input 3 6 2 4" xfId="47956" xr:uid="{2AAD0C09-EB0B-433B-B1B8-F352CF842539}"/>
    <cellStyle name="Input 3 6 3" xfId="25318" xr:uid="{0FACFE27-4591-4677-BB51-3FB0F32B7A94}"/>
    <cellStyle name="Input 3 6 3 2" xfId="33290" xr:uid="{97B6E50A-C437-4E78-83D5-81DECF7F1F5B}"/>
    <cellStyle name="Input 3 6 3 3" xfId="41639" xr:uid="{6947CD0B-979D-4E34-AE5D-6BF7147E9EAB}"/>
    <cellStyle name="Input 3 6 3 4" xfId="48143" xr:uid="{FF5DB8E8-421C-4751-9E47-563E16B517D5}"/>
    <cellStyle name="Input 3 6 4" xfId="25519" xr:uid="{EE1608E9-267B-4B44-A5EB-29DA16E5AF07}"/>
    <cellStyle name="Input 3 6 4 2" xfId="41840" xr:uid="{E8DBEFDD-4125-47A5-B9D4-A3243E072CEC}"/>
    <cellStyle name="Input 3 6 4 3" xfId="48353" xr:uid="{28166B80-0692-47B5-9C76-62ECB04D7956}"/>
    <cellStyle name="Input 3 6 5" xfId="34026" xr:uid="{9B8F4BDA-B642-4F9A-858F-68AA13DCB50B}"/>
    <cellStyle name="Input 3 6 5 2" xfId="48904" xr:uid="{7859A17C-7FBA-4881-9236-FC0E8EDC7A0E}"/>
    <cellStyle name="Input 3 6 6" xfId="35574" xr:uid="{625E83B1-577B-4007-8662-506763D73659}"/>
    <cellStyle name="Input 3 6 7" xfId="34809" xr:uid="{7CEE6845-D291-40B9-A822-BBD802CB794C}"/>
    <cellStyle name="Input 3 6 8" xfId="47563" xr:uid="{B1D8C48D-BC8B-4FAD-9B87-6FA0DA5FF367}"/>
    <cellStyle name="Input 3 7" xfId="17711" xr:uid="{6D40AF13-E858-4259-949C-F80F3E210D44}"/>
    <cellStyle name="Input 3 7 2" xfId="32892" xr:uid="{54B86317-8B95-4AD3-AB44-5FF159E49C6F}"/>
    <cellStyle name="Input 3 7 3" xfId="34976" xr:uid="{6DF87ED3-E546-4267-BECC-66AB98BEADA6}"/>
    <cellStyle name="Input 3 7 4" xfId="47726" xr:uid="{76903CBB-9E4B-4411-BB2D-08CB45E3E981}"/>
    <cellStyle name="Input 3 8" xfId="24922" xr:uid="{2ACB2D63-DEE0-4B26-917A-FCE6BD300A08}"/>
    <cellStyle name="Input 3 8 2" xfId="33083" xr:uid="{506E40BB-85FB-4ECD-AAD1-B5FBFAA43AE0}"/>
    <cellStyle name="Input 3 8 3" xfId="41361" xr:uid="{E60A8A0A-7B8B-48D0-A281-6F87E2335ACA}"/>
    <cellStyle name="Input 3 8 4" xfId="47895" xr:uid="{65BB49F6-0218-4538-9D66-B51FF2371181}"/>
    <cellStyle name="Input 3 9" xfId="24952" xr:uid="{332F836D-C729-4DC6-8403-DC33AA69E164}"/>
    <cellStyle name="Input 3 9 2" xfId="41076" xr:uid="{EB1A50A7-7544-4BC9-BBF9-E2CCF9F9EB8B}"/>
    <cellStyle name="Input 3 9 3" xfId="41387" xr:uid="{242049AA-D129-4A6A-8F21-EA79ED3AC6C3}"/>
    <cellStyle name="Input 4" xfId="11277" xr:uid="{E9FC4598-EB63-4C3E-A8F9-512C6384CDE4}"/>
    <cellStyle name="Input 4 2" xfId="17515" xr:uid="{93B29EF5-4560-455D-8615-F946EE4AA71E}"/>
    <cellStyle name="Input 4 2 2" xfId="17917" xr:uid="{9065C217-3632-4FBF-B832-2AF6EEEEFBC8}"/>
    <cellStyle name="Input 4 2 2 2" xfId="18152" xr:uid="{11D30BFC-23DD-4C02-A4E1-5DE0B9BC646A}"/>
    <cellStyle name="Input 4 2 2 2 2" xfId="35690" xr:uid="{B67E684B-D89E-4A5D-9719-BF33027C2F6F}"/>
    <cellStyle name="Input 4 2 2 2 3" xfId="34489" xr:uid="{8F08E659-F11E-4595-9589-747DD873702A}"/>
    <cellStyle name="Input 4 2 2 3" xfId="26945" xr:uid="{9F0F8B62-6D52-423C-B012-CB5245EC4632}"/>
    <cellStyle name="Input 4 2 3" xfId="25323" xr:uid="{1CE2A693-EAAC-40FA-9925-C3EBBA405E2F}"/>
    <cellStyle name="Input 4 2 3 2" xfId="32798" xr:uid="{D6F6996F-2B9E-4E20-AB46-CA3DBD08446C}"/>
    <cellStyle name="Input 4 2 3 3" xfId="41644" xr:uid="{D7554B4D-42C7-4909-AF70-B7F4B48B5807}"/>
    <cellStyle name="Input 4 2 3 4" xfId="47568" xr:uid="{74E243F3-B1A4-476A-A055-2876525E4CE3}"/>
    <cellStyle name="Input 4 2 4" xfId="25524" xr:uid="{9E23CFC6-7F61-4796-9F41-65DB3CB124DD}"/>
    <cellStyle name="Input 4 2 4 2" xfId="41845" xr:uid="{4EE2DB81-B7B8-467B-A502-98B9841BBBC1}"/>
    <cellStyle name="Input 4 2 4 3" xfId="47961" xr:uid="{B8D3A5D6-2092-4679-94EC-C72B1A3243BE}"/>
    <cellStyle name="Input 4 2 5" xfId="18150" xr:uid="{562E2F69-F550-45B3-B92D-81FF6785A869}"/>
    <cellStyle name="Input 4 2 5 2" xfId="33294" xr:uid="{7955FB68-09DA-42CB-AC34-EF14B9B06A44}"/>
    <cellStyle name="Input 4 2 5 3" xfId="35689" xr:uid="{64D37292-C95F-46DA-ACBB-7B4AC80CE4E6}"/>
    <cellStyle name="Input 4 2 5 4" xfId="34490" xr:uid="{083653A6-83A8-49CC-9214-3D4D3945C184}"/>
    <cellStyle name="Input 4 2 6" xfId="33522" xr:uid="{B8C9FFC8-A94D-4906-B551-FF0B87BCCA0C}"/>
    <cellStyle name="Input 4 2 6 2" xfId="48357" xr:uid="{7C3D5AA5-F774-4788-8425-FE55E790E42B}"/>
    <cellStyle name="Input 4 2 7" xfId="34031" xr:uid="{4F36F26F-5183-4F35-85D3-6F0E01A65DAA}"/>
    <cellStyle name="Input 4 2 7 2" xfId="48909" xr:uid="{B0AD5FCD-5312-4BF9-87E5-786BFFEB340D}"/>
    <cellStyle name="Input 4 3" xfId="17716" xr:uid="{6FC6BB40-0735-4065-A4C2-A13E356DBDA4}"/>
    <cellStyle name="Input 4 3 2" xfId="18706" xr:uid="{3BE3DB95-5DC4-4579-929D-9E919F3E6830}"/>
    <cellStyle name="Input 4 3 2 2" xfId="36037" xr:uid="{879F5710-5416-49A5-BBA9-9FA19BFB1E4D}"/>
    <cellStyle name="Input 4 3 2 3" xfId="34269" xr:uid="{9C62354B-99A1-4E0C-9649-A0E3895F41AF}"/>
    <cellStyle name="Input 4 3 3" xfId="18153" xr:uid="{D60D840F-C287-4EE8-8910-79323DCFB2DC}"/>
    <cellStyle name="Input 4 3 3 2" xfId="35691" xr:uid="{9CA51E6D-12A5-4310-8FC0-4C8277647F5E}"/>
    <cellStyle name="Input 4 3 3 3" xfId="34488" xr:uid="{A5896C34-53DD-4334-BFDD-82FC8BB27DD0}"/>
    <cellStyle name="Input 4 3 4" xfId="26946" xr:uid="{AC6BD4F6-4C19-4AD2-888A-4693D04F5981}"/>
    <cellStyle name="Input 4 4" xfId="24927" xr:uid="{3CE077D9-E1BD-4AA2-8DA4-D4EAB534CA24}"/>
    <cellStyle name="Input 4 4 2" xfId="32887" xr:uid="{72009872-A714-4545-8F9C-7443FDD4F922}"/>
    <cellStyle name="Input 4 4 3" xfId="41366" xr:uid="{76B204D3-B1F1-463B-86C0-1393A9C56933}"/>
    <cellStyle name="Input 4 4 4" xfId="47721" xr:uid="{4B4370F2-A32D-4EAC-9260-EC4E28B4EE29}"/>
    <cellStyle name="Input 4 5" xfId="18149" xr:uid="{4C2CED72-38CF-47A7-8198-167BB2C89102}"/>
    <cellStyle name="Input 4 5 2" xfId="33088" xr:uid="{45EB8846-55D5-4659-8475-2C01DB53BED8}"/>
    <cellStyle name="Input 4 5 3" xfId="35688" xr:uid="{4EFA8616-B00F-495F-94FF-0B2BA9667582}"/>
    <cellStyle name="Input 4 5 4" xfId="34491" xr:uid="{A771608C-C284-450C-8892-FAF73C11818E}"/>
    <cellStyle name="Input 4 6" xfId="16619" xr:uid="{456C56D8-60AF-408A-B32F-CFBCCB79C818}"/>
    <cellStyle name="Input 5" xfId="11278" xr:uid="{5BB5DD06-D417-4ED2-A4E4-761F224B78CD}"/>
    <cellStyle name="Input 5 2" xfId="17516" xr:uid="{834C94D9-5D3F-4E7F-82CF-07EADDD6D9BA}"/>
    <cellStyle name="Input 5 2 2" xfId="17918" xr:uid="{2B8E4D9C-CD57-4F40-93D0-A2EBFBA498BF}"/>
    <cellStyle name="Input 5 2 2 2" xfId="32799" xr:uid="{348DE29E-E900-4CAE-A5BA-8C15CE4812CD}"/>
    <cellStyle name="Input 5 2 2 3" xfId="34607" xr:uid="{37415BD8-0828-436D-A13C-F3D25E59A66C}"/>
    <cellStyle name="Input 5 2 2 4" xfId="47569" xr:uid="{2EA603B1-5118-4B93-8950-509908E7C755}"/>
    <cellStyle name="Input 5 2 3" xfId="25324" xr:uid="{81B92144-9AF2-4C30-B426-A20213585DE4}"/>
    <cellStyle name="Input 5 2 3 2" xfId="33137" xr:uid="{52785721-B0F9-4375-8635-2A0256CDDF1B}"/>
    <cellStyle name="Input 5 2 3 3" xfId="41645" xr:uid="{1822EA7A-33CC-4DA5-A75D-0898F0EC1EC5}"/>
    <cellStyle name="Input 5 2 3 4" xfId="47962" xr:uid="{DC33DE6C-B48E-432C-8F4F-03D776E97EEF}"/>
    <cellStyle name="Input 5 2 4" xfId="25525" xr:uid="{E0C0592E-F673-4642-83F3-EC54F428046A}"/>
    <cellStyle name="Input 5 2 4 2" xfId="41846" xr:uid="{9551E86F-76BE-46D4-AE27-4D7D288432C5}"/>
    <cellStyle name="Input 5 2 4 3" xfId="48147" xr:uid="{D2ABDEAD-45BA-41EB-BE99-E00AAD542109}"/>
    <cellStyle name="Input 5 2 5" xfId="18155" xr:uid="{913D94F8-5965-45DC-88EF-D9727B2EEDE0}"/>
    <cellStyle name="Input 5 2 5 2" xfId="33523" xr:uid="{1D7528DF-7A6C-415E-8F1D-70C6CA30E9B6}"/>
    <cellStyle name="Input 5 2 5 3" xfId="35693" xr:uid="{3C79EC5B-1F3D-4AEF-8EC2-8761D3B48F28}"/>
    <cellStyle name="Input 5 2 5 4" xfId="34486" xr:uid="{156E690D-58D9-4073-82FB-11469413319D}"/>
    <cellStyle name="Input 5 2 6" xfId="34032" xr:uid="{1FBC8A3C-40F2-4BD0-869F-980944CF17E8}"/>
    <cellStyle name="Input 5 2 6 2" xfId="48910" xr:uid="{030E17A5-B56C-4164-B245-3F841B747EC5}"/>
    <cellStyle name="Input 5 3" xfId="17717" xr:uid="{4BB49820-4251-440F-828A-E40CE3EA9995}"/>
    <cellStyle name="Input 5 3 2" xfId="32886" xr:uid="{DE8579F9-5588-4D02-943E-A58C33F472AC}"/>
    <cellStyle name="Input 5 3 3" xfId="34974" xr:uid="{202AEBE4-2CA3-4B48-BCE8-F1ECBFCE471A}"/>
    <cellStyle name="Input 5 3 4" xfId="47720" xr:uid="{F1E82A93-0443-4795-A1B2-937398507E70}"/>
    <cellStyle name="Input 5 4" xfId="24928" xr:uid="{C33438FF-74E6-458E-955B-355F958E7F1D}"/>
    <cellStyle name="Input 5 4 2" xfId="33089" xr:uid="{A1D8FBC2-298B-48AF-BD25-0E41C00B605A}"/>
    <cellStyle name="Input 5 4 3" xfId="41367" xr:uid="{394EEFA4-BD00-4943-BFAE-F249A9CB09C0}"/>
    <cellStyle name="Input 5 4 4" xfId="47899" xr:uid="{BB1ADAF8-79AF-41BC-9C8B-D02666AEDF02}"/>
    <cellStyle name="Input 5 5" xfId="18154" xr:uid="{10CC7EB6-B36B-424F-955F-ADE9DC0D659F}"/>
    <cellStyle name="Input 5 5 2" xfId="35692" xr:uid="{8A126928-5425-4353-9D1F-39A085B0B41E}"/>
    <cellStyle name="Input 5 5 3" xfId="34487" xr:uid="{7BD713F4-B97C-400E-9999-7D0775DDC0AA}"/>
    <cellStyle name="Input 5 6" xfId="16620" xr:uid="{929635E5-B573-4C72-AA3D-7C8B8F39B921}"/>
    <cellStyle name="Input 6" xfId="11279" xr:uid="{E1AA7407-C17A-45E4-B034-BD4D08A33779}"/>
    <cellStyle name="Input 6 2" xfId="17517" xr:uid="{478F8A5D-8F4F-41F8-ACB7-13CC701A4F59}"/>
    <cellStyle name="Input 6 2 2" xfId="17919" xr:uid="{34793CBD-F44B-41BF-BF72-430923358ABB}"/>
    <cellStyle name="Input 6 2 2 2" xfId="33138" xr:uid="{1017EF2E-8BE2-469A-A486-9E0AEDF2AA6A}"/>
    <cellStyle name="Input 6 2 2 3" xfId="34606" xr:uid="{31350FEE-D7F5-470D-A903-9F803D972827}"/>
    <cellStyle name="Input 6 2 2 4" xfId="47963" xr:uid="{218C342D-D497-48FA-847C-EE16F08FB91B}"/>
    <cellStyle name="Input 6 2 3" xfId="25325" xr:uid="{73B9F061-F5F9-4FFE-8DA1-97AD7BED00DC}"/>
    <cellStyle name="Input 6 2 3 2" xfId="33295" xr:uid="{D05EBAA1-8853-477F-A2AC-8FA9984C0EEF}"/>
    <cellStyle name="Input 6 2 3 3" xfId="41646" xr:uid="{782EC722-F002-4FED-A9C3-9D2E38803895}"/>
    <cellStyle name="Input 6 2 3 4" xfId="48148" xr:uid="{9796F4E8-DF1E-4562-A029-1DD7F4E21B52}"/>
    <cellStyle name="Input 6 2 4" xfId="25526" xr:uid="{A66A0BA7-68D1-4F3E-8E03-BDEE2E683188}"/>
    <cellStyle name="Input 6 2 4 2" xfId="41847" xr:uid="{C1DC93C9-6263-46D6-9E85-322AF6616608}"/>
    <cellStyle name="Input 6 2 4 3" xfId="48358" xr:uid="{AD9648D2-17B8-428C-B8E5-76C6CC075FFD}"/>
    <cellStyle name="Input 6 2 5" xfId="34033" xr:uid="{7A305DF2-0CA7-4A78-A331-E7038B23D666}"/>
    <cellStyle name="Input 6 2 5 2" xfId="48911" xr:uid="{43B141F0-4582-42AC-BB1A-3F3504762915}"/>
    <cellStyle name="Input 6 2 6" xfId="35577" xr:uid="{33569E88-75C7-472A-A48C-CF30F2B7F167}"/>
    <cellStyle name="Input 6 2 7" xfId="34806" xr:uid="{24209D30-8C73-4A44-9781-150F7F0D3D63}"/>
    <cellStyle name="Input 6 2 8" xfId="47570" xr:uid="{6FD2C3B3-0A08-41D6-823A-176D58B446A6}"/>
    <cellStyle name="Input 6 3" xfId="17718" xr:uid="{E5E890CE-6B19-4DA9-9FDE-AEDA4CEAB0B3}"/>
    <cellStyle name="Input 6 3 2" xfId="32885" xr:uid="{03B0722B-99BE-423A-A87D-924AAFE8E170}"/>
    <cellStyle name="Input 6 3 3" xfId="34973" xr:uid="{FC27139F-880A-4C13-8C94-7AEA5BF8F735}"/>
    <cellStyle name="Input 6 3 4" xfId="47719" xr:uid="{899561F2-9079-47EE-B68A-5BE774671BB4}"/>
    <cellStyle name="Input 6 4" xfId="24929" xr:uid="{E2B072AC-D18E-4F15-AB62-E178F392D113}"/>
    <cellStyle name="Input 6 4 2" xfId="33090" xr:uid="{0856D895-9B2E-4963-8A9E-1F963750886A}"/>
    <cellStyle name="Input 6 4 3" xfId="41368" xr:uid="{7C1A7452-BBE9-4D1D-915E-D8196547A12A}"/>
    <cellStyle name="Input 6 4 4" xfId="47900" xr:uid="{9670900A-B346-4A60-B531-8F46A2965B4C}"/>
    <cellStyle name="Input 6 5" xfId="18156" xr:uid="{3228AAD9-D78D-4259-B953-5D31348418CB}"/>
    <cellStyle name="Input 6 5 2" xfId="35694" xr:uid="{58552999-67B0-492D-9DCB-ED8D242C534B}"/>
    <cellStyle name="Input 6 5 3" xfId="34485" xr:uid="{43A3859B-AA1C-4BE9-A278-4E3956B58261}"/>
    <cellStyle name="Input 6 6" xfId="16621" xr:uid="{45431D5B-E51A-4BB7-8003-D6B3C0D4D7D5}"/>
    <cellStyle name="Input 7" xfId="11280" xr:uid="{0A19567B-26FA-4BFF-B540-F57C2CF2C5CE}"/>
    <cellStyle name="Input 7 2" xfId="17518" xr:uid="{616579B6-85EF-4D4D-B655-7452CBAE0EA8}"/>
    <cellStyle name="Input 7 2 2" xfId="17920" xr:uid="{5757555F-17FC-405C-B27F-5154856842FF}"/>
    <cellStyle name="Input 7 2 2 2" xfId="33139" xr:uid="{32B9C96F-1012-4C8E-A5F8-4901795EEFBC}"/>
    <cellStyle name="Input 7 2 2 3" xfId="34605" xr:uid="{5DFB19F9-B21A-44FB-8375-ED1B440EF6A0}"/>
    <cellStyle name="Input 7 2 2 4" xfId="47964" xr:uid="{FED6107F-9283-4CE8-92FB-9767229D8F7F}"/>
    <cellStyle name="Input 7 2 3" xfId="25326" xr:uid="{074A82F2-9CBD-497E-A304-9F6007DF5270}"/>
    <cellStyle name="Input 7 2 3 2" xfId="33296" xr:uid="{4A0D2073-7DE8-40AB-A94B-3C5AA5B20B3C}"/>
    <cellStyle name="Input 7 2 3 3" xfId="41647" xr:uid="{BE2B8B53-E770-48BC-88A7-B619C5E6C101}"/>
    <cellStyle name="Input 7 2 3 4" xfId="48149" xr:uid="{9D7BA7C8-EDAA-4796-9238-082C13B87575}"/>
    <cellStyle name="Input 7 2 4" xfId="25527" xr:uid="{7730B4F2-7F9A-417F-9ADF-FB5612F53D90}"/>
    <cellStyle name="Input 7 2 4 2" xfId="41848" xr:uid="{F2B51B08-7376-4FD9-A3E7-9E4C27B52FB4}"/>
    <cellStyle name="Input 7 2 4 3" xfId="48359" xr:uid="{4A1DAF54-DF67-4BC9-BDAD-2ACF6F89BB6B}"/>
    <cellStyle name="Input 7 2 5" xfId="34034" xr:uid="{3E8267CB-FFD9-4E5C-99C3-1A5FD08A4131}"/>
    <cellStyle name="Input 7 2 5 2" xfId="48912" xr:uid="{C58CB8CC-5605-42BC-BD1B-64433C45093E}"/>
    <cellStyle name="Input 7 2 6" xfId="35578" xr:uid="{5D9D5616-B4C8-44C6-A7C4-51A45B4F8271}"/>
    <cellStyle name="Input 7 2 7" xfId="34805" xr:uid="{54B5B98D-FBBB-4A4F-9641-42CEBF7802CA}"/>
    <cellStyle name="Input 7 2 8" xfId="47571" xr:uid="{993047A6-7B4A-4C1C-B62E-0FBF77C4ECF2}"/>
    <cellStyle name="Input 7 3" xfId="17719" xr:uid="{66560DFF-FF26-4923-BDCB-2A4D14CEF52A}"/>
    <cellStyle name="Input 7 3 2" xfId="32884" xr:uid="{476EF9B0-93FD-43B6-A0E0-43DD5A1CE50E}"/>
    <cellStyle name="Input 7 3 3" xfId="34252" xr:uid="{7DEBA031-D8BD-4CFE-892D-610D1E271B6A}"/>
    <cellStyle name="Input 7 3 4" xfId="47718" xr:uid="{DF92A8B1-94A7-46E7-A0DC-AC738EE77782}"/>
    <cellStyle name="Input 7 4" xfId="24930" xr:uid="{7D6C1BBE-4EE0-4970-B4BB-633C77E4F877}"/>
    <cellStyle name="Input 7 4 2" xfId="33091" xr:uid="{031048CC-5773-443D-9F7B-AA963AD701F0}"/>
    <cellStyle name="Input 7 4 3" xfId="41369" xr:uid="{5681B733-10B9-4723-B934-69983C38D991}"/>
    <cellStyle name="Input 7 4 4" xfId="47901" xr:uid="{B92FD77D-1AAF-4021-9DE6-4DEA9D14FB86}"/>
    <cellStyle name="Input 7 5" xfId="18588" xr:uid="{DCDF601E-7D38-4448-B542-867BFA7AE93B}"/>
    <cellStyle name="Input 7 5 2" xfId="36003" xr:uid="{2ECBC614-FD66-4E8B-96E1-507589D2A560}"/>
    <cellStyle name="Input 7 5 3" xfId="34285" xr:uid="{D995D1CC-72E9-4822-90A4-B2ACB185707A}"/>
    <cellStyle name="Input 7 6" xfId="16622" xr:uid="{E90AD3B8-BA96-42F1-9F93-26FB7EDE75F6}"/>
    <cellStyle name="Input 8" xfId="11281" xr:uid="{0EA9DF25-32D1-41D5-A090-413F28C61335}"/>
    <cellStyle name="Input 8 2" xfId="17519" xr:uid="{46CAE9A7-3CD8-4024-BFFD-D1758B2FC9FB}"/>
    <cellStyle name="Input 8 2 2" xfId="17921" xr:uid="{87E9F6AF-2BE3-4D9F-A59C-463EF89D681D}"/>
    <cellStyle name="Input 8 2 2 2" xfId="33140" xr:uid="{5E362ED4-44CC-400B-A706-4DC959816B69}"/>
    <cellStyle name="Input 8 2 2 3" xfId="35799" xr:uid="{D6588DB7-87BD-4FBF-87D7-13F3D40F3936}"/>
    <cellStyle name="Input 8 2 2 4" xfId="47965" xr:uid="{483075C1-C8FF-4EEF-B194-2B4881806AA4}"/>
    <cellStyle name="Input 8 2 3" xfId="25327" xr:uid="{6A2EA799-B979-497E-AA32-C3825905FC4C}"/>
    <cellStyle name="Input 8 2 3 2" xfId="33297" xr:uid="{A02860EA-B54F-44C7-BB34-D06215A4546F}"/>
    <cellStyle name="Input 8 2 3 3" xfId="41648" xr:uid="{F4FB946B-4A13-4C50-9163-BA82C1AE3575}"/>
    <cellStyle name="Input 8 2 3 4" xfId="48150" xr:uid="{B3E5EAD6-2092-4853-9E64-5C6C1F166D8D}"/>
    <cellStyle name="Input 8 2 4" xfId="25528" xr:uid="{583804A8-4F2C-42AC-BEC8-DA57E0DD4C54}"/>
    <cellStyle name="Input 8 2 4 2" xfId="41849" xr:uid="{3D983D02-E7F0-466E-949B-0F553D9B8AD4}"/>
    <cellStyle name="Input 8 2 4 3" xfId="48360" xr:uid="{D9A8A41C-FCE8-4E6D-AC20-7D43D3083CF3}"/>
    <cellStyle name="Input 8 2 5" xfId="34035" xr:uid="{3C023538-2B64-4C2D-B043-0A9345FD8C80}"/>
    <cellStyle name="Input 8 2 5 2" xfId="48913" xr:uid="{42F5D420-C3B1-4BE1-98AD-706BB5417ABF}"/>
    <cellStyle name="Input 8 2 6" xfId="35579" xr:uid="{FFEA0942-131C-423C-9BB5-B75B985BA60B}"/>
    <cellStyle name="Input 8 2 7" xfId="34804" xr:uid="{D5A0804C-BF07-49BE-86C7-1A353AFB21E7}"/>
    <cellStyle name="Input 8 2 8" xfId="47572" xr:uid="{F5C21E25-D9C1-4BF4-BA96-4571F1FC31E4}"/>
    <cellStyle name="Input 8 3" xfId="17720" xr:uid="{52E54720-B8B4-404C-89F7-51B487AB4EC2}"/>
    <cellStyle name="Input 8 3 2" xfId="32883" xr:uid="{174E759F-C53E-44CC-9AF8-D583E9AD308A}"/>
    <cellStyle name="Input 8 3 3" xfId="35818" xr:uid="{60FDE7E7-52D9-451B-8952-338537B02208}"/>
    <cellStyle name="Input 8 3 4" xfId="47717" xr:uid="{360D2689-E667-4CB7-974D-8274A135E6B6}"/>
    <cellStyle name="Input 8 4" xfId="24931" xr:uid="{0C132E15-E9AE-409B-99B7-B300A49C0062}"/>
    <cellStyle name="Input 8 4 2" xfId="33092" xr:uid="{AB4D9AEF-887F-4B6E-997B-D292E16E1D28}"/>
    <cellStyle name="Input 8 4 3" xfId="41370" xr:uid="{87F662CD-469A-4068-A551-62D7E0A3016F}"/>
    <cellStyle name="Input 8 4 4" xfId="47902" xr:uid="{086A5042-1C37-409B-933A-21AD0CC2F22C}"/>
    <cellStyle name="Input 8 5" xfId="35015" xr:uid="{B13F0EDF-C0C9-40E5-9BDB-AC2C1830B063}"/>
    <cellStyle name="Input 8 6" xfId="34860" xr:uid="{E216CDC0-7C33-4CF8-AE9F-DDA71258D409}"/>
    <cellStyle name="Input 8 7" xfId="46903" xr:uid="{0F99A822-7E36-4456-8F21-F6BECD85ECB8}"/>
    <cellStyle name="Input 8 8" xfId="16623" xr:uid="{32481766-54AF-4A8C-B895-B97F7EC9F100}"/>
    <cellStyle name="Input 9" xfId="11282" xr:uid="{CC78FEF2-1CB5-439B-A874-8F4ABD43F5A4}"/>
    <cellStyle name="Input 9 2" xfId="17520" xr:uid="{2A31E76B-FDD5-4902-A1D6-46D5E3D49EFF}"/>
    <cellStyle name="Input 9 2 2" xfId="17922" xr:uid="{B1809ADE-B85E-4BA4-A25D-2E62540B4416}"/>
    <cellStyle name="Input 9 2 2 2" xfId="33141" xr:uid="{8E93CEC5-115A-433D-9564-FD9B9D9EA221}"/>
    <cellStyle name="Input 9 2 2 3" xfId="34604" xr:uid="{2916F160-CC12-4ED6-AC49-138CF82BFF12}"/>
    <cellStyle name="Input 9 2 2 4" xfId="47966" xr:uid="{DDA7E602-ABFB-46DC-AF54-7EFD497D4299}"/>
    <cellStyle name="Input 9 2 3" xfId="25328" xr:uid="{DE2315D4-0483-4132-B902-DE727E28EBD3}"/>
    <cellStyle name="Input 9 2 3 2" xfId="33298" xr:uid="{B7FEDABA-74EF-4E4F-8C82-29714D376AB0}"/>
    <cellStyle name="Input 9 2 3 3" xfId="41649" xr:uid="{DCBDB650-BCEE-47D4-B1F2-B50EC4A5B7A4}"/>
    <cellStyle name="Input 9 2 3 4" xfId="48151" xr:uid="{E34AE8FF-F038-4222-9758-70831E1B83FB}"/>
    <cellStyle name="Input 9 2 4" xfId="25529" xr:uid="{3F5E3E79-222B-4BC9-A750-3F81516F8E87}"/>
    <cellStyle name="Input 9 2 4 2" xfId="41850" xr:uid="{8369F07E-36A1-4AAA-8FCD-3BEE2242ED3E}"/>
    <cellStyle name="Input 9 2 4 3" xfId="48361" xr:uid="{4FC29915-A908-47E1-8D42-CE80DDAB9B0D}"/>
    <cellStyle name="Input 9 2 5" xfId="34036" xr:uid="{83B38D3B-7DA0-4B41-9417-D7CE62DAFCDF}"/>
    <cellStyle name="Input 9 2 5 2" xfId="48914" xr:uid="{C2AF2958-F323-4008-AC4C-35FBA41E468E}"/>
    <cellStyle name="Input 9 2 6" xfId="35580" xr:uid="{2E5462B2-4C97-46B7-A639-5396450E9C49}"/>
    <cellStyle name="Input 9 2 7" xfId="34803" xr:uid="{73CF5321-2021-4E8B-ADD8-EE9EEE3CE0AA}"/>
    <cellStyle name="Input 9 2 8" xfId="47573" xr:uid="{621FF421-8705-42B9-B202-11E2D000616C}"/>
    <cellStyle name="Input 9 3" xfId="17721" xr:uid="{812667D0-CA9E-4250-8EEA-A49EDBB39C24}"/>
    <cellStyle name="Input 9 3 2" xfId="32882" xr:uid="{22F24A91-A553-4263-AE46-A4BC176E111E}"/>
    <cellStyle name="Input 9 3 3" xfId="34971" xr:uid="{9AF9F649-FAAD-427E-AEE2-D8EC25C096AB}"/>
    <cellStyle name="Input 9 3 4" xfId="47716" xr:uid="{C891262D-DAA4-4736-8A13-C28DC592CED9}"/>
    <cellStyle name="Input 9 4" xfId="24932" xr:uid="{3C48FAC8-DCDF-4FAF-B376-E3103D48D60E}"/>
    <cellStyle name="Input 9 4 2" xfId="33093" xr:uid="{827940B0-4001-48E5-941C-94972DF0B84C}"/>
    <cellStyle name="Input 9 4 3" xfId="41371" xr:uid="{A2F8BBF2-224E-4620-AE96-B980EE8D3B8D}"/>
    <cellStyle name="Input 9 4 4" xfId="47903" xr:uid="{17B3EBF9-3875-490B-8F54-B08A1F37EDDC}"/>
    <cellStyle name="Input 9 5" xfId="35016" xr:uid="{B6CF1695-708A-4D7F-9B27-ADF4D3939D76}"/>
    <cellStyle name="Input 9 6" xfId="34859" xr:uid="{D0646240-B7ED-42BA-B51D-17C3CD6EA2A8}"/>
    <cellStyle name="Input 9 7" xfId="46904" xr:uid="{4F20E6B6-1C1D-4545-A244-F6DD66C823A4}"/>
    <cellStyle name="Input 9 8" xfId="16624" xr:uid="{D4656595-249D-4312-896F-024099CDEE6B}"/>
    <cellStyle name="Linked Cell" xfId="11283" xr:uid="{6966B8D0-CD6B-482C-A7DF-518F8412B244}"/>
    <cellStyle name="Linked Cell 2" xfId="15084" xr:uid="{9812A5AC-95AB-4D9D-B9C8-A355C2885867}"/>
    <cellStyle name="MacroCode" xfId="11284" xr:uid="{BA37EF28-3FDE-49B5-90F8-3C9465824AB8}"/>
    <cellStyle name="měny_Business Plan MCE" xfId="11285" xr:uid="{B0DB0FF8-F123-44A9-9029-1EDA08991A14}"/>
    <cellStyle name="Mike" xfId="11286" xr:uid="{8DE4820D-C24E-4D6A-8CA1-2B91CEEE3256}"/>
    <cellStyle name="Millares 2" xfId="31664" xr:uid="{2E66C39F-C7B1-42FB-8EF5-F6311AE262FD}"/>
    <cellStyle name="Millares 2 2" xfId="11287" xr:uid="{7F1F6EF8-6499-4520-B70B-60028D51D099}"/>
    <cellStyle name="Millares 2 3" xfId="31665" xr:uid="{6B06C4AE-E195-49C3-9C5B-308178221C86}"/>
    <cellStyle name="Millares 2 3 2" xfId="46881" xr:uid="{A1C9263F-A75E-4FDF-9C63-EE4D190C75BE}"/>
    <cellStyle name="Millares 3" xfId="31666" xr:uid="{4C11D849-D3B6-4B84-A800-A89D8101A32C}"/>
    <cellStyle name="Millares 3 2" xfId="46882" xr:uid="{C7A0CE2E-E937-4541-9A04-E90C62A39E62}"/>
    <cellStyle name="Millares 4" xfId="31667" xr:uid="{A49BD047-38E8-4B9F-A44F-889A5ECF2020}"/>
    <cellStyle name="Millares 5" xfId="31668" xr:uid="{5ECF0012-F26E-498A-BCBE-7348EBB75E4A}"/>
    <cellStyle name="Millares 5 2" xfId="46883" xr:uid="{FCCBD623-0836-4820-94B7-0EC1CCDFB0A6}"/>
    <cellStyle name="Millares 6" xfId="24800" xr:uid="{5EA3C1AD-137E-41AC-BA8A-A7B1AD24F101}"/>
    <cellStyle name="Millares 6 2" xfId="40983" xr:uid="{B7C6DA29-B977-4004-8454-E00C8EE8F807}"/>
    <cellStyle name="Millares 7" xfId="31669" xr:uid="{839897EF-D182-4F6F-B492-EF54A5756107}"/>
    <cellStyle name="Milliers [0]_amortissement" xfId="11288" xr:uid="{7EF5E4B0-66E0-4EF6-862A-AE8E89AB64B1}"/>
    <cellStyle name="Milliers_amortissement" xfId="11289" xr:uid="{51D5A92C-9EEA-4D5E-A57A-BFFF6B0072F4}"/>
    <cellStyle name="Moeda 10" xfId="11290" xr:uid="{C1595FEE-44E3-4C7C-849C-71B3C5D7C466}"/>
    <cellStyle name="Moeda 11" xfId="11291" xr:uid="{6C0F5A6B-AC71-4F38-AE8C-37DE811A458C}"/>
    <cellStyle name="Moeda 12" xfId="18707" xr:uid="{DA8A74EC-FF00-402D-A65E-AA4DAADF57E3}"/>
    <cellStyle name="Moeda 12 2" xfId="18708" xr:uid="{2002539B-AAE7-4AB5-9EBB-921678B5573F}"/>
    <cellStyle name="Moeda 12 2 2" xfId="18709" xr:uid="{F4137E22-63E3-4ECF-806F-A2C0A91ECC21}"/>
    <cellStyle name="Moeda 12 3" xfId="18710" xr:uid="{C07DB54B-622E-4583-87BA-7FEF7B6AD6C5}"/>
    <cellStyle name="Moeda 13" xfId="18711" xr:uid="{35EBD96A-9735-47E3-B0EB-5ECA8F0BCC74}"/>
    <cellStyle name="Moeda 14" xfId="18712" xr:uid="{AD6FB9A1-3566-41DB-B7B8-A534C93E5DE6}"/>
    <cellStyle name="Moeda 15" xfId="18713" xr:uid="{58F600DD-9606-4C5D-923F-672F7FFE3BAB}"/>
    <cellStyle name="Moeda 16" xfId="18714" xr:uid="{DED0B285-2F03-4AC7-AFFE-1AF0AAD109F7}"/>
    <cellStyle name="Moeda 17" xfId="18715" xr:uid="{5A3B5FB5-A893-49FC-9C1A-400B77DA3129}"/>
    <cellStyle name="Moeda 18" xfId="18716" xr:uid="{461500EF-2D11-4CD0-8A80-5BE0461D34DE}"/>
    <cellStyle name="Moeda 19" xfId="18717" xr:uid="{E9FFB75B-30D4-4307-A855-B25F4EC455C7}"/>
    <cellStyle name="Moeda 2" xfId="11292" xr:uid="{87840723-7F89-4183-A11C-DE71E9E40A4B}"/>
    <cellStyle name="Moeda 2 2" xfId="11293" xr:uid="{5F1F7E3A-0E2E-44C5-8B90-078EAED87D5F}"/>
    <cellStyle name="Moeda 2 2 10" xfId="11294" xr:uid="{A307A03A-3C9A-47D4-9B1B-336CA2502D9B}"/>
    <cellStyle name="Moeda 2 2 11" xfId="11295" xr:uid="{F6DD64EA-ABA1-48D1-A1E0-7E5C4DC1BC06}"/>
    <cellStyle name="Moeda 2 2 12" xfId="11296" xr:uid="{7CF27A12-CC88-41E6-93AE-ABBC5BC9A242}"/>
    <cellStyle name="Moeda 2 2 13" xfId="11297" xr:uid="{FE91141F-52E6-4321-BFF2-88DA3B98464A}"/>
    <cellStyle name="Moeda 2 2 14" xfId="11298" xr:uid="{78D19A4E-52E2-4DCF-BEB8-10E01B6E8C08}"/>
    <cellStyle name="Moeda 2 2 15" xfId="11299" xr:uid="{3F494706-B7C3-4944-B5A6-4DA9151C06CB}"/>
    <cellStyle name="Moeda 2 2 16" xfId="11300" xr:uid="{F61CD3B6-7050-4BFF-8600-CF920714C22B}"/>
    <cellStyle name="Moeda 2 2 17" xfId="11301" xr:uid="{25191250-FEDA-448E-932D-C68579719597}"/>
    <cellStyle name="Moeda 2 2 18" xfId="11302" xr:uid="{528C92E9-C2AC-49B2-A6C9-9E1B85F46C9E}"/>
    <cellStyle name="Moeda 2 2 18 2" xfId="11303" xr:uid="{8B27BE9B-AAFE-4196-9CA9-067DF5AF546E}"/>
    <cellStyle name="Moeda 2 2 18 3" xfId="11304" xr:uid="{4913A483-AA72-456A-8194-548BBF74A0F6}"/>
    <cellStyle name="Moeda 2 2 18 4" xfId="11305" xr:uid="{5F655E9F-CDF4-469A-9E30-8101E6674FAF}"/>
    <cellStyle name="Moeda 2 2 18 5" xfId="16086" xr:uid="{F7DA61EC-F139-42F1-A54C-C685E93C0AF9}"/>
    <cellStyle name="Moeda 2 2 18 5 2" xfId="16625" xr:uid="{FF10CC7D-9F14-49B9-A817-AFEC284308F5}"/>
    <cellStyle name="Moeda 2 2 18 6" xfId="16310" xr:uid="{183925FB-2860-45AD-8F83-09A2460A8F7D}"/>
    <cellStyle name="Moeda 2 2 19" xfId="11306" xr:uid="{B9067ED2-9DA3-41B5-9098-C06CD40CB864}"/>
    <cellStyle name="Moeda 2 2 2" xfId="11307" xr:uid="{D45BDAF2-6C14-459B-BDB1-826713EAFBA4}"/>
    <cellStyle name="Moeda 2 2 20" xfId="11308" xr:uid="{FB1EFC3C-AB0B-4C13-88EB-72D2BC17CB27}"/>
    <cellStyle name="Moeda 2 2 21" xfId="11309" xr:uid="{5E9EC05A-6C84-424B-BC6D-C28AFCF1B355}"/>
    <cellStyle name="Moeda 2 2 22" xfId="11310" xr:uid="{873D89D8-34ED-4B30-8186-9DCBF08D2CC5}"/>
    <cellStyle name="Moeda 2 2 3" xfId="11311" xr:uid="{AB7A8C5F-1ED2-467E-8FB5-BE8A616FACBE}"/>
    <cellStyle name="Moeda 2 2 4" xfId="11312" xr:uid="{F4892350-79A7-4549-9195-10F309EE9FED}"/>
    <cellStyle name="Moeda 2 2 5" xfId="11313" xr:uid="{A982EA35-9D31-4F23-8ADD-4C09EB0F92A4}"/>
    <cellStyle name="Moeda 2 2 6" xfId="11314" xr:uid="{CCA449F5-7E69-4148-AA79-0AC57A25F7DF}"/>
    <cellStyle name="Moeda 2 2 7" xfId="11315" xr:uid="{58F3B29D-4BEB-4668-8B6C-3194EF054527}"/>
    <cellStyle name="Moeda 2 2 8" xfId="11316" xr:uid="{A53B6F96-1149-4639-879D-77D6E934C784}"/>
    <cellStyle name="Moeda 2 2 9" xfId="11317" xr:uid="{1FA7F471-4C9B-464A-9B07-7AC4326F60BC}"/>
    <cellStyle name="Moeda 2 3" xfId="11318" xr:uid="{81FEAC4A-65F3-4D1F-B8E5-A7424B8EC7DE}"/>
    <cellStyle name="Moeda 2 4" xfId="11319" xr:uid="{4EFB400C-D8D8-49CE-98F3-E34E414C33B1}"/>
    <cellStyle name="Moeda 2 4 2" xfId="16087" xr:uid="{869934E3-7778-4C33-8F8E-3148EFA55C15}"/>
    <cellStyle name="Moeda 2 4 2 2" xfId="32064" xr:uid="{50FBE056-3E3F-4661-8550-7654893FC342}"/>
    <cellStyle name="Moeda 2 4 2 3" xfId="35017" xr:uid="{E462838E-257B-444E-B820-6A40564CD4E7}"/>
    <cellStyle name="Moeda 2 4 2 4" xfId="16626" xr:uid="{BC57DE1C-F392-41C1-841E-CB3430477017}"/>
    <cellStyle name="Moeda 2 5" xfId="11320" xr:uid="{8A3C7071-8A25-451D-84FC-BE81C440566D}"/>
    <cellStyle name="Moeda 2 5 2" xfId="16088" xr:uid="{16D6C9A9-BD41-4B39-8A7D-CB924BA19C94}"/>
    <cellStyle name="Moeda 2 5 3" xfId="16311" xr:uid="{C860307A-9872-4635-B368-9B5C216485F7}"/>
    <cellStyle name="Moeda 2 6" xfId="11321" xr:uid="{6C0DA3F8-D0F9-4365-A35A-B0AAE97DC581}"/>
    <cellStyle name="Moeda 2 7" xfId="11322" xr:uid="{B3F29402-BCFB-494E-91C0-FB9570861177}"/>
    <cellStyle name="Moeda 2 8" xfId="24803" xr:uid="{7ABA2392-9812-4B03-B1D3-3695169960F2}"/>
    <cellStyle name="Moeda 20" xfId="18718" xr:uid="{4052BCD2-1887-47D8-BC11-9E5CF3F3C894}"/>
    <cellStyle name="Moeda 21" xfId="18719" xr:uid="{78097C03-F9A9-4C51-94F2-BF97959EB9E9}"/>
    <cellStyle name="Moeda 22" xfId="18720" xr:uid="{F4F409F7-87E4-4980-B800-B60FB556E8DA}"/>
    <cellStyle name="Moeda 23" xfId="18721" xr:uid="{3FD74C6A-8256-4F33-9026-3140A1345A1F}"/>
    <cellStyle name="Moeda 24" xfId="18722" xr:uid="{58D09282-0C9C-411E-B0B4-B6451951054A}"/>
    <cellStyle name="Moeda 25" xfId="18723" xr:uid="{51A08CF4-ADEC-49FD-8F2C-ABE3BDEDADD1}"/>
    <cellStyle name="Moeda 26" xfId="18724" xr:uid="{89A60341-7556-47C3-A6EF-5D72245E89CC}"/>
    <cellStyle name="Moeda 27" xfId="18725" xr:uid="{D5787BA0-86F8-4DA4-8493-2B476BDA0CE4}"/>
    <cellStyle name="Moeda 3" xfId="11323" xr:uid="{D5E6F930-2C53-43E5-A6F5-F2965450C9D1}"/>
    <cellStyle name="Moeda 3 2" xfId="11324" xr:uid="{586A755B-821C-44FE-862C-61BDC7B92926}"/>
    <cellStyle name="Moeda 3 2 2" xfId="16089" xr:uid="{29D328F8-E2E2-4933-8D74-6030987178C5}"/>
    <cellStyle name="Moeda 3 2 3" xfId="16312" xr:uid="{C126EFDE-B213-4D16-AB3E-D1A3A4972A6A}"/>
    <cellStyle name="Moeda 3 3" xfId="11325" xr:uid="{B6C2D03E-9D01-4930-B79C-B4ABE7B26E36}"/>
    <cellStyle name="Moeda 3 3 2" xfId="16090" xr:uid="{E4D73CFF-8222-45A2-9F5E-4AA04BDD16FE}"/>
    <cellStyle name="Moeda 3 3 3" xfId="16313" xr:uid="{E33F6586-6CCB-4934-A7C5-5C17396C8556}"/>
    <cellStyle name="Moeda 3 4" xfId="18077" xr:uid="{66AEAF68-C4C7-4763-8B7F-FC2AF7F5DDA7}"/>
    <cellStyle name="Moeda 3 4 2" xfId="35634" xr:uid="{AD71BBCF-0746-40FC-ACD6-16BB9855433E}"/>
    <cellStyle name="Moeda 4" xfId="11326" xr:uid="{2EDE99F4-F21B-400E-BB3C-1FB5EAFF50C2}"/>
    <cellStyle name="Moeda 4 2" xfId="11327" xr:uid="{BCE3B40D-6A26-4CE8-B66A-5B6E06FA2CE0}"/>
    <cellStyle name="Moeda 4 2 2" xfId="16091" xr:uid="{927097A3-3F2C-4683-8625-210F3F01527C}"/>
    <cellStyle name="Moeda 4 2 3" xfId="16314" xr:uid="{12EC5CDD-52AF-451B-8113-F6867020BB71}"/>
    <cellStyle name="Moeda 4 3" xfId="11328" xr:uid="{9763F9FB-4434-40D9-A849-88CA7789D851}"/>
    <cellStyle name="Moeda 4 3 2" xfId="16092" xr:uid="{03F531C2-2E84-41F9-9064-5CE42CACEDB9}"/>
    <cellStyle name="Moeda 4 3 3" xfId="16315" xr:uid="{DBAC8F33-1E40-4567-B890-C3435553057D}"/>
    <cellStyle name="Moeda 4 4" xfId="18078" xr:uid="{00B44FA3-4E53-4994-8650-442A30300817}"/>
    <cellStyle name="Moeda 4 4 2" xfId="35635" xr:uid="{756D911B-5F2D-42F1-8A7A-0A95B9F8983D}"/>
    <cellStyle name="Moeda 5" xfId="11329" xr:uid="{95B7A023-12A4-4D74-8C35-FE9D30DEB6C9}"/>
    <cellStyle name="Moeda 5 2" xfId="11330" xr:uid="{028631F0-0B84-4602-80F7-FC201613D4BB}"/>
    <cellStyle name="Moeda 5 2 2" xfId="16093" xr:uid="{1E175A85-CF8A-4D6D-B629-2E29099D69E6}"/>
    <cellStyle name="Moeda 5 2 3" xfId="16316" xr:uid="{EF0630F7-65F1-4256-9FF2-FFB78B65D7CF}"/>
    <cellStyle name="Moeda 6" xfId="11331" xr:uid="{C5A86E5E-86DD-4748-951F-4A06D11326A4}"/>
    <cellStyle name="Moeda 6 2" xfId="11332" xr:uid="{68FE0BD7-C1C4-4319-ACC7-8274F6BD5525}"/>
    <cellStyle name="Moeda 6 3" xfId="11333" xr:uid="{9A06DFE1-86BE-4915-B196-D78BDCF62274}"/>
    <cellStyle name="Moeda 6 3 2" xfId="18727" xr:uid="{772F6DF0-C534-4905-8947-44043F8990A8}"/>
    <cellStyle name="Moeda 6 3 3" xfId="18726" xr:uid="{57B0AA85-7754-494E-BAA4-9B9F4301E017}"/>
    <cellStyle name="Moeda 6 3 3 2" xfId="32065" xr:uid="{C204E853-18A5-4122-946D-71734C8BF344}"/>
    <cellStyle name="Moeda 6 3 4" xfId="35018" xr:uid="{5AEF2B30-54EA-4D47-8A30-3E15AC838FBA}"/>
    <cellStyle name="Moeda 6 3 5" xfId="16628" xr:uid="{87D51A44-F575-4137-AE17-AD2B9BA84D21}"/>
    <cellStyle name="Moeda 6 4" xfId="11334" xr:uid="{0341CFFB-D996-48A7-981C-51AAF24440A4}"/>
    <cellStyle name="Moeda 6 4 2" xfId="18728" xr:uid="{4C8BAF7D-9591-482B-B66C-9FE947579C6F}"/>
    <cellStyle name="Moeda 6 4 2 2" xfId="32066" xr:uid="{94F321F2-0BA6-4D17-B703-9C053D9E42BD}"/>
    <cellStyle name="Moeda 6 4 3" xfId="35019" xr:uid="{ED7B8BB4-059B-40A2-A0AC-18516C3B6CA7}"/>
    <cellStyle name="Moeda 6 4 4" xfId="16629" xr:uid="{117201AA-B106-4B0B-AA4C-E9BDA6D371AB}"/>
    <cellStyle name="Moeda 6 5" xfId="16094" xr:uid="{A952EDFA-9414-4435-B194-2532F1361F51}"/>
    <cellStyle name="Moeda 6 5 2" xfId="24795" xr:uid="{FEE15CF1-F93E-4C26-88E4-6C7FA72DB8E6}"/>
    <cellStyle name="Moeda 6 5 2 2" xfId="40980" xr:uid="{BA2A3315-5C7B-4F11-86D8-3D8A21F7A1EC}"/>
    <cellStyle name="Moeda 6 5 3" xfId="16627" xr:uid="{EBBCCAE0-B80C-402B-8D82-184672D0E250}"/>
    <cellStyle name="Moeda 7" xfId="11335" xr:uid="{6D43924D-0AD1-4CD2-A8A2-3D2F5D2E4B39}"/>
    <cellStyle name="Moeda 7 2" xfId="18730" xr:uid="{B6321FC4-2724-46A9-95EF-C0A21C00A245}"/>
    <cellStyle name="Moeda 7 3" xfId="18729" xr:uid="{BE97E13B-57B4-4D59-9E40-624D2069D8EC}"/>
    <cellStyle name="Moeda 7 4" xfId="24797" xr:uid="{EC809A51-EBB5-4F05-8E25-D4974EC7E036}"/>
    <cellStyle name="Moeda 8" xfId="11336" xr:uid="{E1CE8FDE-304B-4C3F-BB87-C081907B8724}"/>
    <cellStyle name="Moeda 8 2" xfId="11337" xr:uid="{2808E1A6-7FA3-4020-91F0-95722D7EED51}"/>
    <cellStyle name="Moeda 8 2 2" xfId="18731" xr:uid="{BF995853-5749-4CF2-8056-F6FE49114524}"/>
    <cellStyle name="Moeda 8 2 2 2" xfId="32067" xr:uid="{EA196160-E17A-4EF7-A280-9EE3F8704869}"/>
    <cellStyle name="Moeda 8 3" xfId="11338" xr:uid="{27B21045-4B3A-420D-9BEA-067D3071CD31}"/>
    <cellStyle name="Moeda 8 4" xfId="11339" xr:uid="{16A2929C-865E-4F74-A840-3EED7CD03E2A}"/>
    <cellStyle name="Moeda 9" xfId="11340" xr:uid="{7D2CFDA4-E61F-4E97-9F23-EE2892FBB9A3}"/>
    <cellStyle name="Moeda 9 2" xfId="11341" xr:uid="{8D7E40A0-83CE-4081-8DF8-640C7F165D70}"/>
    <cellStyle name="Monétaire [0]_amortissement" xfId="11342" xr:uid="{E706F548-9DBD-4C76-B3A9-4E6A0E7CB708}"/>
    <cellStyle name="Monétaire_amortissement" xfId="11343" xr:uid="{AC8A2420-628A-477E-B3DF-31A91D80C14E}"/>
    <cellStyle name="Multiple_STNDALON" xfId="11344" xr:uid="{1236EB00-C8B0-4A2B-98A7-0C5B9CB23766}"/>
    <cellStyle name="Neutra" xfId="52" xr:uid="{00000000-0005-0000-0000-000033000000}"/>
    <cellStyle name="Neutra 10" xfId="7738" xr:uid="{CC4DB370-4D04-4F29-AE85-5F90E768A58D}"/>
    <cellStyle name="Neutra 100" xfId="7739" xr:uid="{2A40E986-60F1-43A1-BFB1-1B4280C533D6}"/>
    <cellStyle name="Neutra 101" xfId="7740" xr:uid="{B7AF5FE4-617C-4F4F-88C6-A11D963499A2}"/>
    <cellStyle name="Neutra 102" xfId="7741" xr:uid="{3846C0E5-EE08-44F9-9F83-1093D0CC0A05}"/>
    <cellStyle name="Neutra 103" xfId="7742" xr:uid="{E053F79A-0FDC-4B5A-A80A-E1B6BC913215}"/>
    <cellStyle name="Neutra 104" xfId="7743" xr:uid="{E6D98FB6-6997-4810-B848-DC1482AB0FBA}"/>
    <cellStyle name="Neutra 105" xfId="7744" xr:uid="{305F5C57-51AB-4CA5-AEE6-ED28095D68D3}"/>
    <cellStyle name="Neutra 106" xfId="7745" xr:uid="{8D327533-14F2-4971-9995-CB28ABAA3AB0}"/>
    <cellStyle name="Neutra 107" xfId="7746" xr:uid="{38F6635A-4B12-4481-9899-194FEE025CD9}"/>
    <cellStyle name="Neutra 108" xfId="7747" xr:uid="{9E05AE19-5047-41C4-84AC-E8D8D0582FA4}"/>
    <cellStyle name="Neutra 109" xfId="7748" xr:uid="{450B29AC-C6A1-4D25-A676-A1BE5A420536}"/>
    <cellStyle name="Neutra 11" xfId="7749" xr:uid="{C48BEFBF-FEC0-4B39-9B96-2F75F6B4B5EB}"/>
    <cellStyle name="Neutra 110" xfId="7750" xr:uid="{B234EC41-459B-43AF-B363-38C80B62A1AF}"/>
    <cellStyle name="Neutra 111" xfId="7751" xr:uid="{3FC1EBCB-D830-4231-9BA2-A642FD53F6A5}"/>
    <cellStyle name="Neutra 112" xfId="7752" xr:uid="{4D1E0C36-813C-4105-9EB4-8FF5D24B65CC}"/>
    <cellStyle name="Neutra 113" xfId="7753" xr:uid="{924972A9-DBB1-45BD-8F16-E6DE71B1D106}"/>
    <cellStyle name="Neutra 114" xfId="7754" xr:uid="{CFFAA043-3CB3-4E6E-9F44-508F6308A96E}"/>
    <cellStyle name="Neutra 115" xfId="7755" xr:uid="{557277E1-FFBA-4070-B921-0F160336B250}"/>
    <cellStyle name="Neutra 116" xfId="7756" xr:uid="{96D100EC-85A6-443E-8C8E-E0374BAC7D47}"/>
    <cellStyle name="Neutra 117" xfId="7757" xr:uid="{5135521D-7311-45FC-9336-450F91192814}"/>
    <cellStyle name="Neutra 118" xfId="7758" xr:uid="{9434AC50-A500-4339-8C3A-4C39F4990E65}"/>
    <cellStyle name="Neutra 119" xfId="7759" xr:uid="{69B29B92-06AE-42AE-B9E5-5DC5CB36F1E3}"/>
    <cellStyle name="Neutra 12" xfId="7760" xr:uid="{2B00CBDC-9749-4E34-B671-DB95190145FE}"/>
    <cellStyle name="Neutra 120" xfId="7761" xr:uid="{923D61B7-EFA5-4234-8F1E-84EA50EB3E18}"/>
    <cellStyle name="Neutra 121" xfId="7762" xr:uid="{72128D12-697E-4692-8E11-0AC6F91347CB}"/>
    <cellStyle name="Neutra 122" xfId="7763" xr:uid="{FE5C2B9A-9263-49B2-AAEA-95400A4F7204}"/>
    <cellStyle name="Neutra 123" xfId="7764" xr:uid="{393E2CAD-3D0C-4161-A102-62C7BD4AEAF2}"/>
    <cellStyle name="Neutra 124" xfId="7765" xr:uid="{1AD552FA-E57E-4F88-8E51-E6940E06BA2D}"/>
    <cellStyle name="Neutra 125" xfId="7766" xr:uid="{9F9F1AD0-2C27-4CE1-8987-6E5376BBA762}"/>
    <cellStyle name="Neutra 126" xfId="7767" xr:uid="{7710979F-9169-4254-A6DD-C288F6AACE7B}"/>
    <cellStyle name="Neutra 127" xfId="7768" xr:uid="{A01D18DB-E926-4F06-B2B8-6EE68E0E4A47}"/>
    <cellStyle name="Neutra 128" xfId="7769" xr:uid="{A41B6129-50EA-4091-BD99-74DF233E0E35}"/>
    <cellStyle name="Neutra 129" xfId="7770" xr:uid="{246A2292-6F3F-475C-9EBA-560B6C1413DF}"/>
    <cellStyle name="Neutra 13" xfId="7771" xr:uid="{927DF8B9-AF2C-4C20-9D76-4C974EB45F5C}"/>
    <cellStyle name="Neutra 130" xfId="7772" xr:uid="{05F8893F-A77F-4290-812F-F1750F5131C7}"/>
    <cellStyle name="Neutra 131" xfId="7773" xr:uid="{374F0AB2-A932-4105-ACA1-66689C7EEF71}"/>
    <cellStyle name="Neutra 132" xfId="7774" xr:uid="{E63E2021-58F7-4F0B-806F-D65899658199}"/>
    <cellStyle name="Neutra 133" xfId="7775" xr:uid="{D2B8799B-DF2F-4454-8B24-104E9FA69C90}"/>
    <cellStyle name="Neutra 134" xfId="7776" xr:uid="{0AF45890-1063-4E88-86B0-9ADE718930C0}"/>
    <cellStyle name="Neutra 135" xfId="7777" xr:uid="{84805F50-CD14-45E9-AF81-A50F299672D1}"/>
    <cellStyle name="Neutra 136" xfId="7778" xr:uid="{0FC27B1B-E808-4BFB-B5E5-4AA74EBC86EE}"/>
    <cellStyle name="Neutra 137" xfId="7779" xr:uid="{98DEBF76-96DB-4536-8103-53DD721D01D3}"/>
    <cellStyle name="Neutra 138" xfId="7780" xr:uid="{DF4572FE-96F1-4C30-87F6-EF8FABC6DAFD}"/>
    <cellStyle name="Neutra 139" xfId="7781" xr:uid="{42C9AC97-B5E1-4E06-9AFB-CD40C720B83E}"/>
    <cellStyle name="Neutra 14" xfId="7782" xr:uid="{911C9ED2-F39D-4950-BD40-AB6B494A99BA}"/>
    <cellStyle name="Neutra 140" xfId="7783" xr:uid="{5E2F25D8-7CD2-465E-ACEB-8187D7C53B65}"/>
    <cellStyle name="Neutra 141" xfId="7784" xr:uid="{0FC63F05-E136-4A71-90D1-1FA86ED188C9}"/>
    <cellStyle name="Neutra 142" xfId="7785" xr:uid="{0ED29B7C-6600-4182-AE0D-139B332288B7}"/>
    <cellStyle name="Neutra 143" xfId="7786" xr:uid="{5954AFDE-8FD2-4668-9151-FDA293B84CE8}"/>
    <cellStyle name="Neutra 144" xfId="7787" xr:uid="{E3E670BC-0EDC-463A-A358-E73AECC6AB2F}"/>
    <cellStyle name="Neutra 145" xfId="7788" xr:uid="{F43987B3-8019-4DA8-B4F3-1A7F5CC133EF}"/>
    <cellStyle name="Neutra 146" xfId="7789" xr:uid="{DD628D3C-D09C-45B7-A6CE-9A642E326D59}"/>
    <cellStyle name="Neutra 147" xfId="7790" xr:uid="{38B400B1-4AA1-4C21-9ECF-3E6D31F05B6F}"/>
    <cellStyle name="Neutra 148" xfId="7791" xr:uid="{14A9114F-997C-4BC9-A915-8DC50212CBF4}"/>
    <cellStyle name="Neutra 149" xfId="7792" xr:uid="{796114E1-7900-456E-9528-C49CC04C6F56}"/>
    <cellStyle name="Neutra 15" xfId="7793" xr:uid="{CB79AE45-DADA-4497-9873-49B05DB025BF}"/>
    <cellStyle name="Neutra 150" xfId="7794" xr:uid="{A3219F07-44AA-4AE8-B793-77015AF0B43E}"/>
    <cellStyle name="Neutra 151" xfId="7795" xr:uid="{4D454FBE-E0BB-4EA2-9BAB-3161EF661186}"/>
    <cellStyle name="Neutra 152" xfId="7796" xr:uid="{8E4AF133-4C71-4D47-8C80-9B97237C321F}"/>
    <cellStyle name="Neutra 153" xfId="7797" xr:uid="{0431422C-1951-48AC-B4A5-67AFA8C69C99}"/>
    <cellStyle name="Neutra 154" xfId="7798" xr:uid="{65E36D35-8F2F-4FFA-9949-75D45263F7B6}"/>
    <cellStyle name="Neutra 155" xfId="7799" xr:uid="{9433E67F-150C-4245-9FB0-B1571B127E2F}"/>
    <cellStyle name="Neutra 156" xfId="7800" xr:uid="{893A06C0-66BE-4D22-8B34-6CD656222461}"/>
    <cellStyle name="Neutra 157" xfId="7801" xr:uid="{662C40E8-7B53-41FF-B85E-9A8FC6EE5208}"/>
    <cellStyle name="Neutra 158" xfId="7802" xr:uid="{898EEFB1-9BC7-4B02-A95F-A9C7CEA39CAE}"/>
    <cellStyle name="Neutra 159" xfId="7803" xr:uid="{E367A3EC-D41E-442D-B735-D857363DD082}"/>
    <cellStyle name="Neutra 16" xfId="7804" xr:uid="{88782551-1594-4920-89B0-8030AF0A49A7}"/>
    <cellStyle name="Neutra 160" xfId="7805" xr:uid="{80070196-6C82-4F0F-A36B-CBEF91840706}"/>
    <cellStyle name="Neutra 161" xfId="7806" xr:uid="{315B3D36-893C-43AB-96A1-C9BA823DBEAB}"/>
    <cellStyle name="Neutra 162" xfId="7807" xr:uid="{EAE8BB76-A889-44EF-8EAE-CBAC85E3B380}"/>
    <cellStyle name="Neutra 163" xfId="7808" xr:uid="{4D4C302B-2810-479F-9F66-A1D65848C72E}"/>
    <cellStyle name="Neutra 164" xfId="7809" xr:uid="{E1929AFC-4E89-49E1-AB3B-4FC22B22DD6E}"/>
    <cellStyle name="Neutra 165" xfId="7810" xr:uid="{5173DE97-84DE-4923-ACA8-6D00B27622AA}"/>
    <cellStyle name="Neutra 166" xfId="7811" xr:uid="{BA63CEC0-6674-4372-B27A-01480E04F35E}"/>
    <cellStyle name="Neutra 167" xfId="7812" xr:uid="{A80CE3F3-525E-4E22-A9A7-FD6F317CB91D}"/>
    <cellStyle name="Neutra 168" xfId="7813" xr:uid="{00B7EBCD-E0A0-4497-84C5-3A3800FCBA11}"/>
    <cellStyle name="Neutra 169" xfId="7814" xr:uid="{562538E1-2126-4C59-9A5B-AB2875DBD000}"/>
    <cellStyle name="Neutra 17" xfId="7815" xr:uid="{346996A0-81AA-41DE-94B0-FBFF31167441}"/>
    <cellStyle name="Neutra 170" xfId="7816" xr:uid="{834A32DB-5258-47BA-A39C-67AC9F6DD65A}"/>
    <cellStyle name="Neutra 171" xfId="7817" xr:uid="{0DDE4083-1F4A-49D8-92DD-5BFE0ECAB43A}"/>
    <cellStyle name="Neutra 172" xfId="7818" xr:uid="{D1C30741-617B-4D03-A759-3D3369FBE9AE}"/>
    <cellStyle name="Neutra 173" xfId="7819" xr:uid="{56585D96-7543-4E27-B29C-9E44FBB7D874}"/>
    <cellStyle name="Neutra 174" xfId="7820" xr:uid="{290AD244-45D2-4AC8-84C8-12AAE89BF848}"/>
    <cellStyle name="Neutra 175" xfId="7821" xr:uid="{34F34CF8-E0EF-4807-A4E0-2F286185AB2D}"/>
    <cellStyle name="Neutra 176" xfId="7822" xr:uid="{A9050E7C-EFEB-4F19-AB34-C5440EF9D0F1}"/>
    <cellStyle name="Neutra 177" xfId="7823" xr:uid="{DB9FCFDA-4EFA-4E9E-8843-D03D7D72DA5D}"/>
    <cellStyle name="Neutra 178" xfId="7824" xr:uid="{F4310715-5E04-4C98-A6C9-0204DB1CAB9C}"/>
    <cellStyle name="Neutra 179" xfId="7825" xr:uid="{0DD2D40F-40F6-49D4-A832-DEE1AA927EDB}"/>
    <cellStyle name="Neutra 18" xfId="7826" xr:uid="{FDC15AED-DC37-4E69-8C1E-2E281A807649}"/>
    <cellStyle name="Neutra 180" xfId="7827" xr:uid="{AAC5616C-A795-4B97-8DD5-28554C91E736}"/>
    <cellStyle name="Neutra 181" xfId="7828" xr:uid="{0A50DB8E-3371-4477-89AB-7D993AC2390A}"/>
    <cellStyle name="Neutra 182" xfId="7829" xr:uid="{AE7C1007-648B-4EA6-9586-B4ABF0881706}"/>
    <cellStyle name="Neutra 183" xfId="7830" xr:uid="{92EA43AC-0258-46C6-ABE6-C7698A956A9E}"/>
    <cellStyle name="Neutra 184" xfId="7831" xr:uid="{103CAE7D-3288-4F58-AF09-FAE84E08DF5C}"/>
    <cellStyle name="Neutra 185" xfId="7832" xr:uid="{36DF7ED4-628D-443C-9BDF-9A377F5AE8BC}"/>
    <cellStyle name="Neutra 186" xfId="7833" xr:uid="{F32B2657-FF40-4358-A10A-E0DCB736D2BD}"/>
    <cellStyle name="Neutra 187" xfId="7834" xr:uid="{E4A76D41-0349-42B2-93DE-7611095CF6AC}"/>
    <cellStyle name="Neutra 188" xfId="7835" xr:uid="{0BD83A1A-5D43-4C28-A19A-D3476DFBCA6E}"/>
    <cellStyle name="Neutra 189" xfId="7836" xr:uid="{5CD32E62-6FFB-4FA0-AC5E-C373DD775F1F}"/>
    <cellStyle name="Neutra 19" xfId="7837" xr:uid="{811F3D9D-15CC-47FB-B444-39425AF726B9}"/>
    <cellStyle name="Neutra 190" xfId="7838" xr:uid="{93F211E6-3BE7-4071-BB1E-52CB952A0A63}"/>
    <cellStyle name="Neutra 191" xfId="7839" xr:uid="{00E8029A-E402-4391-81C8-26404EB2E954}"/>
    <cellStyle name="Neutra 192" xfId="7840" xr:uid="{6786B4EB-A65E-494A-915A-38302698D894}"/>
    <cellStyle name="Neutra 193" xfId="7841" xr:uid="{AC8EA196-23C6-46BF-BC75-F3BCAFB9B016}"/>
    <cellStyle name="Neutra 194" xfId="7842" xr:uid="{1958233E-5DF0-45E5-8EC2-AF88C3C616E8}"/>
    <cellStyle name="Neutra 195" xfId="7843" xr:uid="{C4BCB9F4-4237-4BF8-823E-BC22A1D528B1}"/>
    <cellStyle name="Neutra 196" xfId="7844" xr:uid="{31F50FBD-4D3C-4867-978A-F2306177539C}"/>
    <cellStyle name="Neutra 197" xfId="7845" xr:uid="{5367587C-E008-4939-B14D-4C2416043DFA}"/>
    <cellStyle name="Neutra 198" xfId="7846" xr:uid="{720FA7AB-C3C2-4CF3-B789-28A03CE73392}"/>
    <cellStyle name="Neutra 199" xfId="7847" xr:uid="{9F045A4C-E24E-4351-BF0B-9ED06940E536}"/>
    <cellStyle name="Neutra 2" xfId="7848" xr:uid="{BD3CE484-6949-4469-8421-308B1AF2EFCE}"/>
    <cellStyle name="Neutra 2 2" xfId="18732" xr:uid="{E4B4EE1A-5065-424A-846B-840C3A88E0C4}"/>
    <cellStyle name="Neutra 2 2 2" xfId="31854" xr:uid="{360478C7-EC37-49AA-A951-D8C8E5000374}"/>
    <cellStyle name="Neutra 20" xfId="7849" xr:uid="{FC2B928C-1800-4F43-9029-9F793ED21D3F}"/>
    <cellStyle name="Neutra 200" xfId="7850" xr:uid="{AFF54DFC-0CB9-457A-99AA-657EC2826B3F}"/>
    <cellStyle name="Neutra 201" xfId="7851" xr:uid="{2018A366-5A77-4201-8B3F-5135AFB374F4}"/>
    <cellStyle name="Neutra 202" xfId="7852" xr:uid="{E69BF4CE-C7F0-467D-8B1D-6F26A75F2FEF}"/>
    <cellStyle name="Neutra 203" xfId="7853" xr:uid="{0F0FD56A-FFB9-4E5D-804B-A87FFB8B9CC8}"/>
    <cellStyle name="Neutra 204" xfId="7854" xr:uid="{289ABF4C-46F9-40E0-9E66-E3535647F2A8}"/>
    <cellStyle name="Neutra 205" xfId="7855" xr:uid="{21F17A6B-F4EA-4261-9AF0-BD7A46382EFC}"/>
    <cellStyle name="Neutra 206" xfId="7856" xr:uid="{D24268CB-97E9-4EFB-A63B-F338BE16194F}"/>
    <cellStyle name="Neutra 207" xfId="7857" xr:uid="{E767E394-2FD2-4001-A52A-1F93C4C704C2}"/>
    <cellStyle name="Neutra 208" xfId="7858" xr:uid="{96A2618A-2AA8-4B69-B5FB-34E1C45CE5B1}"/>
    <cellStyle name="Neutra 209" xfId="7859" xr:uid="{97C093A9-850C-4B4B-8DB1-98D0368BA682}"/>
    <cellStyle name="Neutra 21" xfId="7860" xr:uid="{6ACBEAFF-1C6D-48CC-B467-60E02AF930AF}"/>
    <cellStyle name="Neutra 210" xfId="7861" xr:uid="{675B578A-23A5-49D7-9127-90E67206CA68}"/>
    <cellStyle name="Neutra 211" xfId="7862" xr:uid="{58585BE7-5545-4DDB-AAF7-E16EC6F283D2}"/>
    <cellStyle name="Neutra 212" xfId="7863" xr:uid="{49B4EC72-266B-4D08-989C-3D80C18D24DF}"/>
    <cellStyle name="Neutra 213" xfId="7864" xr:uid="{810233C5-BA8C-4BE9-A06E-CBE209DB4655}"/>
    <cellStyle name="Neutra 214" xfId="7865" xr:uid="{0D462A8B-0D9D-4B84-AD18-B9B9EF5F48DF}"/>
    <cellStyle name="Neutra 215" xfId="7866" xr:uid="{B796A4AB-CEEE-430B-B286-34102009FF40}"/>
    <cellStyle name="Neutra 216" xfId="7867" xr:uid="{9295527B-20B8-455A-BF29-AF8201EACFD5}"/>
    <cellStyle name="Neutra 217" xfId="7868" xr:uid="{758806CF-4C67-465F-BA63-2727A2A914E7}"/>
    <cellStyle name="Neutra 218" xfId="7869" xr:uid="{0D2E8EFE-5DA3-40DA-B45C-EB4AB608ACF9}"/>
    <cellStyle name="Neutra 219" xfId="7870" xr:uid="{25826D0D-3C04-4FEB-8B1A-6F6DEC9A1C7E}"/>
    <cellStyle name="Neutra 22" xfId="7871" xr:uid="{A20A164E-9970-4789-9301-EB75FC3E9A51}"/>
    <cellStyle name="Neutra 220" xfId="7872" xr:uid="{AF70BE34-93F4-4E33-8A36-682779C858E1}"/>
    <cellStyle name="Neutra 221" xfId="7873" xr:uid="{9B6885D6-DF4F-4BF7-8DE2-672D0A6622E1}"/>
    <cellStyle name="Neutra 222" xfId="7874" xr:uid="{7DA06B5A-A1CB-4E37-BD8C-06FEEBF315F2}"/>
    <cellStyle name="Neutra 223" xfId="7875" xr:uid="{6A42F4AA-36AC-4F2E-882C-EFF1F46F2DE6}"/>
    <cellStyle name="Neutra 224" xfId="7876" xr:uid="{ED587151-4D3D-4B2B-9223-E3B234A0F91A}"/>
    <cellStyle name="Neutra 225" xfId="7877" xr:uid="{5FF5A7EB-B77C-4D60-9142-10A9C8C0EAE9}"/>
    <cellStyle name="Neutra 226" xfId="7878" xr:uid="{7883EFEE-FBEF-4E4F-B476-8E4D7E7A051E}"/>
    <cellStyle name="Neutra 227" xfId="7879" xr:uid="{821AAA93-1598-48AA-A254-40A7D8930AE7}"/>
    <cellStyle name="Neutra 228" xfId="7880" xr:uid="{3B37129B-57C0-4B01-BFBC-E430C09BD555}"/>
    <cellStyle name="Neutra 229" xfId="7881" xr:uid="{A50B402E-B3BD-4ECF-B5D6-476CF5E81E0B}"/>
    <cellStyle name="Neutra 23" xfId="7882" xr:uid="{1AC85017-1DDC-4393-843D-FD8E8467FD0F}"/>
    <cellStyle name="Neutra 230" xfId="7883" xr:uid="{FD0169FE-DA43-4491-8E3F-24497E39BC6A}"/>
    <cellStyle name="Neutra 231" xfId="7884" xr:uid="{B1683787-747A-41BF-A04B-FE382B23085E}"/>
    <cellStyle name="Neutra 232" xfId="7885" xr:uid="{A426D7C6-9848-4012-B89F-CAEA87C7F48B}"/>
    <cellStyle name="Neutra 233" xfId="7886" xr:uid="{E2727E72-ACBA-4AEE-B7F7-8BBC43661DB8}"/>
    <cellStyle name="Neutra 234" xfId="7887" xr:uid="{697D2D1D-56A5-4C07-9405-574EAF458769}"/>
    <cellStyle name="Neutra 235" xfId="7888" xr:uid="{4B0D7A6A-F744-40CE-B1A2-0928B40BD076}"/>
    <cellStyle name="Neutra 236" xfId="7889" xr:uid="{BF2ADDE1-91F4-4238-B7E0-B517EFB42149}"/>
    <cellStyle name="Neutra 237" xfId="7890" xr:uid="{1DED1CF6-FF19-47B0-B2B0-9EC65BA8AD97}"/>
    <cellStyle name="Neutra 238" xfId="7891" xr:uid="{56607EAF-66DD-488A-975D-29EEAD2B0ABB}"/>
    <cellStyle name="Neutra 239" xfId="7892" xr:uid="{414B18E8-3E99-41D6-B00B-84A2797A9E17}"/>
    <cellStyle name="Neutra 24" xfId="7893" xr:uid="{5AFCDF09-97E8-4D97-851D-21F9A052C573}"/>
    <cellStyle name="Neutra 240" xfId="7894" xr:uid="{76FA6ADE-01A4-46AB-AF22-42DB57D37790}"/>
    <cellStyle name="Neutra 241" xfId="7895" xr:uid="{55231A9B-79F2-40F1-B4AD-2C29C0F427C3}"/>
    <cellStyle name="Neutra 242" xfId="7896" xr:uid="{4F06F9F4-D334-4581-899B-DF8A183C01C6}"/>
    <cellStyle name="Neutra 243" xfId="7897" xr:uid="{CB14696C-AB1A-4AFF-9F1F-5E1BB72C3A7B}"/>
    <cellStyle name="Neutra 244" xfId="7898" xr:uid="{1D993C79-0269-4EE5-B1AB-CB4F92E7D655}"/>
    <cellStyle name="Neutra 245" xfId="7899" xr:uid="{2D110F8E-DF30-4E47-8C3C-51F91B9E3937}"/>
    <cellStyle name="Neutra 246" xfId="7900" xr:uid="{620A0E08-D531-428B-AD63-E4BECA25A6EF}"/>
    <cellStyle name="Neutra 247" xfId="7901" xr:uid="{F21BB001-0458-40FA-8323-748C70D35FD5}"/>
    <cellStyle name="Neutra 248" xfId="7902" xr:uid="{77397851-2B08-46C6-9EA8-9052169CF1FC}"/>
    <cellStyle name="Neutra 249" xfId="7903" xr:uid="{9082FCB9-FF36-4284-817F-2973AF1B9623}"/>
    <cellStyle name="Neutra 25" xfId="7904" xr:uid="{8E306BA9-FC32-46C4-9331-2618A29A0CA5}"/>
    <cellStyle name="Neutra 250" xfId="7905" xr:uid="{75016A09-438D-40EE-B72C-8F56502E648F}"/>
    <cellStyle name="Neutra 251" xfId="7906" xr:uid="{CA899BC9-F2B3-49C5-BACA-33B113D64C8A}"/>
    <cellStyle name="Neutra 252" xfId="7907" xr:uid="{566499CA-B2AA-4477-BCCD-EAE8E2A3A5F5}"/>
    <cellStyle name="Neutra 253" xfId="7908" xr:uid="{53926F5B-540A-4CC5-923B-53B05CE710DD}"/>
    <cellStyle name="Neutra 254" xfId="7909" xr:uid="{6B010BCA-26A0-4AC2-84C9-38B4A89B55C1}"/>
    <cellStyle name="Neutra 255" xfId="7910" xr:uid="{7933C243-21DD-45EB-B888-A03E037E0948}"/>
    <cellStyle name="Neutra 26" xfId="7911" xr:uid="{3A8198C3-7403-42FF-A656-C695564D2133}"/>
    <cellStyle name="Neutra 27" xfId="7912" xr:uid="{DE5826CD-AB48-4F4B-A1F3-CA5DF239E05B}"/>
    <cellStyle name="Neutra 28" xfId="7913" xr:uid="{9B2235C4-3746-4894-A58B-F009A989CBCA}"/>
    <cellStyle name="Neutra 29" xfId="7914" xr:uid="{D49BE6E1-0E89-45AD-858C-E0CD501E8622}"/>
    <cellStyle name="Neutra 3" xfId="7915" xr:uid="{929C57CE-E990-4D8A-AF6C-1756E0A23448}"/>
    <cellStyle name="Neutra 3 2" xfId="18733" xr:uid="{C33127F1-6EE8-4993-BBDB-A59C37107FA8}"/>
    <cellStyle name="Neutra 3 2 2" xfId="31855" xr:uid="{806EAC2D-0988-41FD-9DEB-2EF60D97439B}"/>
    <cellStyle name="Neutra 30" xfId="7916" xr:uid="{8EB8A8E5-95CA-4275-ABC8-59C0F1BEDC3A}"/>
    <cellStyle name="Neutra 31" xfId="7917" xr:uid="{FBF1CFEB-7BE9-4917-993E-192F518B213F}"/>
    <cellStyle name="Neutra 32" xfId="7918" xr:uid="{AE35B54B-7FDD-4703-A4C3-BA7FB14C1E08}"/>
    <cellStyle name="Neutra 33" xfId="7919" xr:uid="{EEAA8755-100E-42B1-84AA-B1A3FC9C4411}"/>
    <cellStyle name="Neutra 34" xfId="7920" xr:uid="{6BAC8F99-DD81-4E67-8481-8E8A021E49E3}"/>
    <cellStyle name="Neutra 35" xfId="7921" xr:uid="{107AA42F-D3B7-4F0B-AAEB-B52F5DDDEE54}"/>
    <cellStyle name="Neutra 36" xfId="7922" xr:uid="{85A97EE5-D326-4FA0-BA7C-AAB1BCA99745}"/>
    <cellStyle name="Neutra 37" xfId="7923" xr:uid="{A72B5AE9-91B3-4F74-A098-C57EA862E095}"/>
    <cellStyle name="Neutra 38" xfId="7924" xr:uid="{20D9A4F2-288C-485F-B696-0683B729F06E}"/>
    <cellStyle name="Neutra 39" xfId="7925" xr:uid="{7E3AB38D-0876-4107-B4CF-57705BF56C78}"/>
    <cellStyle name="Neutra 4" xfId="7926" xr:uid="{455E000A-F901-4573-A161-9181582F3E77}"/>
    <cellStyle name="Neutra 40" xfId="7927" xr:uid="{2D6D909A-3B92-4FFE-8CA5-4BCA294BE517}"/>
    <cellStyle name="Neutra 41" xfId="7928" xr:uid="{4F6F088E-C398-4A4A-8A23-94F1B6E4F9C3}"/>
    <cellStyle name="Neutra 42" xfId="7929" xr:uid="{4B647827-DDDC-4E12-A1FC-B32156D78C9E}"/>
    <cellStyle name="Neutra 43" xfId="7930" xr:uid="{B59ED57B-5764-48C6-A098-D651335FE2A4}"/>
    <cellStyle name="Neutra 44" xfId="7931" xr:uid="{6EA680CD-0BDC-426C-9CE6-CEF079D83515}"/>
    <cellStyle name="Neutra 45" xfId="7932" xr:uid="{AE486FA8-CBB5-447F-BB1C-A1CD7F2E9594}"/>
    <cellStyle name="Neutra 46" xfId="7933" xr:uid="{9A9E2B1A-0076-4BEC-A9D2-84E6B8DB4F90}"/>
    <cellStyle name="Neutra 47" xfId="7934" xr:uid="{5D42FE69-393C-4B8C-8421-05A86BA6494B}"/>
    <cellStyle name="Neutra 48" xfId="7935" xr:uid="{F00B4054-E50F-4580-AE16-217335E88A3C}"/>
    <cellStyle name="Neutra 49" xfId="7936" xr:uid="{25D4949B-6F1B-4970-B711-11B715A8197E}"/>
    <cellStyle name="Neutra 5" xfId="7937" xr:uid="{A8AD90DE-55FE-4D6D-8801-66BCBD43A505}"/>
    <cellStyle name="Neutra 50" xfId="7938" xr:uid="{09BB3343-243A-4682-A79B-033162C02141}"/>
    <cellStyle name="Neutra 51" xfId="7939" xr:uid="{89CA7E3A-2A3B-4855-B5C8-CFEF79D71A4C}"/>
    <cellStyle name="Neutra 52" xfId="7940" xr:uid="{7A6D347E-25B1-47A5-81E5-7FBD1657E66D}"/>
    <cellStyle name="Neutra 53" xfId="7941" xr:uid="{3023C7F5-F828-4B7F-B4F6-2949B720FF76}"/>
    <cellStyle name="Neutra 54" xfId="7942" xr:uid="{F813A4C3-31CE-4B18-AFD4-D513BF3C5777}"/>
    <cellStyle name="Neutra 55" xfId="7943" xr:uid="{18C6B9CA-9B6B-4A45-BACA-00757E0B8850}"/>
    <cellStyle name="Neutra 56" xfId="7944" xr:uid="{1B415535-99B6-4AD3-B0ED-75EFA622D3EC}"/>
    <cellStyle name="Neutra 57" xfId="7945" xr:uid="{964B8544-B01C-4384-9FD3-795928CDD1B6}"/>
    <cellStyle name="Neutra 58" xfId="7946" xr:uid="{0BC7C098-1E50-4BE8-BDE2-F1EFCA9E1F72}"/>
    <cellStyle name="Neutra 59" xfId="7947" xr:uid="{6AFE0C13-22D5-4320-A221-1A84988E2371}"/>
    <cellStyle name="Neutra 6" xfId="7948" xr:uid="{39B41815-2396-4568-9BB6-4ACB2356A0DC}"/>
    <cellStyle name="Neutra 60" xfId="7949" xr:uid="{67E72584-60C4-4DBD-A5CE-EB515E491A1F}"/>
    <cellStyle name="Neutra 61" xfId="7950" xr:uid="{4F0FD74E-D7AC-42FB-A30B-3BFA14DAC5BB}"/>
    <cellStyle name="Neutra 62" xfId="7951" xr:uid="{C2B2DE77-F9F3-4177-8D3A-12DAEE0BA39B}"/>
    <cellStyle name="Neutra 63" xfId="7952" xr:uid="{90B287CD-204B-43C6-9BAF-B1F1A627906A}"/>
    <cellStyle name="Neutra 64" xfId="7953" xr:uid="{BA301A22-60EF-4169-AF94-C3F0F618D22F}"/>
    <cellStyle name="Neutra 65" xfId="7954" xr:uid="{530E95E5-6C9F-4DB6-92F0-B44994D30772}"/>
    <cellStyle name="Neutra 66" xfId="7955" xr:uid="{6A4B2C7F-43D1-44C9-838E-5634CB9B4922}"/>
    <cellStyle name="Neutra 67" xfId="7956" xr:uid="{B4A5C105-661A-4A35-822F-E455D0542784}"/>
    <cellStyle name="Neutra 68" xfId="7957" xr:uid="{8E88BD48-81EF-405E-AAAA-8F7227047A37}"/>
    <cellStyle name="Neutra 69" xfId="7958" xr:uid="{112B89C6-EC0D-4691-8666-9C386D2B55CA}"/>
    <cellStyle name="Neutra 7" xfId="7959" xr:uid="{05E7C6F7-82C9-46CC-991A-9994BC95458B}"/>
    <cellStyle name="Neutra 70" xfId="7960" xr:uid="{E8C28ECB-4E02-477A-9E3D-D251472C4B0E}"/>
    <cellStyle name="Neutra 71" xfId="7961" xr:uid="{ADEC4AA0-3AD2-4DCF-B0D0-92A07CFD370D}"/>
    <cellStyle name="Neutra 72" xfId="7962" xr:uid="{E19D276C-B6F4-4E6B-9C1D-D2B0CB304FEF}"/>
    <cellStyle name="Neutra 73" xfId="7963" xr:uid="{0B84168E-EB7A-4FA6-A824-D729E8D768C4}"/>
    <cellStyle name="Neutra 74" xfId="7964" xr:uid="{03A6B5E8-E057-42F7-A1B3-56442C532870}"/>
    <cellStyle name="Neutra 75" xfId="7965" xr:uid="{452657C1-0A37-4E13-AE9C-DC25021AAAA3}"/>
    <cellStyle name="Neutra 76" xfId="7966" xr:uid="{99E9C9AD-6C47-4635-824C-4139AEE8C4AA}"/>
    <cellStyle name="Neutra 77" xfId="7967" xr:uid="{93F0DA0F-04ED-4EF4-BE77-CA406F128EE0}"/>
    <cellStyle name="Neutra 78" xfId="7968" xr:uid="{1DA643BE-D194-4B34-993A-82361B67322E}"/>
    <cellStyle name="Neutra 79" xfId="7969" xr:uid="{2F2A6181-05FD-4B5C-B7A1-656C111D1D0D}"/>
    <cellStyle name="Neutra 8" xfId="7970" xr:uid="{AC5D82B2-486E-4763-8884-422A485E52E4}"/>
    <cellStyle name="Neutra 80" xfId="7971" xr:uid="{0435A8E0-DE48-45E1-A497-6AAC90177E57}"/>
    <cellStyle name="Neutra 81" xfId="7972" xr:uid="{36416965-47C7-4037-B299-636F5BCEE796}"/>
    <cellStyle name="Neutra 82" xfId="7973" xr:uid="{EC8801B1-94CD-4D86-87D7-65C7BF902EBD}"/>
    <cellStyle name="Neutra 83" xfId="7974" xr:uid="{2AAA9DC6-5EF2-4822-BEA2-8EC02CC0F886}"/>
    <cellStyle name="Neutra 84" xfId="7975" xr:uid="{BDFEB8D9-D2B0-4F8B-88D6-A92276118141}"/>
    <cellStyle name="Neutra 85" xfId="7976" xr:uid="{B989A8F3-8765-451A-B12C-56F69C0DE1AF}"/>
    <cellStyle name="Neutra 86" xfId="7977" xr:uid="{DD85906D-F410-4967-9F49-3652FCB7D088}"/>
    <cellStyle name="Neutra 87" xfId="7978" xr:uid="{C8CFBD65-FDA2-4C73-AD60-D9542E6647EB}"/>
    <cellStyle name="Neutra 88" xfId="7979" xr:uid="{E26308BA-EDCA-42CA-AD61-CEEB1B302519}"/>
    <cellStyle name="Neutra 89" xfId="7980" xr:uid="{1EEE4344-4A3D-4915-8D21-50F27EF1EA47}"/>
    <cellStyle name="Neutra 9" xfId="7981" xr:uid="{AC270BBB-780B-4BC2-84CE-403B337C04E2}"/>
    <cellStyle name="Neutra 90" xfId="7982" xr:uid="{A848FD71-0257-4E59-89CC-689BEF2E0E9E}"/>
    <cellStyle name="Neutra 91" xfId="7983" xr:uid="{00EB7FBF-4515-4375-BDCB-38D6B30E5B82}"/>
    <cellStyle name="Neutra 92" xfId="7984" xr:uid="{769D5F88-96DC-4E00-B644-819C6CFF9B2B}"/>
    <cellStyle name="Neutra 93" xfId="7985" xr:uid="{0BAF48B4-362A-4385-8BF7-881285ED6960}"/>
    <cellStyle name="Neutra 94" xfId="7986" xr:uid="{F9371486-E800-423F-9C72-1ABE56E5DCCB}"/>
    <cellStyle name="Neutra 95" xfId="7987" xr:uid="{9C75F98D-76C7-49D6-A33D-C837AE882F2D}"/>
    <cellStyle name="Neutra 96" xfId="7988" xr:uid="{C9D51CFE-0829-4183-8462-414EBAA1F931}"/>
    <cellStyle name="Neutra 97" xfId="7989" xr:uid="{6489A999-BE4C-4A19-8F6E-5106D044BC32}"/>
    <cellStyle name="Neutra 98" xfId="7990" xr:uid="{67AB4842-5450-4F0E-BC5F-49B31E0DC6E3}"/>
    <cellStyle name="Neutra 99" xfId="7991" xr:uid="{26883108-C224-4ABF-88CB-81A7177FA220}"/>
    <cellStyle name="Neutral" xfId="114" hidden="1" xr:uid="{35C286D1-6269-4553-9E81-2C7AE6F86B60}"/>
    <cellStyle name="Neutral 2" xfId="31670" xr:uid="{B7777FAD-AF76-4767-B9F4-E6F28CD7289E}"/>
    <cellStyle name="Neutro" xfId="15909" builtinId="28" customBuiltin="1"/>
    <cellStyle name="Normal" xfId="0" builtinId="0"/>
    <cellStyle name="Normal 10" xfId="53" xr:uid="{00000000-0005-0000-0000-000036000000}"/>
    <cellStyle name="Normal 10 10" xfId="11345" xr:uid="{E5F8F6A0-0528-450F-8363-BD65E9BF70DB}"/>
    <cellStyle name="Normal 10 10 2" xfId="15085" xr:uid="{88136F16-DA88-4FFE-88C4-F238687B6254}"/>
    <cellStyle name="Normal 10 10 2 2" xfId="31671" xr:uid="{1C617CEE-B24B-4C1C-864E-2AB18C1D734E}"/>
    <cellStyle name="Normal 10 11" xfId="11346" xr:uid="{5D1CF0EE-D88D-46AF-B0A9-A53559C7CE48}"/>
    <cellStyle name="Normal 10 11 2" xfId="15086" xr:uid="{7BA7B4CF-6C56-4D9D-A8EF-FC45B2D1282F}"/>
    <cellStyle name="Normal 10 12" xfId="11347" xr:uid="{37CF012A-7794-4437-ADDF-6644DA8A350B}"/>
    <cellStyle name="Normal 10 12 2" xfId="15087" xr:uid="{C93C74D3-E9D4-4F1F-853A-CFFAF7F062F4}"/>
    <cellStyle name="Normal 10 13" xfId="11348" xr:uid="{F737407C-CE54-43AA-B24E-B7A9AF001FC7}"/>
    <cellStyle name="Normal 10 13 2" xfId="15088" xr:uid="{80D809ED-9B32-45BC-A7E5-AA50F1DC88CE}"/>
    <cellStyle name="Normal 10 14" xfId="11349" xr:uid="{E2CFB4F9-EEC1-4106-A20E-CC9A27541CFB}"/>
    <cellStyle name="Normal 10 14 2" xfId="15089" xr:uid="{D9B4DE4E-39A1-4876-AD58-D14A2945323E}"/>
    <cellStyle name="Normal 10 15" xfId="11350" xr:uid="{8D28DF04-0214-48CD-9FE7-EFAF113A5696}"/>
    <cellStyle name="Normal 10 15 2" xfId="15090" xr:uid="{C793D2E8-91FD-432D-812F-2F4EA7675E4D}"/>
    <cellStyle name="Normal 10 16" xfId="11351" xr:uid="{8B69826B-4403-4AB9-88FD-EAE5C11CEA76}"/>
    <cellStyle name="Normal 10 16 2" xfId="15091" xr:uid="{94C320D4-309D-43DF-93C5-61658B9ABC86}"/>
    <cellStyle name="Normal 10 17" xfId="11352" xr:uid="{3350306B-164A-4F2A-BC1D-BB00817365BF}"/>
    <cellStyle name="Normal 10 17 2" xfId="15092" xr:uid="{E91A4ACA-A3CA-48FF-98AA-81B3931D0C85}"/>
    <cellStyle name="Normal 10 18" xfId="11353" xr:uid="{766680F7-D634-4FB1-A758-FBB84B78B97F}"/>
    <cellStyle name="Normal 10 18 2" xfId="15093" xr:uid="{1D06D970-58BC-460C-B1BE-CD34FF2D7F72}"/>
    <cellStyle name="Normal 10 19" xfId="11354" xr:uid="{1AE72719-CEBB-49C3-8CB5-54D3E02A3C2E}"/>
    <cellStyle name="Normal 10 19 2" xfId="11355" xr:uid="{C0FA1E8E-FE23-49A9-A1DE-95CE1BE6E02F}"/>
    <cellStyle name="Normal 10 19 3" xfId="11356" xr:uid="{5B2717CB-1832-4A39-8F06-A12B0856EAF6}"/>
    <cellStyle name="Normal 10 19 4" xfId="11357" xr:uid="{499ADA67-854A-4E03-A546-1004BC434E53}"/>
    <cellStyle name="Normal 10 19 5" xfId="16095" xr:uid="{1A613A0E-AC13-4AB5-B4E2-91D2010F050B}"/>
    <cellStyle name="Normal 10 19 5 2" xfId="16630" xr:uid="{5536746E-E72F-47CF-B047-86F2FB8B4262}"/>
    <cellStyle name="Normal 10 2" xfId="11358" xr:uid="{FA417D00-7FDD-4EAE-B9D9-ABAD753A7180}"/>
    <cellStyle name="Normal 10 2 10" xfId="11359" xr:uid="{2F5CF610-B691-4B80-9C0E-D5D0ECEE0760}"/>
    <cellStyle name="Normal 10 2 10 2" xfId="15094" xr:uid="{0A34EC7C-E32F-46D7-ADE5-1D6BDD86C3A3}"/>
    <cellStyle name="Normal 10 2 11" xfId="11360" xr:uid="{E3D37137-F87C-4AC0-A446-51D476EDACC7}"/>
    <cellStyle name="Normal 10 2 11 2" xfId="15095" xr:uid="{014A72EC-C920-4118-9BA0-FE738583F573}"/>
    <cellStyle name="Normal 10 2 12" xfId="11361" xr:uid="{1ED8DDB3-DF13-40C1-993E-96F207329A0B}"/>
    <cellStyle name="Normal 10 2 12 2" xfId="15096" xr:uid="{0A265F5F-EF39-4A99-80C9-90880C5DA127}"/>
    <cellStyle name="Normal 10 2 13" xfId="11362" xr:uid="{31F57E20-E821-4286-9FFE-F01766CF24A9}"/>
    <cellStyle name="Normal 10 2 13 2" xfId="15097" xr:uid="{908E5C35-82DC-45B1-AC21-0C80DAB6300B}"/>
    <cellStyle name="Normal 10 2 14" xfId="11363" xr:uid="{0DC3FE00-589A-4F9D-AF16-1279023AF542}"/>
    <cellStyle name="Normal 10 2 14 2" xfId="15098" xr:uid="{D265F2F6-67F4-4866-A439-4A87DFF42DD2}"/>
    <cellStyle name="Normal 10 2 15" xfId="11364" xr:uid="{C29E21D5-12C0-420D-A5BA-903225BAA650}"/>
    <cellStyle name="Normal 10 2 15 2" xfId="15099" xr:uid="{902D364A-AD6E-42E3-B3A6-811DBBBABF46}"/>
    <cellStyle name="Normal 10 2 16" xfId="11365" xr:uid="{FF3A75F4-C93D-4CCC-8668-49AF0EED6299}"/>
    <cellStyle name="Normal 10 2 16 2" xfId="15100" xr:uid="{A2AF7B44-3ACA-46BC-BE58-54EF6862EEE9}"/>
    <cellStyle name="Normal 10 2 17" xfId="11366" xr:uid="{6E63D1BC-8392-463B-89D3-6573474DEB1D}"/>
    <cellStyle name="Normal 10 2 17 2" xfId="15101" xr:uid="{CE269821-D7F7-4E7E-93ED-D5550DCB1477}"/>
    <cellStyle name="Normal 10 2 18" xfId="11367" xr:uid="{835CFDF9-192A-426F-9BD2-DA4CBA6E73EB}"/>
    <cellStyle name="Normal 10 2 18 2" xfId="11368" xr:uid="{FC4E06E6-AA82-4A8F-9B9D-C94A48B1A9AF}"/>
    <cellStyle name="Normal 10 2 18 3" xfId="11369" xr:uid="{BAF917E8-5715-4566-8A37-2110EA013C78}"/>
    <cellStyle name="Normal 10 2 18 4" xfId="11370" xr:uid="{7EAD57B3-99AB-4850-B916-AC43BB776FD5}"/>
    <cellStyle name="Normal 10 2 18 5" xfId="16096" xr:uid="{3FC31A01-B328-43BE-9FB3-592C5BA76833}"/>
    <cellStyle name="Normal 10 2 18 5 2" xfId="16631" xr:uid="{A683823A-EA95-4141-81F2-D6F987E9D23A}"/>
    <cellStyle name="Normal 10 2 19" xfId="11371" xr:uid="{A1A68214-5A77-4ECA-B431-5DEFA82D0842}"/>
    <cellStyle name="Normal 10 2 2" xfId="11372" xr:uid="{EAAA8A1A-A651-47AB-9535-64807B66E18E}"/>
    <cellStyle name="Normal 10 2 2 2" xfId="15102" xr:uid="{0D26117F-8C93-45C8-BA23-1C21F872CD3B}"/>
    <cellStyle name="Normal 10 2 20" xfId="11373" xr:uid="{F7B0BC05-1C18-494D-935D-38C37E780EBA}"/>
    <cellStyle name="Normal 10 2 21" xfId="11374" xr:uid="{9D723043-D564-43F3-8AE9-4A8D22FF572B}"/>
    <cellStyle name="Normal 10 2 22" xfId="11375" xr:uid="{E6A42AC6-ED51-46A9-8FE6-5F6897892860}"/>
    <cellStyle name="Normal 10 2 3" xfId="11376" xr:uid="{500EC878-C29D-47AF-87C1-3FA62EE45641}"/>
    <cellStyle name="Normal 10 2 3 2" xfId="15103" xr:uid="{A14E2B9F-AE42-4180-BF4C-544F23E725CC}"/>
    <cellStyle name="Normal 10 2 4" xfId="11377" xr:uid="{D8FB525D-3851-423B-B1AE-494B6D4F3580}"/>
    <cellStyle name="Normal 10 2 4 2" xfId="15104" xr:uid="{0BBCCBDC-C988-4B75-8C90-352F720376D7}"/>
    <cellStyle name="Normal 10 2 5" xfId="11378" xr:uid="{66584C01-CD13-4FE9-B304-E346A5E2B3E3}"/>
    <cellStyle name="Normal 10 2 5 2" xfId="15105" xr:uid="{1437FA14-A5A0-46CD-89AF-1B8CD1A8DCF7}"/>
    <cellStyle name="Normal 10 2 6" xfId="11379" xr:uid="{8AB793D7-7F1F-44B1-9977-4AE38D07422C}"/>
    <cellStyle name="Normal 10 2 6 2" xfId="15106" xr:uid="{3FABABD6-B0CC-439F-87B5-C997346E3AC1}"/>
    <cellStyle name="Normal 10 2 7" xfId="11380" xr:uid="{85377818-7FCD-451C-A011-70BFC207BCEC}"/>
    <cellStyle name="Normal 10 2 7 2" xfId="15107" xr:uid="{AE2FAFEC-8004-4CB0-ACE1-42965C9331FD}"/>
    <cellStyle name="Normal 10 2 8" xfId="11381" xr:uid="{AD0E27E2-8D78-4356-A085-9FA95A46A772}"/>
    <cellStyle name="Normal 10 2 8 2" xfId="15108" xr:uid="{0ED05829-638B-48E9-A7A0-29A8E4A3646D}"/>
    <cellStyle name="Normal 10 2 9" xfId="11382" xr:uid="{ABFC20CB-6B87-42D8-BB9A-EB5E92E83212}"/>
    <cellStyle name="Normal 10 2 9 2" xfId="15109" xr:uid="{E8CB3199-BACF-4D07-BFFD-224747AA7DC1}"/>
    <cellStyle name="Normal 10 20" xfId="11383" xr:uid="{90ACC73E-B9D5-4B14-88EF-FD7D102B32F4}"/>
    <cellStyle name="Normal 10 21" xfId="11384" xr:uid="{9246EC9A-EB5F-43A1-A50B-231ADC2CBAB5}"/>
    <cellStyle name="Normal 10 21 2" xfId="18734" xr:uid="{AC613509-919D-4612-9106-1B41C508203B}"/>
    <cellStyle name="Normal 10 21 2 2" xfId="32068" xr:uid="{1B82AAA3-071A-4D1A-8D5B-BB1ECB47AC6F}"/>
    <cellStyle name="Normal 10 22" xfId="11385" xr:uid="{6D513DE3-E005-430C-8F03-34715FB804B8}"/>
    <cellStyle name="Normal 10 22 2" xfId="18735" xr:uid="{4BE9EEF7-D166-4971-9F7D-67B2B7903D92}"/>
    <cellStyle name="Normal 10 22 2 2" xfId="32069" xr:uid="{EDF4DC7E-170A-49E1-BBAB-A100239186FB}"/>
    <cellStyle name="Normal 10 23" xfId="11386" xr:uid="{EED8FA10-EF9E-4AF5-88D9-41878D679D27}"/>
    <cellStyle name="Normal 10 23 2" xfId="18736" xr:uid="{33B3671B-0E3E-462D-8BED-1C0F66C931E6}"/>
    <cellStyle name="Normal 10 23 2 2" xfId="32070" xr:uid="{425D0DE3-A130-4846-AE48-9F4E09CF3EFA}"/>
    <cellStyle name="Normal 10 24" xfId="18091" xr:uid="{70B30634-BFDF-479B-9AFB-F017CDB27DC9}"/>
    <cellStyle name="Normal 10 3" xfId="11387" xr:uid="{33AA4A49-1CF2-4314-BEA4-7FE773A93A7D}"/>
    <cellStyle name="Normal 10 3 2" xfId="15110" xr:uid="{77C0F350-6AC7-4DDB-AEE7-84FFA5A9EF6A}"/>
    <cellStyle name="Normal 10 3 2 2" xfId="18737" xr:uid="{078FAD04-6CBD-462E-B04E-3046ED272504}"/>
    <cellStyle name="Normal 10 3 3" xfId="16097" xr:uid="{F01D06CC-6DAB-4038-9C2A-221244DC3D69}"/>
    <cellStyle name="Normal 10 3 3 2" xfId="16632" xr:uid="{AA3D58E2-EF86-40FA-89C0-70A77BED90A3}"/>
    <cellStyle name="Normal 10 4" xfId="11388" xr:uid="{47B648B9-740E-4F89-B9C0-254DFCAD2532}"/>
    <cellStyle name="Normal 10 4 2" xfId="15111" xr:uid="{9CC5FF1B-44C9-4FA8-9202-E93579FCEC05}"/>
    <cellStyle name="Normal 10 5" xfId="11389" xr:uid="{1215C24A-701E-4F04-B877-764C49300ED7}"/>
    <cellStyle name="Normal 10 5 2" xfId="15112" xr:uid="{FEDA7FAB-E333-4B09-87CC-DBC861C753AE}"/>
    <cellStyle name="Normal 10 6" xfId="11390" xr:uid="{53BE1414-0629-4B9C-946C-5B88810446C4}"/>
    <cellStyle name="Normal 10 6 2" xfId="15113" xr:uid="{5A620FC8-C98B-49A8-9C07-B19E1F9980F9}"/>
    <cellStyle name="Normal 10 7" xfId="11391" xr:uid="{03C488AD-EE46-468E-8C97-5A1C6228F41C}"/>
    <cellStyle name="Normal 10 7 2" xfId="15114" xr:uid="{FBEC65ED-638F-4DE6-8365-2A49E42AD8E7}"/>
    <cellStyle name="Normal 10 8" xfId="11392" xr:uid="{EBC1CC9E-FB6F-48EE-99DB-8F1624A114EA}"/>
    <cellStyle name="Normal 10 8 2" xfId="15115" xr:uid="{D53A299C-C717-4167-AEBC-400BAA72CE5C}"/>
    <cellStyle name="Normal 10 9" xfId="11393" xr:uid="{6E494E64-F2F8-48F3-947B-80E407354CC1}"/>
    <cellStyle name="Normal 10 9 2" xfId="15116" xr:uid="{30288973-4EEB-4FC4-B42D-88789F9114E7}"/>
    <cellStyle name="Normal 100" xfId="11394" xr:uid="{30A0EDFA-6D63-44A7-BF93-41F6DC3A98AB}"/>
    <cellStyle name="Normal 100 2" xfId="11395" xr:uid="{C7195A2F-86EF-4B67-A2D1-0DC58916C5C2}"/>
    <cellStyle name="Normal 100 2 2" xfId="11396" xr:uid="{16E7446C-5DFA-4551-ACA7-439D416A491B}"/>
    <cellStyle name="Normal 100 2 3" xfId="11397" xr:uid="{5A09B2B0-2420-4324-8F08-4C70C2E021ED}"/>
    <cellStyle name="Normal 100 2 4" xfId="11398" xr:uid="{700F8DA7-C98C-44B2-9055-171C700BF0DA}"/>
    <cellStyle name="Normal 100 3" xfId="11399" xr:uid="{6692FF86-F6ED-497D-9317-B0B3C8ECD263}"/>
    <cellStyle name="Normal 100 3 2" xfId="11400" xr:uid="{3194BE7C-B6A9-48EC-86B6-7D63A7EC0D14}"/>
    <cellStyle name="Normal 100 3 3" xfId="11401" xr:uid="{0C97EBED-8FE0-4B02-9CFA-2BA76B072C36}"/>
    <cellStyle name="Normal 100 3 4" xfId="11402" xr:uid="{4EC9A568-2110-4ECF-9E7D-CB61E5953A09}"/>
    <cellStyle name="Normal 100 4" xfId="11403" xr:uid="{C650A060-692E-4C1B-AE81-3E1B8D97F9F3}"/>
    <cellStyle name="Normal 100 5" xfId="11404" xr:uid="{AFBEBB03-0BE5-480D-ABA7-0208759CFFF9}"/>
    <cellStyle name="Normal 100 6" xfId="11405" xr:uid="{58B0018B-80EC-4244-95F2-70707B9684EF}"/>
    <cellStyle name="Normal 101" xfId="11406" xr:uid="{5FE307F5-223F-4DDC-95CD-3CAF230460CB}"/>
    <cellStyle name="Normal 101 2" xfId="11407" xr:uid="{219F2062-C89C-49E0-A5F5-55E6673DA614}"/>
    <cellStyle name="Normal 101 2 2" xfId="11408" xr:uid="{4B2BF918-12C8-4965-8FEB-71A0D6F47427}"/>
    <cellStyle name="Normal 101 2 3" xfId="11409" xr:uid="{58598943-2BAE-4146-B255-35070DFB3A8D}"/>
    <cellStyle name="Normal 101 2 4" xfId="11410" xr:uid="{0F3C52DC-07BB-4D8C-AFA5-6743B404829E}"/>
    <cellStyle name="Normal 101 3" xfId="11411" xr:uid="{CCCF2001-B097-40AF-A2C9-973168A21DA3}"/>
    <cellStyle name="Normal 101 3 2" xfId="11412" xr:uid="{19D2A8DE-A4BF-4A81-9DE4-891D04EC24C8}"/>
    <cellStyle name="Normal 101 3 3" xfId="11413" xr:uid="{69D71A1E-0851-441D-8CEA-8D5DD1A07AD0}"/>
    <cellStyle name="Normal 101 3 4" xfId="11414" xr:uid="{2D8E6076-C989-4386-8AB5-9E283299D0B1}"/>
    <cellStyle name="Normal 101 4" xfId="11415" xr:uid="{A3B49AB8-3120-4B3B-9A3B-C79F7DD79C44}"/>
    <cellStyle name="Normal 101 5" xfId="11416" xr:uid="{DC8623FE-9A93-4DAD-A9A7-23DEE9A40336}"/>
    <cellStyle name="Normal 101 6" xfId="11417" xr:uid="{3978A573-B5CF-46CB-B4ED-736F7B36E95C}"/>
    <cellStyle name="Normal 102" xfId="11418" xr:uid="{0CCFA390-D3AB-4885-A4F7-1F841ACD3946}"/>
    <cellStyle name="Normal 102 2" xfId="11419" xr:uid="{4182859F-4EA5-4316-9521-1EBF78D0CC8F}"/>
    <cellStyle name="Normal 102 2 2" xfId="11420" xr:uid="{34E487E0-3800-46CF-9EAF-37DB299671BB}"/>
    <cellStyle name="Normal 102 2 3" xfId="11421" xr:uid="{199F6065-357F-49F1-8501-6F828A003E02}"/>
    <cellStyle name="Normal 102 2 4" xfId="11422" xr:uid="{7E442F87-4307-45D5-8508-6BABF7CA710B}"/>
    <cellStyle name="Normal 102 3" xfId="11423" xr:uid="{2BAD0594-E6AD-42F4-83E9-BD76727814F6}"/>
    <cellStyle name="Normal 102 3 2" xfId="11424" xr:uid="{854ADC12-EDF2-4461-A60C-9CAB6129DBE9}"/>
    <cellStyle name="Normal 102 3 3" xfId="11425" xr:uid="{4FDF2ADB-F871-4731-B3DB-54F00C662C0E}"/>
    <cellStyle name="Normal 102 3 4" xfId="11426" xr:uid="{6C400BF6-3826-4ED6-A112-950A3B17D495}"/>
    <cellStyle name="Normal 102 4" xfId="11427" xr:uid="{D6D4319A-296F-4B08-850C-5E09D076A3AF}"/>
    <cellStyle name="Normal 102 5" xfId="11428" xr:uid="{BCE6D5B8-6E12-4023-9352-5AF98FFE5E1C}"/>
    <cellStyle name="Normal 102 6" xfId="11429" xr:uid="{7BFDF582-2BFC-4375-957E-61D5851AE3B0}"/>
    <cellStyle name="Normal 103" xfId="11430" xr:uid="{F52E8B70-4945-434C-9862-B81A41602BE6}"/>
    <cellStyle name="Normal 103 2" xfId="11431" xr:uid="{405F4491-4C42-4371-A3C8-7521CA520995}"/>
    <cellStyle name="Normal 103 2 2" xfId="11432" xr:uid="{BA65B860-EDC6-4652-8EA7-A1EFA55CD57E}"/>
    <cellStyle name="Normal 103 2 3" xfId="11433" xr:uid="{0C4316AD-717E-4482-85D6-9C021F671AE3}"/>
    <cellStyle name="Normal 103 2 4" xfId="11434" xr:uid="{55780E8C-EDCC-48FB-8825-36D71CECF138}"/>
    <cellStyle name="Normal 103 3" xfId="11435" xr:uid="{D6032E37-812C-4448-B8E2-CAEED6A3C3BC}"/>
    <cellStyle name="Normal 103 3 2" xfId="11436" xr:uid="{62C1A04C-7D7E-492F-B9AE-FEEC6E833C87}"/>
    <cellStyle name="Normal 103 3 3" xfId="11437" xr:uid="{6606B068-50F5-4349-934C-A0DA3C40793B}"/>
    <cellStyle name="Normal 103 3 4" xfId="11438" xr:uid="{CD8B239E-C17A-44C5-996A-4DC9B6D1BCF2}"/>
    <cellStyle name="Normal 103 4" xfId="11439" xr:uid="{071D12BC-361D-4030-8C4F-6CF7596C31ED}"/>
    <cellStyle name="Normal 103 5" xfId="11440" xr:uid="{6DBF056C-6B9E-47AE-883E-FF8FFF192A40}"/>
    <cellStyle name="Normal 103 6" xfId="11441" xr:uid="{062674CA-EF32-4395-A620-9A52E1C217BA}"/>
    <cellStyle name="Normal 104" xfId="11442" xr:uid="{3E8FDE57-22F2-4960-B43D-D71905E53827}"/>
    <cellStyle name="Normal 104 2" xfId="11443" xr:uid="{90852AE6-DC16-4E74-9C48-DA0B8670F3F4}"/>
    <cellStyle name="Normal 104 2 2" xfId="11444" xr:uid="{2552BC16-491F-4918-BF0B-8E39ED5A8801}"/>
    <cellStyle name="Normal 104 2 3" xfId="11445" xr:uid="{31D059D9-FCFB-4A88-BB07-2A1F22F0AA3E}"/>
    <cellStyle name="Normal 104 2 4" xfId="11446" xr:uid="{CFD3DA77-B4B9-4DCA-93D6-DEFF1B076F62}"/>
    <cellStyle name="Normal 104 3" xfId="11447" xr:uid="{E5EA49D9-E39A-4B72-BE2F-8484B4FC3D23}"/>
    <cellStyle name="Normal 104 3 2" xfId="11448" xr:uid="{018168FA-7A31-484A-A693-FB6FCE50C5EB}"/>
    <cellStyle name="Normal 104 3 3" xfId="11449" xr:uid="{F143B177-C899-4619-81C5-7EFAC3A7B81D}"/>
    <cellStyle name="Normal 104 3 4" xfId="11450" xr:uid="{744BD679-8A4C-4F10-917B-5EF541353327}"/>
    <cellStyle name="Normal 104 4" xfId="11451" xr:uid="{F8B8CDE0-FC2E-41DE-9783-BDBB68ADB8A7}"/>
    <cellStyle name="Normal 104 5" xfId="11452" xr:uid="{3B605124-7C34-4DCD-B570-07DD9A7DEADE}"/>
    <cellStyle name="Normal 104 6" xfId="11453" xr:uid="{A4AF1B2C-CE5E-4BD2-8603-863FA4B97D16}"/>
    <cellStyle name="Normal 105" xfId="11454" xr:uid="{1760094C-A52A-4B61-8FB8-21A2B5D4A5A4}"/>
    <cellStyle name="Normal 105 2" xfId="11455" xr:uid="{6A87D331-C3D1-4262-A899-4FEE2726CD94}"/>
    <cellStyle name="Normal 105 2 2" xfId="11456" xr:uid="{056C02B2-4778-4630-84D0-6CA8AC68A7D6}"/>
    <cellStyle name="Normal 105 2 3" xfId="11457" xr:uid="{387FD939-37BF-4087-B660-023A44C2CFB7}"/>
    <cellStyle name="Normal 105 2 4" xfId="11458" xr:uid="{F4C055BE-E04D-4818-8C90-CEF45FF3D621}"/>
    <cellStyle name="Normal 105 3" xfId="11459" xr:uid="{364E4933-0934-4245-88F0-36AC8BB47A3E}"/>
    <cellStyle name="Normal 105 3 2" xfId="11460" xr:uid="{7D4735E7-50A5-4453-9C4F-BCC4FE8A1D40}"/>
    <cellStyle name="Normal 105 3 3" xfId="11461" xr:uid="{47AF609E-8B3B-40A8-A928-F98E27887359}"/>
    <cellStyle name="Normal 105 3 4" xfId="11462" xr:uid="{173D69F5-469B-4DDD-8A88-6BFA2D4FAE18}"/>
    <cellStyle name="Normal 105 4" xfId="11463" xr:uid="{43761348-9B0B-4045-9F02-285E73EE9FAE}"/>
    <cellStyle name="Normal 105 5" xfId="11464" xr:uid="{EF41ADF5-F943-4708-835F-842A8E58CB15}"/>
    <cellStyle name="Normal 105 6" xfId="11465" xr:uid="{EF817BE6-5429-44F0-9C20-FD5E9D473BD8}"/>
    <cellStyle name="Normal 106" xfId="11466" xr:uid="{032FFDAE-059D-4303-BACD-56DCB3C3091A}"/>
    <cellStyle name="Normal 106 2" xfId="11467" xr:uid="{7DAD6871-331B-40D8-827C-17F84D0919EC}"/>
    <cellStyle name="Normal 106 2 2" xfId="11468" xr:uid="{C9C080EA-98EA-4736-A158-958062A6EB16}"/>
    <cellStyle name="Normal 106 2 3" xfId="11469" xr:uid="{BB8ABFE0-BE24-47B7-B82F-3BA286E5B0A7}"/>
    <cellStyle name="Normal 106 2 4" xfId="11470" xr:uid="{AC99A9C3-43CB-44D2-8CD3-04D1B93EF285}"/>
    <cellStyle name="Normal 106 3" xfId="11471" xr:uid="{27917C8F-9AF2-4CFB-B3B7-F87CBE7C4506}"/>
    <cellStyle name="Normal 106 4" xfId="11472" xr:uid="{6FC1A618-F548-418F-B219-622BB3F19C8B}"/>
    <cellStyle name="Normal 106 5" xfId="11473" xr:uid="{BA72383A-6239-45F3-AE8E-256D866B1F96}"/>
    <cellStyle name="Normal 106 6" xfId="11474" xr:uid="{FD175CBC-6684-4E2A-874D-C84EF540F297}"/>
    <cellStyle name="Normal 107" xfId="11475" xr:uid="{96483F10-50BE-44BD-B4DE-663CE8358250}"/>
    <cellStyle name="Normal 107 2" xfId="11476" xr:uid="{98F23DDD-D8D7-446D-88E7-02BF04973949}"/>
    <cellStyle name="Normal 107 3" xfId="11477" xr:uid="{FEC5BF04-46AA-4019-98DC-A8FDC74B24EA}"/>
    <cellStyle name="Normal 107 4" xfId="11478" xr:uid="{489D920D-79C5-49B2-ABFA-07D0E568A2D5}"/>
    <cellStyle name="Normal 108" xfId="11479" xr:uid="{29818A04-E33A-47BA-836A-67C73085C477}"/>
    <cellStyle name="Normal 108 2" xfId="11480" xr:uid="{C8F9ABAD-7DEF-41EE-BF15-05F3BB3448E2}"/>
    <cellStyle name="Normal 108 3" xfId="11481" xr:uid="{B77220E0-7D81-43F8-84A1-AE146D43E2AF}"/>
    <cellStyle name="Normal 108 4" xfId="11482" xr:uid="{F44BA62F-6D3B-4ED0-8E7E-B458933C5DBB}"/>
    <cellStyle name="Normal 109" xfId="11483" xr:uid="{286A97CC-F25E-4233-BF82-0FB0E6993AB0}"/>
    <cellStyle name="Normal 109 2" xfId="11484" xr:uid="{612EB45A-A556-4BC6-8F74-98FE97E3BD92}"/>
    <cellStyle name="Normal 109 3" xfId="11485" xr:uid="{A95B78A6-F206-423A-A955-24AEB71D7B4C}"/>
    <cellStyle name="Normal 109 4" xfId="11486" xr:uid="{5D06873B-2206-4F4E-8427-5EBB401704B4}"/>
    <cellStyle name="Normal 11" xfId="11487" xr:uid="{BB3CA553-3E92-4CAB-967D-1A6232B0347F}"/>
    <cellStyle name="Normal 11 10" xfId="11488" xr:uid="{42A6890D-BA60-41C1-A737-BC4C95D01616}"/>
    <cellStyle name="Normal 11 10 2" xfId="15117" xr:uid="{53B5BC75-37A2-429F-8463-16094B354E6B}"/>
    <cellStyle name="Normal 11 11" xfId="11489" xr:uid="{DE01D8F6-4B54-4BDB-AD9D-05332FD23572}"/>
    <cellStyle name="Normal 11 11 2" xfId="15118" xr:uid="{D4DFB181-F448-4D93-8536-62947A775D13}"/>
    <cellStyle name="Normal 11 12" xfId="11490" xr:uid="{C4FAC31E-0B38-43D0-82F7-9937B0133FB3}"/>
    <cellStyle name="Normal 11 12 2" xfId="15119" xr:uid="{194205F2-8F10-42CC-B769-435030250193}"/>
    <cellStyle name="Normal 11 13" xfId="11491" xr:uid="{4EEED71F-B35F-44D5-883E-F16D62C1ECFA}"/>
    <cellStyle name="Normal 11 13 2" xfId="15120" xr:uid="{85E8209C-F958-45C8-9852-CEBA46961BA8}"/>
    <cellStyle name="Normal 11 14" xfId="11492" xr:uid="{F68E7905-9EA9-4175-A6F3-ACC45CC52A19}"/>
    <cellStyle name="Normal 11 14 2" xfId="15121" xr:uid="{C5FBAF6A-493A-424B-BFDB-DD2D671841F3}"/>
    <cellStyle name="Normal 11 15" xfId="11493" xr:uid="{52E0D23B-6EAC-4FE2-99C7-EDDF9B05EAAE}"/>
    <cellStyle name="Normal 11 15 2" xfId="15122" xr:uid="{8BAA0D72-73D7-4BCD-A38F-CA1A14CAFFE0}"/>
    <cellStyle name="Normal 11 16" xfId="11494" xr:uid="{8FC3CFFA-92B6-469F-A199-ECF711CCF53F}"/>
    <cellStyle name="Normal 11 16 2" xfId="15123" xr:uid="{BC00C348-6EBA-4011-A887-FFA2A8BCBACA}"/>
    <cellStyle name="Normal 11 17" xfId="11495" xr:uid="{2CCF1036-CB17-4F77-8B82-B960EC0B1188}"/>
    <cellStyle name="Normal 11 17 2" xfId="15124" xr:uid="{98FE0936-0DE1-45E7-B0CD-C453D9B2DDAB}"/>
    <cellStyle name="Normal 11 18" xfId="11496" xr:uid="{92C285BA-5D3F-4091-A686-7B2067595546}"/>
    <cellStyle name="Normal 11 18 2" xfId="15125" xr:uid="{9BD018C7-D023-4745-B2B7-B041CCB4EC12}"/>
    <cellStyle name="Normal 11 19" xfId="11497" xr:uid="{24120D7E-0BEF-4377-AC07-19AA3250FE3B}"/>
    <cellStyle name="Normal 11 19 2" xfId="11498" xr:uid="{EDC74712-F7DF-4FDA-89C8-D4ECDF33CA2D}"/>
    <cellStyle name="Normal 11 19 3" xfId="11499" xr:uid="{5E325DA3-F5C6-43CE-A2FC-9BCCD827BA45}"/>
    <cellStyle name="Normal 11 19 4" xfId="11500" xr:uid="{9F4C5568-8484-4E2E-9631-34BD91AD20B5}"/>
    <cellStyle name="Normal 11 19 5" xfId="16098" xr:uid="{6A27516C-3AD5-4B20-A0FC-B4D6B97ADEAB}"/>
    <cellStyle name="Normal 11 19 5 2" xfId="16634" xr:uid="{C7ECAFCA-C2AA-4B53-96CD-CA66888BB21D}"/>
    <cellStyle name="Normal 11 2" xfId="11501" xr:uid="{B5528CB2-6923-4370-A6CC-DD22B3429A1A}"/>
    <cellStyle name="Normal 11 2 10" xfId="11502" xr:uid="{98702D3A-6B81-4E23-BB10-0305615C4FBF}"/>
    <cellStyle name="Normal 11 2 10 2" xfId="15126" xr:uid="{A1CF2A03-990D-4AF5-B272-79CB2211F60F}"/>
    <cellStyle name="Normal 11 2 11" xfId="11503" xr:uid="{B592E53D-50EC-48E8-B287-BFA9820BA850}"/>
    <cellStyle name="Normal 11 2 11 2" xfId="15127" xr:uid="{C078DBCB-6BE5-425C-A2DE-2B3B8073EFE3}"/>
    <cellStyle name="Normal 11 2 12" xfId="11504" xr:uid="{1B35224A-A352-4A15-BFE2-68A5ED51F533}"/>
    <cellStyle name="Normal 11 2 12 2" xfId="15128" xr:uid="{C1BBB894-C4FB-4953-B1B2-14A3E528B37E}"/>
    <cellStyle name="Normal 11 2 13" xfId="11505" xr:uid="{233ACB9D-0E8F-403E-B679-58D84ECC7FC2}"/>
    <cellStyle name="Normal 11 2 13 2" xfId="15129" xr:uid="{7A475CD1-BE31-4E1F-8E09-14E9C1CC61A3}"/>
    <cellStyle name="Normal 11 2 14" xfId="11506" xr:uid="{4A469A27-8D52-4528-8490-3125A000F5D3}"/>
    <cellStyle name="Normal 11 2 14 2" xfId="15130" xr:uid="{47DB2DA6-FD79-4EE9-BFC6-F01AAFDE6C1F}"/>
    <cellStyle name="Normal 11 2 15" xfId="11507" xr:uid="{C1DB447E-9AB3-4274-99CD-322EB2A2A998}"/>
    <cellStyle name="Normal 11 2 15 2" xfId="15131" xr:uid="{EEC4A9AB-364B-4179-B6C5-077AFAEB25E8}"/>
    <cellStyle name="Normal 11 2 16" xfId="11508" xr:uid="{C09EB739-A0A9-458B-8F58-9B21C4B9E7CC}"/>
    <cellStyle name="Normal 11 2 16 2" xfId="15132" xr:uid="{598D4545-3FFF-45F4-B6DE-A75FB1B9DA08}"/>
    <cellStyle name="Normal 11 2 17" xfId="11509" xr:uid="{1397C946-5204-4E15-8B82-DDF9C7893C9B}"/>
    <cellStyle name="Normal 11 2 17 2" xfId="15133" xr:uid="{E125E050-3A92-4D58-8794-F6FCEA8B7C9D}"/>
    <cellStyle name="Normal 11 2 18" xfId="11510" xr:uid="{ADEE9766-DB53-4A2C-A06F-AF428C09AFA3}"/>
    <cellStyle name="Normal 11 2 18 2" xfId="11511" xr:uid="{BF3BBE06-1261-41DD-81A7-FB3C4E7E296F}"/>
    <cellStyle name="Normal 11 2 18 3" xfId="11512" xr:uid="{E1353F2A-6AEA-4268-BB39-C166AC58F3D1}"/>
    <cellStyle name="Normal 11 2 18 4" xfId="11513" xr:uid="{21290277-F129-4DAC-96CF-B545D6ADE8ED}"/>
    <cellStyle name="Normal 11 2 18 5" xfId="16099" xr:uid="{B495EE16-B5C3-4B6D-AB2B-2054D9991CB2}"/>
    <cellStyle name="Normal 11 2 18 5 2" xfId="16635" xr:uid="{14977E11-EF40-4E64-92D2-458C85C8F3C4}"/>
    <cellStyle name="Normal 11 2 19" xfId="11514" xr:uid="{83212F00-74D8-4CFE-8553-015FE729D3AB}"/>
    <cellStyle name="Normal 11 2 2" xfId="11515" xr:uid="{0B0A3BC0-26D1-48D9-9252-8D4771BA685E}"/>
    <cellStyle name="Normal 11 2 2 2" xfId="15134" xr:uid="{8A5AB154-91FD-4C2E-9C45-6935C4696A7B}"/>
    <cellStyle name="Normal 11 2 20" xfId="11516" xr:uid="{D12F85D5-8E65-46B0-A7B9-ABC9645C24C8}"/>
    <cellStyle name="Normal 11 2 21" xfId="11517" xr:uid="{B5D4806C-42C5-4FA1-9A1A-30F626B93230}"/>
    <cellStyle name="Normal 11 2 22" xfId="11518" xr:uid="{E04D56FF-ABA2-4978-A747-4EE2930D7104}"/>
    <cellStyle name="Normal 11 2 3" xfId="11519" xr:uid="{3D60D071-21E8-4F9B-AC03-E17E39EC46CC}"/>
    <cellStyle name="Normal 11 2 3 2" xfId="15135" xr:uid="{665A62B2-6650-412D-B69F-B7198777FE9C}"/>
    <cellStyle name="Normal 11 2 4" xfId="11520" xr:uid="{DA6148BF-3115-467D-8685-DCCB46A85F03}"/>
    <cellStyle name="Normal 11 2 4 2" xfId="15136" xr:uid="{0127FFD9-368F-4F7E-81BE-477CAFD3E3FF}"/>
    <cellStyle name="Normal 11 2 5" xfId="11521" xr:uid="{1DF26DF8-732F-4B74-B1B3-12F64A88D701}"/>
    <cellStyle name="Normal 11 2 5 2" xfId="15137" xr:uid="{67095543-19F1-4FDC-B7B5-3CB35C302B4C}"/>
    <cellStyle name="Normal 11 2 6" xfId="11522" xr:uid="{2C90DC02-7357-4310-977F-21C793193267}"/>
    <cellStyle name="Normal 11 2 6 2" xfId="15138" xr:uid="{C2A8EA4D-FACE-4CFE-855A-16D98C5029AE}"/>
    <cellStyle name="Normal 11 2 7" xfId="11523" xr:uid="{BFDFC4BF-6A1D-455F-A84A-AC7FDB390D79}"/>
    <cellStyle name="Normal 11 2 7 2" xfId="15139" xr:uid="{C4AB96B2-6E26-44AD-B5E3-A5E816237922}"/>
    <cellStyle name="Normal 11 2 8" xfId="11524" xr:uid="{C21A7C5A-D465-46D5-8C00-0F5124389B5D}"/>
    <cellStyle name="Normal 11 2 8 2" xfId="15140" xr:uid="{A78EFE6D-E60F-469A-8792-A29136894582}"/>
    <cellStyle name="Normal 11 2 9" xfId="11525" xr:uid="{B9197C47-BDE3-4F59-9D88-7605D9613B05}"/>
    <cellStyle name="Normal 11 2 9 2" xfId="15141" xr:uid="{2BA7A57B-C207-4617-AC98-1A78FDDE83A2}"/>
    <cellStyle name="Normal 11 20" xfId="11526" xr:uid="{085A6D12-E861-4821-9FD7-8D8B025FC0B7}"/>
    <cellStyle name="Normal 11 21" xfId="11527" xr:uid="{41D6CEEF-46C7-4F88-B76A-B11194E574FF}"/>
    <cellStyle name="Normal 11 22" xfId="11528" xr:uid="{D6A4B31A-726C-4053-848C-8C5C540D5F32}"/>
    <cellStyle name="Normal 11 23" xfId="11529" xr:uid="{8F5646E5-8285-4969-BBC1-EFD2D2467E45}"/>
    <cellStyle name="Normal 11 24" xfId="16633" xr:uid="{3DDA44F9-686E-415F-AB25-56FF2A49F7DD}"/>
    <cellStyle name="Normal 11 25" xfId="18093" xr:uid="{F4598044-9E69-4D35-AC4B-70214867949D}"/>
    <cellStyle name="Normal 11 3" xfId="11530" xr:uid="{2F7ABB8A-647C-45D7-BC44-E9672212B66B}"/>
    <cellStyle name="Normal 11 3 2" xfId="15142" xr:uid="{78E1675E-7301-4801-838A-9EFAB704C9A1}"/>
    <cellStyle name="Normal 11 3 2 2" xfId="18739" xr:uid="{ED3A1D94-53E8-4A4F-ACC4-BBF164970B46}"/>
    <cellStyle name="Normal 11 3 3" xfId="18740" xr:uid="{8A6DA6C5-DFBE-45B8-9ACC-79DD6B8E54AE}"/>
    <cellStyle name="Normal 11 3 4" xfId="18738" xr:uid="{EEA4B06C-3FF4-4A16-99B0-F688986FB6A9}"/>
    <cellStyle name="Normal 11 4" xfId="11531" xr:uid="{629EBC2E-0BF8-4C8E-B657-D41BDA511B49}"/>
    <cellStyle name="Normal 11 4 2" xfId="15143" xr:uid="{B7E0FC6C-8DB6-4971-BE99-18A86D0F171A}"/>
    <cellStyle name="Normal 11 5" xfId="11532" xr:uid="{8BD59B22-299B-4B42-87A2-6DBE05213FCE}"/>
    <cellStyle name="Normal 11 5 2" xfId="15144" xr:uid="{453148CF-D36E-485E-B43D-D111732C9AEC}"/>
    <cellStyle name="Normal 11 6" xfId="11533" xr:uid="{69BCCABA-6FB6-4CEF-95FE-11E0FAAC6509}"/>
    <cellStyle name="Normal 11 6 2" xfId="15145" xr:uid="{7C53C1C8-ECFF-46C3-B95B-E9AC2581C09B}"/>
    <cellStyle name="Normal 11 7" xfId="11534" xr:uid="{3E51F66F-C715-4D2A-930B-1B65488CA417}"/>
    <cellStyle name="Normal 11 7 2" xfId="15146" xr:uid="{13FB1ACD-1529-4232-AF58-35AFCFDFB5AA}"/>
    <cellStyle name="Normal 11 8" xfId="11535" xr:uid="{E5CAFCAE-B3C4-4F41-994A-C2EB74A289D6}"/>
    <cellStyle name="Normal 11 8 2" xfId="15147" xr:uid="{66880493-3CBB-4D95-8A2E-AE9B089C8CDA}"/>
    <cellStyle name="Normal 11 9" xfId="11536" xr:uid="{EB2B8E70-1F3D-49AD-AEF0-FE1DE9418F04}"/>
    <cellStyle name="Normal 11 9 2" xfId="15148" xr:uid="{846FCA82-C421-41ED-9230-A35AE16AF8D4}"/>
    <cellStyle name="Normal 110" xfId="11537" xr:uid="{CBF6FBD3-A763-412A-9B40-B45CC105B236}"/>
    <cellStyle name="Normal 110 2" xfId="11538" xr:uid="{C5DC49C1-F97B-4ED6-9CCF-60655180D3E1}"/>
    <cellStyle name="Normal 110 3" xfId="11539" xr:uid="{73A39EFE-2CAB-4A0E-B421-BCA3EEDB43FA}"/>
    <cellStyle name="Normal 110 4" xfId="11540" xr:uid="{59ADA87C-87A0-4D09-8140-79DF41007833}"/>
    <cellStyle name="Normal 111" xfId="11541" xr:uid="{6D90DBCE-0D69-4DE2-8311-99BB47971050}"/>
    <cellStyle name="Normal 111 2" xfId="11542" xr:uid="{8994FB8F-CE76-4277-A5BC-137F971B412E}"/>
    <cellStyle name="Normal 111 3" xfId="11543" xr:uid="{24EAFE79-077C-4B92-BAB5-17AB4B906493}"/>
    <cellStyle name="Normal 111 4" xfId="11544" xr:uid="{7A1FEC5C-0BAF-41C8-80FB-4E88438AF31C}"/>
    <cellStyle name="Normal 112" xfId="11545" xr:uid="{97DCC7AB-4C12-4BFB-8F74-B4EA0E4A7828}"/>
    <cellStyle name="Normal 112 2" xfId="11546" xr:uid="{D45FF26D-7BAC-470D-84FE-907EBD666C26}"/>
    <cellStyle name="Normal 112 3" xfId="11547" xr:uid="{E66A30E5-02A1-4693-A983-AB05CA604B95}"/>
    <cellStyle name="Normal 112 4" xfId="11548" xr:uid="{DEF7B65F-AF54-4059-8F0B-9572FDC9CC5A}"/>
    <cellStyle name="Normal 113" xfId="11549" xr:uid="{6D791963-B74B-4234-AA2F-16117C64C5E4}"/>
    <cellStyle name="Normal 113 2" xfId="11550" xr:uid="{5255EA95-D05C-4990-8712-C88A09EEE3BC}"/>
    <cellStyle name="Normal 113 3" xfId="11551" xr:uid="{7652272C-B8BB-4B8D-9C1D-42BCFF1193D3}"/>
    <cellStyle name="Normal 113 4" xfId="11552" xr:uid="{50804D35-1E11-4FDF-ACCB-DC685F08204C}"/>
    <cellStyle name="Normal 114" xfId="11553" xr:uid="{C41C5533-C63C-405E-BAE5-98D98CBC0041}"/>
    <cellStyle name="Normal 114 2" xfId="18742" xr:uid="{3D97AECD-42C6-4390-AA2D-8BEF696F36A8}"/>
    <cellStyle name="Normal 114 3" xfId="18743" xr:uid="{C1441232-B60F-49C4-8326-65D25A39F45B}"/>
    <cellStyle name="Normal 114 4" xfId="18741" xr:uid="{464EABAB-CF89-41CF-B86D-202C11EC9F2F}"/>
    <cellStyle name="Normal 115" xfId="11554" xr:uid="{0C422EAD-DAE4-453D-93C3-8C2E6EC148BD}"/>
    <cellStyle name="Normal 115 2" xfId="11555" xr:uid="{FC02901D-65D6-4DC3-9755-36B64C514375}"/>
    <cellStyle name="Normal 115 3" xfId="11556" xr:uid="{794D0688-1C64-4F07-9996-DC2B680FB780}"/>
    <cellStyle name="Normal 115 4" xfId="32071" xr:uid="{D41669B5-C30C-41DA-BF10-039B6C1684E4}"/>
    <cellStyle name="Normal 116" xfId="11557" xr:uid="{2E254D16-FD59-4A66-B9E2-FCEABE52EAE5}"/>
    <cellStyle name="Normal 116 2" xfId="11558" xr:uid="{8D4743E4-AD38-46BE-95BA-59B166FFF578}"/>
    <cellStyle name="Normal 116 3" xfId="18745" xr:uid="{40B4DF26-8EEB-44D3-9FD8-A466FA77752A}"/>
    <cellStyle name="Normal 116 4" xfId="18744" xr:uid="{C5DE2E49-4ED8-4B71-900A-90ED8C388C5A}"/>
    <cellStyle name="Normal 117" xfId="11559" xr:uid="{8295FE2D-D807-4F96-BF73-0BE276866C6E}"/>
    <cellStyle name="Normal 117 2" xfId="18747" xr:uid="{E717AE2B-8B25-486C-8693-5D6C3CF118EF}"/>
    <cellStyle name="Normal 117 3" xfId="18746" xr:uid="{6415D7D0-F181-4E3D-9985-55E7208892C8}"/>
    <cellStyle name="Normal 118" xfId="11560" xr:uid="{D25FAFDE-AF12-445F-9B17-AEEF2D94EF77}"/>
    <cellStyle name="Normal 119" xfId="11561" xr:uid="{9E944FB7-526F-4B8E-AA57-ABFB7705F4A6}"/>
    <cellStyle name="Normal 119 2" xfId="18749" xr:uid="{906C82DA-692F-4311-AE3C-A4DF182930AB}"/>
    <cellStyle name="Normal 119 3" xfId="18750" xr:uid="{DABD86AA-919C-45B1-B96C-1ABEA6E02BD7}"/>
    <cellStyle name="Normal 119 4" xfId="18748" xr:uid="{B0ECD30E-C568-42C6-A918-7CD0E14EA7F0}"/>
    <cellStyle name="Normal 12" xfId="11562" xr:uid="{FF559B1E-7AB0-45E0-B4C6-75E53AFA246D}"/>
    <cellStyle name="Normal 12 10" xfId="11563" xr:uid="{421B8ADF-AA06-4615-B83B-48411623C94C}"/>
    <cellStyle name="Normal 12 10 2" xfId="15149" xr:uid="{7D9E34CF-568C-4241-BA41-3B997821CECA}"/>
    <cellStyle name="Normal 12 11" xfId="11564" xr:uid="{C27982B7-7678-4D08-9F6F-FA13E55D3512}"/>
    <cellStyle name="Normal 12 11 2" xfId="15150" xr:uid="{AD036FAD-DDA0-46D4-A4EC-8C28F42A9728}"/>
    <cellStyle name="Normal 12 12" xfId="11565" xr:uid="{E4D018EC-8175-4A73-BABE-7633503DE4A0}"/>
    <cellStyle name="Normal 12 12 2" xfId="15151" xr:uid="{D0D3FD1E-C449-4D6D-9743-579ADF6650EE}"/>
    <cellStyle name="Normal 12 13" xfId="11566" xr:uid="{5B2C3BD1-6EAB-4ED4-A325-FD421CA80612}"/>
    <cellStyle name="Normal 12 13 2" xfId="15152" xr:uid="{1DE030BE-497F-4C1A-A289-68476B7644E4}"/>
    <cellStyle name="Normal 12 14" xfId="11567" xr:uid="{D0CADABA-5CE4-412E-B587-489DA13C4FC6}"/>
    <cellStyle name="Normal 12 14 2" xfId="15153" xr:uid="{50CECD0C-C483-45EF-9066-C7D414881BC8}"/>
    <cellStyle name="Normal 12 15" xfId="11568" xr:uid="{E60DFF16-1FFB-46AD-9E8D-6CC9FE38A2CD}"/>
    <cellStyle name="Normal 12 15 2" xfId="15154" xr:uid="{22D54C33-99A9-48E2-B129-9A4E4D114F5A}"/>
    <cellStyle name="Normal 12 16" xfId="11569" xr:uid="{5F07AA67-8F49-433A-8358-FA6AD49823EF}"/>
    <cellStyle name="Normal 12 16 2" xfId="15155" xr:uid="{6E10D6B3-54F8-4CCE-AC3E-42896C59DA94}"/>
    <cellStyle name="Normal 12 17" xfId="11570" xr:uid="{9D208771-F6BB-4480-9955-8CBA7E0CED7F}"/>
    <cellStyle name="Normal 12 17 2" xfId="15156" xr:uid="{370611B8-D7C5-4661-A8A7-AE631DE1A164}"/>
    <cellStyle name="Normal 12 18" xfId="11571" xr:uid="{C9D5F185-F0BD-4981-8000-56BCF3EF2CAC}"/>
    <cellStyle name="Normal 12 18 2" xfId="16100" xr:uid="{30D1A4CD-A6F6-4FCA-BF17-CA9BA7E51008}"/>
    <cellStyle name="Normal 12 18 2 2" xfId="16637" xr:uid="{0FB7619B-E971-4B47-8A34-C3999A93F43D}"/>
    <cellStyle name="Normal 12 19" xfId="11572" xr:uid="{05277200-E501-431F-A3EF-DAA1F3122572}"/>
    <cellStyle name="Normal 12 2" xfId="11573" xr:uid="{9668A540-31D0-4C15-9D7C-D397B224B3FC}"/>
    <cellStyle name="Normal 12 2 2" xfId="11574" xr:uid="{2AA76669-DE1D-4558-B612-45B4873FEF8A}"/>
    <cellStyle name="Normal 12 2 2 2" xfId="11575" xr:uid="{2F258032-10C8-4B0B-A915-C9B05810677B}"/>
    <cellStyle name="Normal 12 2 2 3" xfId="11576" xr:uid="{62A3D40B-849A-4513-B7D8-298A63CDB027}"/>
    <cellStyle name="Normal 12 2 2 4" xfId="11577" xr:uid="{10700ECC-4EBC-4EE3-84A2-87E77573655B}"/>
    <cellStyle name="Normal 12 2 2 5" xfId="16101" xr:uid="{0664975F-21B4-42A8-9674-AAA631CD5454}"/>
    <cellStyle name="Normal 12 2 2 5 2" xfId="16639" xr:uid="{BAF19D99-15DC-4817-B141-6259D4EE2FFA}"/>
    <cellStyle name="Normal 12 2 3" xfId="11578" xr:uid="{E252DE69-8D45-40E0-ACF9-2732ADA53BF2}"/>
    <cellStyle name="Normal 12 2 4" xfId="11579" xr:uid="{C42D041D-17D8-4CF8-9AD3-4AB03FFA9D6E}"/>
    <cellStyle name="Normal 12 2 5" xfId="11580" xr:uid="{F7EA7E1B-480F-4267-87EF-8D1D8B05289A}"/>
    <cellStyle name="Normal 12 2 6" xfId="11581" xr:uid="{D28DC8BD-1511-4A1F-AC12-BA5A54242A45}"/>
    <cellStyle name="Normal 12 2 7" xfId="16638" xr:uid="{03C692B5-1E8F-4952-A082-3441653D2F8B}"/>
    <cellStyle name="Normal 12 20" xfId="16636" xr:uid="{7E780BF5-5F77-48CC-91BC-116B97B045F9}"/>
    <cellStyle name="Normal 12 20 2" xfId="25098" xr:uid="{53C106DC-98E1-404F-930D-297CCC5E1523}"/>
    <cellStyle name="Normal 12 3" xfId="11582" xr:uid="{4A57397A-603A-4C79-861E-3E976619A09D}"/>
    <cellStyle name="Normal 12 3 2" xfId="11583" xr:uid="{DD1E5683-ADCD-4B72-A6E4-1A7F99A6B72B}"/>
    <cellStyle name="Normal 12 3 2 2" xfId="16102" xr:uid="{0B36E011-4D17-4AFD-B4B4-4604CAF9760C}"/>
    <cellStyle name="Normal 12 3 2 2 2" xfId="16641" xr:uid="{C099DA40-773A-46EC-96DD-0359B641496B}"/>
    <cellStyle name="Normal 12 3 3" xfId="11584" xr:uid="{C53F5C89-A8AA-4BFF-B731-71A4F6290030}"/>
    <cellStyle name="Normal 12 3 4" xfId="16640" xr:uid="{0F552127-FBA9-4DA9-B908-143FE8EA713B}"/>
    <cellStyle name="Normal 12 3 4 2" xfId="24963" xr:uid="{D1406119-925A-46E2-9A05-9342CFCD1774}"/>
    <cellStyle name="Normal 12 4" xfId="11585" xr:uid="{B580A167-3623-4A05-ADA4-9312487BD549}"/>
    <cellStyle name="Normal 12 4 2" xfId="15157" xr:uid="{1F1349D4-3FE5-447E-8C6E-891FB86B2DB7}"/>
    <cellStyle name="Normal 12 4 2 2" xfId="32072" xr:uid="{DBEA5989-A8EC-468A-BCAE-C277465DFE35}"/>
    <cellStyle name="Normal 12 4 3" xfId="16103" xr:uid="{384C96E9-D383-44FD-B314-024EBA189C1C}"/>
    <cellStyle name="Normal 12 4 3 2" xfId="16642" xr:uid="{1E3BFD77-BC69-4A98-A455-2138B1AD1068}"/>
    <cellStyle name="Normal 12 5" xfId="11586" xr:uid="{4E1A8660-D9A1-42CE-B861-448421546673}"/>
    <cellStyle name="Normal 12 5 2" xfId="15158" xr:uid="{4142D723-3D53-4FB6-91BC-AD39C12A47D2}"/>
    <cellStyle name="Normal 12 6" xfId="11587" xr:uid="{43928E6F-9DB5-4454-8B88-8E10ECC1CA60}"/>
    <cellStyle name="Normal 12 6 2" xfId="15159" xr:uid="{B86B8B45-D621-44B8-8BE1-34D014DAC0C2}"/>
    <cellStyle name="Normal 12 7" xfId="11588" xr:uid="{84FBED87-D0B8-492F-BD94-7A72EDB926B9}"/>
    <cellStyle name="Normal 12 7 2" xfId="15160" xr:uid="{AC90E11A-95BB-4D1E-86DB-7EA5D708EE08}"/>
    <cellStyle name="Normal 12 8" xfId="11589" xr:uid="{F9DEA3B4-4D21-4F86-A28A-49EF589E3288}"/>
    <cellStyle name="Normal 12 8 2" xfId="15161" xr:uid="{A3F58BA5-E2FC-4362-90C2-6AD9BCF615AE}"/>
    <cellStyle name="Normal 12 9" xfId="11590" xr:uid="{AD9F9CF4-3ED1-43D9-ABFA-B9C2CEF5B7EA}"/>
    <cellStyle name="Normal 12 9 2" xfId="15162" xr:uid="{735D497B-95AC-4560-967F-4D960FF79D58}"/>
    <cellStyle name="Normal 120" xfId="11591" xr:uid="{EB434CF6-15F9-4860-94C3-B3045D0BBFD3}"/>
    <cellStyle name="Normal 120 2" xfId="18752" xr:uid="{4846A37D-DDD9-4520-8484-F428A24EAD47}"/>
    <cellStyle name="Normal 120 3" xfId="18751" xr:uid="{00D48DB1-CFE5-46A8-A28D-772854B3F0B4}"/>
    <cellStyle name="Normal 120 4" xfId="25177" xr:uid="{862F9644-DC3B-46C6-A625-1DCBCEF27E50}"/>
    <cellStyle name="Normal 121" xfId="10285" xr:uid="{5C711137-8007-436A-B54A-5D48AD030870}"/>
    <cellStyle name="Normal 121 2" xfId="18753" xr:uid="{795D986F-BE7B-495B-BEC0-6EBE87E3D697}"/>
    <cellStyle name="Normal 122" xfId="17461" xr:uid="{1D37EFB2-5362-4FFA-9B39-3D6DB403A191}"/>
    <cellStyle name="Normal 122 2" xfId="17462" xr:uid="{C2C0E299-0D1C-4149-9265-E0BB3F04625A}"/>
    <cellStyle name="Normal 122 3" xfId="18754" xr:uid="{5FB4173B-DEF6-4EE3-A46B-1FBB3E85E6CE}"/>
    <cellStyle name="Normal 122 3 2" xfId="32771" xr:uid="{B424A30D-1E80-469D-81CB-0FC501DE515A}"/>
    <cellStyle name="Normal 123" xfId="11592" xr:uid="{C50091DB-07EB-4DCE-894B-AFA3C274E044}"/>
    <cellStyle name="Normal 123 2" xfId="18756" xr:uid="{ECA756C6-CA6E-424C-A214-599E2B7A4350}"/>
    <cellStyle name="Normal 123 3" xfId="18755" xr:uid="{65735BB3-453F-4281-89BB-8CFFE31016E2}"/>
    <cellStyle name="Normal 123 3 2" xfId="32073" xr:uid="{0BBAD7A0-49AF-4710-9B00-2DC649CB9EDA}"/>
    <cellStyle name="Normal 124" xfId="18065" xr:uid="{59177EEC-C656-4B60-B4AC-F8F2B87D5251}"/>
    <cellStyle name="Normal 124 2" xfId="18757" xr:uid="{32EA15BA-C5AF-4A9F-AD1C-171D5AEB541E}"/>
    <cellStyle name="Normal 124 3" xfId="35622" xr:uid="{44EE08BD-CC6C-4748-BA82-83A2E6939F53}"/>
    <cellStyle name="Normal 125" xfId="18758" xr:uid="{571E4B9A-1873-43D8-A511-C3BD56C5A270}"/>
    <cellStyle name="Normal 126" xfId="18759" xr:uid="{0F8F0BED-085C-4E3A-87C8-9E7A62C1E7A5}"/>
    <cellStyle name="Normal 127" xfId="18760" xr:uid="{77B69D12-14F7-48B7-97BB-08BE68C11868}"/>
    <cellStyle name="Normal 128" xfId="18761" xr:uid="{014CFCBE-95E3-452F-8774-E45B99F268F8}"/>
    <cellStyle name="Normal 129" xfId="18762" xr:uid="{C852EA73-E6AE-47D3-89D7-923B004032AE}"/>
    <cellStyle name="Normal 13" xfId="11593" xr:uid="{18405B76-856F-4597-BCD2-810D8332529D}"/>
    <cellStyle name="Normal 13 10" xfId="11594" xr:uid="{1F23CF2C-6496-487F-88CF-2973C53F24A0}"/>
    <cellStyle name="Normal 13 10 2" xfId="15163" xr:uid="{901E2B26-5294-42B4-897A-5578BE6FB06B}"/>
    <cellStyle name="Normal 13 11" xfId="11595" xr:uid="{8F2A6B48-117B-4E12-933B-596CC0B74B37}"/>
    <cellStyle name="Normal 13 11 2" xfId="15164" xr:uid="{65730733-E4D8-4626-910A-913F4B2D24AC}"/>
    <cellStyle name="Normal 13 12" xfId="11596" xr:uid="{6EBC456C-0006-4C88-9F5E-C606C51216A3}"/>
    <cellStyle name="Normal 13 12 2" xfId="15165" xr:uid="{ACF1A257-C23F-471C-B218-3EDCB12DFE04}"/>
    <cellStyle name="Normal 13 13" xfId="11597" xr:uid="{1D4DF706-455A-452D-9E05-BE56A391ECE3}"/>
    <cellStyle name="Normal 13 13 2" xfId="15166" xr:uid="{BA3FE8A3-A60C-4FB0-94B4-94F4984476DA}"/>
    <cellStyle name="Normal 13 14" xfId="11598" xr:uid="{E4B6E374-1E02-4ECA-889F-8AA313CA861C}"/>
    <cellStyle name="Normal 13 14 2" xfId="15167" xr:uid="{A5B0E79B-0CE3-4930-B57D-8CD92B018FB2}"/>
    <cellStyle name="Normal 13 15" xfId="11599" xr:uid="{F3005A7A-AC22-4CFF-B7F7-ABC0046BFBC4}"/>
    <cellStyle name="Normal 13 15 2" xfId="15168" xr:uid="{0E95DC88-A3BE-4D2E-BAB0-9A99BD2B9FEB}"/>
    <cellStyle name="Normal 13 16" xfId="11600" xr:uid="{F93DDCF4-E756-491A-82B4-C4E8C65266D6}"/>
    <cellStyle name="Normal 13 16 2" xfId="15169" xr:uid="{ACACC618-8340-4A78-85F2-24770738DB62}"/>
    <cellStyle name="Normal 13 17" xfId="11601" xr:uid="{22FDDF3E-1BB1-4854-8069-D30296596C23}"/>
    <cellStyle name="Normal 13 17 2" xfId="15170" xr:uid="{AA99249A-2AF5-44D0-A1D1-7E84C8F545EE}"/>
    <cellStyle name="Normal 13 18" xfId="11602" xr:uid="{4767EAEC-C6EF-4B30-BD9B-0555817487E7}"/>
    <cellStyle name="Normal 13 18 2" xfId="11603" xr:uid="{C5088955-9B0E-4FD5-91D7-DE1FFA6C90ED}"/>
    <cellStyle name="Normal 13 18 3" xfId="11604" xr:uid="{6FFBC8D6-8AAA-4AEC-833C-88618E9DACF1}"/>
    <cellStyle name="Normal 13 18 4" xfId="11605" xr:uid="{95117ABD-9268-4070-84D5-503780200827}"/>
    <cellStyle name="Normal 13 18 5" xfId="16104" xr:uid="{777539C6-7D7F-414B-8F90-09A44C87B4C5}"/>
    <cellStyle name="Normal 13 18 5 2" xfId="16644" xr:uid="{C8BFDE39-9982-4BA4-A117-F6C61F8B4E31}"/>
    <cellStyle name="Normal 13 19" xfId="11606" xr:uid="{BB67F3B2-0F53-4B21-825B-B68F89767A72}"/>
    <cellStyle name="Normal 13 2" xfId="11607" xr:uid="{DE757F6A-165E-4F59-A48B-D82100E88314}"/>
    <cellStyle name="Normal 13 2 2" xfId="11608" xr:uid="{45C2C9E1-9AF7-46C5-AF57-D6ADBD466C7F}"/>
    <cellStyle name="Normal 13 2 2 2" xfId="11609" xr:uid="{71BDCD61-E831-4D51-9237-48438336DE16}"/>
    <cellStyle name="Normal 13 2 2 3" xfId="11610" xr:uid="{EF563F41-0F5F-4AEE-929E-39509B477D0A}"/>
    <cellStyle name="Normal 13 2 2 4" xfId="11611" xr:uid="{FA3B7AB9-F68B-4E2D-B0CA-3AC6C92F6305}"/>
    <cellStyle name="Normal 13 2 2 5" xfId="16105" xr:uid="{E1DF853E-5A81-402E-99F0-104976D2BADE}"/>
    <cellStyle name="Normal 13 2 2 5 2" xfId="16646" xr:uid="{64CFA5CC-0870-4909-BABB-1C7E646ACC16}"/>
    <cellStyle name="Normal 13 2 3" xfId="11612" xr:uid="{4E9F17BF-3CF0-4071-B7CB-8090239D74EE}"/>
    <cellStyle name="Normal 13 2 4" xfId="11613" xr:uid="{04E838E6-D303-4D53-928B-D3893C7E3D51}"/>
    <cellStyle name="Normal 13 2 5" xfId="11614" xr:uid="{892D3FB1-77D6-43ED-9CA1-A4642D7C785C}"/>
    <cellStyle name="Normal 13 2 6" xfId="11615" xr:uid="{F4F75C67-695D-4909-BA43-E758195572B4}"/>
    <cellStyle name="Normal 13 2 7" xfId="16645" xr:uid="{68BA29AA-040F-4132-8722-78025156100A}"/>
    <cellStyle name="Normal 13 20" xfId="11616" xr:uid="{07E80EF7-A99E-4E08-A484-26DD72BD8AE9}"/>
    <cellStyle name="Normal 13 21" xfId="11617" xr:uid="{0053C013-4105-4A34-BAB6-937EC8AB7B19}"/>
    <cellStyle name="Normal 13 22" xfId="11618" xr:uid="{50F2EF99-4C20-4B43-8157-FBEC1A073653}"/>
    <cellStyle name="Normal 13 23" xfId="16643" xr:uid="{D02962B7-F564-41D5-87D6-06DEF135ABA8}"/>
    <cellStyle name="Normal 13 3" xfId="11619" xr:uid="{EEC1D705-6F85-43B7-A255-619402A363D9}"/>
    <cellStyle name="Normal 13 3 2" xfId="15171" xr:uid="{E8E0C943-66BD-402E-B0B2-FD88B87BBEF8}"/>
    <cellStyle name="Normal 13 4" xfId="11620" xr:uid="{405D4E50-A6F7-4A5C-8A8E-46E09A05A466}"/>
    <cellStyle name="Normal 13 4 2" xfId="15172" xr:uid="{20CAAF2D-A3C1-4140-9583-321CA7324B82}"/>
    <cellStyle name="Normal 13 5" xfId="11621" xr:uid="{1E1045A6-4026-4A9A-820A-495DFC7017F7}"/>
    <cellStyle name="Normal 13 5 2" xfId="15173" xr:uid="{ACA63B54-7937-49D0-8CBA-2B5FEFDC2705}"/>
    <cellStyle name="Normal 13 6" xfId="11622" xr:uid="{2A1FCF78-0EE1-4AB4-8627-BFD0DDCABE49}"/>
    <cellStyle name="Normal 13 6 2" xfId="15174" xr:uid="{C029DCB0-D779-476D-A4CD-DB6F6335E702}"/>
    <cellStyle name="Normal 13 7" xfId="11623" xr:uid="{36AF0B1A-F8C5-4014-B1E0-A3793EB23003}"/>
    <cellStyle name="Normal 13 7 2" xfId="15175" xr:uid="{91BE25E9-7124-400D-885F-26F73D349B39}"/>
    <cellStyle name="Normal 13 8" xfId="11624" xr:uid="{2CC8614F-7FF8-4758-9BD9-C1820DF55610}"/>
    <cellStyle name="Normal 13 8 2" xfId="15176" xr:uid="{3E207A6C-CEEE-47DE-B6E9-633CA3EC446B}"/>
    <cellStyle name="Normal 13 9" xfId="11625" xr:uid="{49DFC50F-05F4-489E-91A7-10D4BC63A3DC}"/>
    <cellStyle name="Normal 13 9 2" xfId="15177" xr:uid="{493DA2CA-943C-40F6-BF5B-9BDD16ACD576}"/>
    <cellStyle name="Normal 130" xfId="18763" xr:uid="{E26B7F68-27D9-4FF3-8E2B-A13C9A9A4214}"/>
    <cellStyle name="Normal 131" xfId="18764" xr:uid="{A3F85481-72E2-4FDD-B974-8E212619C60B}"/>
    <cellStyle name="Normal 132" xfId="31655" xr:uid="{05F88765-1598-462F-B3C1-76A20CBD6D17}"/>
    <cellStyle name="Normal 133" xfId="18765" xr:uid="{7689BA54-151A-4C09-9C07-93F0BBC2B1BD}"/>
    <cellStyle name="Normal 134" xfId="18766" xr:uid="{5AE1B00A-E248-496A-808F-A1D59A59DF86}"/>
    <cellStyle name="Normal 134 2" xfId="18767" xr:uid="{CD9BCBF1-1008-4287-8A6E-AFC0E8A7FC96}"/>
    <cellStyle name="Normal 135" xfId="18768" xr:uid="{8637CB69-94C9-4878-994F-6D16FC672ED5}"/>
    <cellStyle name="Normal 136" xfId="18769" xr:uid="{414E7774-9A96-480E-B3BC-53811C271EC9}"/>
    <cellStyle name="Normal 137" xfId="18770" xr:uid="{9221A996-8C19-4CB4-8CC2-7A9F3C7D618B}"/>
    <cellStyle name="Normal 138" xfId="18771" xr:uid="{9CDE83CB-3DA7-435D-AB9E-5E28546FF4E7}"/>
    <cellStyle name="Normal 139" xfId="18772" xr:uid="{3400AAA1-0034-4478-B7B7-F17714C4EE15}"/>
    <cellStyle name="Normal 14" xfId="11626" xr:uid="{8B4C482C-CE30-4CE7-BAB5-95CECCF994A5}"/>
    <cellStyle name="Normal 14 10" xfId="11627" xr:uid="{77191D67-5C0F-4C00-86C2-9BA3F9DFA392}"/>
    <cellStyle name="Normal 14 10 2" xfId="15178" xr:uid="{9B494BCC-994C-406D-A675-3AEB8C54AECC}"/>
    <cellStyle name="Normal 14 11" xfId="11628" xr:uid="{95181992-E6FB-48B6-ADC3-0D4167B3B752}"/>
    <cellStyle name="Normal 14 11 2" xfId="15179" xr:uid="{2834A1B2-CB06-4946-AFA5-FD1638168C9D}"/>
    <cellStyle name="Normal 14 12" xfId="11629" xr:uid="{EE169225-7183-4FF8-BDFF-5CDFF8528B6F}"/>
    <cellStyle name="Normal 14 12 2" xfId="15180" xr:uid="{77659754-C5F7-48AD-8EA6-5058F87B3497}"/>
    <cellStyle name="Normal 14 13" xfId="11630" xr:uid="{30D5166C-9C9D-4C2A-9101-CAFC2CB548A5}"/>
    <cellStyle name="Normal 14 13 2" xfId="15181" xr:uid="{5098A7F4-D8F2-4672-B2A3-AFDC3B9D092C}"/>
    <cellStyle name="Normal 14 14" xfId="11631" xr:uid="{7265B269-E3EE-4598-9A99-11E94CBDC1A1}"/>
    <cellStyle name="Normal 14 14 2" xfId="15182" xr:uid="{9C458F66-AD3A-4F53-88BF-158A53EF0B39}"/>
    <cellStyle name="Normal 14 15" xfId="11632" xr:uid="{FACBB075-C11B-4C04-B93B-0A58C72CA114}"/>
    <cellStyle name="Normal 14 15 2" xfId="15183" xr:uid="{C64E21EA-5904-4AA3-A494-A6658D2EBC75}"/>
    <cellStyle name="Normal 14 16" xfId="11633" xr:uid="{D18C4FCD-3920-4CC8-B0C8-4DD023BD1B02}"/>
    <cellStyle name="Normal 14 16 2" xfId="15184" xr:uid="{5803D39C-249E-45C6-A6BD-C5051889BE26}"/>
    <cellStyle name="Normal 14 17" xfId="11634" xr:uid="{7A2E5F2C-8A53-422D-94D2-0A4B44ED5594}"/>
    <cellStyle name="Normal 14 17 2" xfId="15185" xr:uid="{A68E9090-53EC-4760-A69A-FC800C456CBF}"/>
    <cellStyle name="Normal 14 18" xfId="11635" xr:uid="{066C22D9-9E48-4058-AE52-A9367530735E}"/>
    <cellStyle name="Normal 14 18 2" xfId="11636" xr:uid="{4EAFB0BB-50B0-4C40-A2F7-4B898A9F29B9}"/>
    <cellStyle name="Normal 14 18 3" xfId="11637" xr:uid="{C4208416-3F7F-4FA4-8908-ECEA1B99282B}"/>
    <cellStyle name="Normal 14 18 4" xfId="11638" xr:uid="{1EC44A68-6589-4BA7-929F-8EBC4E259452}"/>
    <cellStyle name="Normal 14 18 5" xfId="16106" xr:uid="{CA648CEA-6B80-412D-86B9-6BF7B7F958A6}"/>
    <cellStyle name="Normal 14 18 5 2" xfId="16648" xr:uid="{24FDEEA2-F401-41D7-A7D2-A36299A233D2}"/>
    <cellStyle name="Normal 14 19" xfId="11639" xr:uid="{CE032B43-A025-4B95-95F1-3EC2BB6D6E7D}"/>
    <cellStyle name="Normal 14 2" xfId="11640" xr:uid="{A5DA6670-A2A4-43ED-B4A8-2C6AF8804D7A}"/>
    <cellStyle name="Normal 14 2 2" xfId="15186" xr:uid="{DF5D27E5-BA6E-4524-951C-E902FF135CE6}"/>
    <cellStyle name="Normal 14 20" xfId="11641" xr:uid="{95464447-4261-4553-B954-3B9D0C844E44}"/>
    <cellStyle name="Normal 14 21" xfId="11642" xr:uid="{1AABB185-BFA7-461D-94F4-3784766155ED}"/>
    <cellStyle name="Normal 14 22" xfId="11643" xr:uid="{62B30D3F-A25F-4C1A-9E37-BE6605F4E358}"/>
    <cellStyle name="Normal 14 23" xfId="16647" xr:uid="{068AD282-3F1C-4DFF-889F-671CF8D9C295}"/>
    <cellStyle name="Normal 14 3" xfId="11644" xr:uid="{52E1569E-097E-4A60-ACFF-3BBECB096E8B}"/>
    <cellStyle name="Normal 14 3 2" xfId="15187" xr:uid="{2FF3CCBD-77FC-43EE-8080-47C6223C428E}"/>
    <cellStyle name="Normal 14 4" xfId="11645" xr:uid="{26AD8352-AFA4-46FC-A2E1-F0C8C68CFE5E}"/>
    <cellStyle name="Normal 14 4 2" xfId="15188" xr:uid="{A9C59134-86DB-45ED-B2E0-FC75FC63E672}"/>
    <cellStyle name="Normal 14 5" xfId="11646" xr:uid="{EA9622EB-F7F9-40C1-856A-465C7CD45C74}"/>
    <cellStyle name="Normal 14 5 2" xfId="15189" xr:uid="{996E97F7-400A-4E23-8275-9D3FE929D232}"/>
    <cellStyle name="Normal 14 6" xfId="11647" xr:uid="{C9A9119E-2752-4E00-8F13-663CECAADAC5}"/>
    <cellStyle name="Normal 14 6 2" xfId="15190" xr:uid="{BA5A1BC5-806D-4DCC-8341-CC3E6AEAE00D}"/>
    <cellStyle name="Normal 14 7" xfId="11648" xr:uid="{B386FCB9-C002-4601-AC89-B2F40D32C767}"/>
    <cellStyle name="Normal 14 7 2" xfId="15191" xr:uid="{CC0EA1CA-6329-4804-B09F-B6C7331A2844}"/>
    <cellStyle name="Normal 14 8" xfId="11649" xr:uid="{A1D2C315-EA9C-49D3-A3D5-F2748FCACDF5}"/>
    <cellStyle name="Normal 14 8 2" xfId="15192" xr:uid="{ABDF90B0-16EC-42DA-905D-BE43F553103E}"/>
    <cellStyle name="Normal 14 9" xfId="11650" xr:uid="{069B4687-601A-4292-B2D5-8EE2406468B9}"/>
    <cellStyle name="Normal 14 9 2" xfId="15193" xr:uid="{AFBE1794-C937-4FCE-A374-522F7FB5399B}"/>
    <cellStyle name="Normal 140" xfId="31656" xr:uid="{555914CC-0B81-4877-AA42-08B998D006D1}"/>
    <cellStyle name="Normal 141" xfId="31673" xr:uid="{B968A9BF-7382-47D6-BB0B-B3B277DEB9E5}"/>
    <cellStyle name="Normal 142" xfId="31674" xr:uid="{50373E67-E70E-4621-A128-967997C303E1}"/>
    <cellStyle name="Normal 143" xfId="31676" xr:uid="{42DF96A6-C56D-4281-9356-63A1A44081E9}"/>
    <cellStyle name="Normal 144" xfId="49057" xr:uid="{CF1800D1-1B11-417A-982F-E7A8F5F26005}"/>
    <cellStyle name="Normal 15" xfId="11651" xr:uid="{D5199642-2B57-46A2-9292-F58D576545CF}"/>
    <cellStyle name="Normal 15 10" xfId="11652" xr:uid="{552F2B67-1BEE-4AD1-83B2-ACA1894CFA86}"/>
    <cellStyle name="Normal 15 10 2" xfId="15194" xr:uid="{80B64D6C-409B-48E0-BD73-BD457BF6B5EF}"/>
    <cellStyle name="Normal 15 11" xfId="11653" xr:uid="{DF5E0888-55AA-4752-AD58-551F281F8F6C}"/>
    <cellStyle name="Normal 15 11 2" xfId="15195" xr:uid="{ED684E9E-6159-45D2-AF3B-3949232B09DD}"/>
    <cellStyle name="Normal 15 12" xfId="11654" xr:uid="{D31283CD-E676-4EC0-BCDD-91AD87DE5521}"/>
    <cellStyle name="Normal 15 12 2" xfId="15196" xr:uid="{B40802DB-CCBC-4D4B-B0F0-6506326DC60A}"/>
    <cellStyle name="Normal 15 13" xfId="11655" xr:uid="{CAC15F9C-CE1F-4C4F-8DC8-DBDFC8FB0298}"/>
    <cellStyle name="Normal 15 13 2" xfId="15197" xr:uid="{D612274F-EF8E-4E02-B87E-CE97A5CD05E5}"/>
    <cellStyle name="Normal 15 14" xfId="11656" xr:uid="{C0EBAD83-7393-41BF-AD96-591D65D3A8BC}"/>
    <cellStyle name="Normal 15 14 2" xfId="15198" xr:uid="{CC92556E-7E13-4D59-A981-09BE2265232F}"/>
    <cellStyle name="Normal 15 15" xfId="11657" xr:uid="{1A2D567D-C70E-48C2-BC9A-EBC69AF3E42A}"/>
    <cellStyle name="Normal 15 15 2" xfId="15199" xr:uid="{AAE88FF6-9293-4AA8-9DC3-E1A23AD5E354}"/>
    <cellStyle name="Normal 15 16" xfId="11658" xr:uid="{DB729B53-FE12-4A74-9624-61A32BA5166D}"/>
    <cellStyle name="Normal 15 16 2" xfId="15200" xr:uid="{A3474C08-6DDB-483B-ADC5-C913B001BA30}"/>
    <cellStyle name="Normal 15 17" xfId="11659" xr:uid="{08AE948C-E276-41DD-B8F8-FDF80D6C1551}"/>
    <cellStyle name="Normal 15 17 2" xfId="15201" xr:uid="{EB5A0722-9443-43FE-A410-CD5FEBE15E48}"/>
    <cellStyle name="Normal 15 18" xfId="11660" xr:uid="{119F5AD6-208F-4C4B-A716-2FA1E619B354}"/>
    <cellStyle name="Normal 15 18 2" xfId="11661" xr:uid="{715A2DD2-1F24-49B1-BA20-ED11600B3014}"/>
    <cellStyle name="Normal 15 18 3" xfId="11662" xr:uid="{6A086D80-582D-49DA-83CB-D9BAC13A857F}"/>
    <cellStyle name="Normal 15 18 4" xfId="11663" xr:uid="{3048A725-2771-4C8C-8BCE-29646383CDC6}"/>
    <cellStyle name="Normal 15 18 5" xfId="16107" xr:uid="{76ADCF8D-821E-4BD3-BA6C-4E5B74DB0F52}"/>
    <cellStyle name="Normal 15 18 5 2" xfId="16650" xr:uid="{437BAF52-7F68-4FFC-B7D4-A56BF52AFC29}"/>
    <cellStyle name="Normal 15 19" xfId="11664" xr:uid="{3339BE1B-1BE5-4CA8-A08D-15D46DE87F7C}"/>
    <cellStyle name="Normal 15 2" xfId="11665" xr:uid="{4E41C315-16C5-4B23-AEFF-73E136880F50}"/>
    <cellStyle name="Normal 15 2 2" xfId="15202" xr:uid="{CE5B25B2-F80E-4233-A6AB-15736B4A87A1}"/>
    <cellStyle name="Normal 15 2 2 2" xfId="32074" xr:uid="{EE659FF7-B4E3-4E90-973A-F7EE5A615EF4}"/>
    <cellStyle name="Normal 15 2 3" xfId="16108" xr:uid="{CD66C728-75D6-4DC5-A7E1-104801B4FE29}"/>
    <cellStyle name="Normal 15 2 3 2" xfId="16651" xr:uid="{FE16D515-FE02-4B46-9E55-E1D1323E0945}"/>
    <cellStyle name="Normal 15 20" xfId="11666" xr:uid="{B1C57181-A401-49FE-8CA8-FECC6E7010BF}"/>
    <cellStyle name="Normal 15 21" xfId="11667" xr:uid="{954CFD89-6FBD-4BCC-A31A-92D52D05983F}"/>
    <cellStyle name="Normal 15 22" xfId="11668" xr:uid="{D0C0B2A0-62A3-4C65-BE8A-B3015A59529A}"/>
    <cellStyle name="Normal 15 23" xfId="16649" xr:uid="{C2346751-90AB-47DD-98A2-74755732F597}"/>
    <cellStyle name="Normal 15 3" xfId="11669" xr:uid="{6C855B58-8C49-4C07-A55E-58BA510A2EFA}"/>
    <cellStyle name="Normal 15 3 2" xfId="15203" xr:uid="{4F18A6FE-B8FF-4301-A4B9-11B1366534E8}"/>
    <cellStyle name="Normal 15 3 2 2" xfId="32075" xr:uid="{C807BEAB-C6F0-450F-807E-C4559032F5E9}"/>
    <cellStyle name="Normal 15 3 3" xfId="16109" xr:uid="{12406133-A6E8-4AD0-982F-93DF5BA8A305}"/>
    <cellStyle name="Normal 15 3 3 2" xfId="16652" xr:uid="{0621D0A7-ADE3-4F99-98CB-3D1EBCA3A5C9}"/>
    <cellStyle name="Normal 15 4" xfId="11670" xr:uid="{CD2C349B-2A0F-440B-B3FE-47B06239B043}"/>
    <cellStyle name="Normal 15 4 2" xfId="15204" xr:uid="{64183512-CC48-4889-B108-615EC2D270D8}"/>
    <cellStyle name="Normal 15 4 2 2" xfId="32076" xr:uid="{4ED041BC-2A19-4EBD-848E-6BC09FD3D595}"/>
    <cellStyle name="Normal 15 4 3" xfId="16110" xr:uid="{37E8218D-F93D-4F4A-8B9A-2584AABA9369}"/>
    <cellStyle name="Normal 15 4 3 2" xfId="16653" xr:uid="{167E5B8A-310B-497F-8AA9-624B63D3F302}"/>
    <cellStyle name="Normal 15 5" xfId="11671" xr:uid="{CD9C303A-DE56-490B-A3DB-587771FA1A81}"/>
    <cellStyle name="Normal 15 5 2" xfId="15205" xr:uid="{8676968E-BE5D-4901-91C3-22403CF4EBDD}"/>
    <cellStyle name="Normal 15 6" xfId="11672" xr:uid="{155784A5-9923-474B-85C7-270A80193911}"/>
    <cellStyle name="Normal 15 6 2" xfId="15206" xr:uid="{8C6E360B-52E7-4E80-945C-AE521F1A1CEB}"/>
    <cellStyle name="Normal 15 7" xfId="11673" xr:uid="{12BED2CA-25EE-4742-BBEE-AAD957791B40}"/>
    <cellStyle name="Normal 15 7 2" xfId="15207" xr:uid="{8FD6A2A8-AF66-4A0B-AF54-F262CF513F12}"/>
    <cellStyle name="Normal 15 8" xfId="11674" xr:uid="{B0348E1C-438A-4744-964F-6ADE55356D8C}"/>
    <cellStyle name="Normal 15 8 2" xfId="15208" xr:uid="{2CA18F67-0E3F-44FD-8E2A-4E8AD1B0E4D5}"/>
    <cellStyle name="Normal 15 9" xfId="11675" xr:uid="{486DED5C-F034-4AF9-818D-A00326186E1B}"/>
    <cellStyle name="Normal 15 9 2" xfId="15209" xr:uid="{0D9D8487-2E16-4B2C-9510-7BE53C356F32}"/>
    <cellStyle name="Normal 16" xfId="11676" xr:uid="{F96F89A2-9557-47AB-9FC4-EE696018FDA3}"/>
    <cellStyle name="Normal 16 10" xfId="11677" xr:uid="{F18E7DA8-97A6-46DC-A9FE-0B9209BEE6B2}"/>
    <cellStyle name="Normal 16 10 2" xfId="15210" xr:uid="{39EB1E65-9C0C-47B5-945A-0876AB2FBB18}"/>
    <cellStyle name="Normal 16 11" xfId="11678" xr:uid="{50FB211D-9705-4E5D-A05B-068AD2CCE474}"/>
    <cellStyle name="Normal 16 11 2" xfId="15211" xr:uid="{78CEC6A4-54E6-46F6-8968-0A324656D77F}"/>
    <cellStyle name="Normal 16 12" xfId="11679" xr:uid="{A75E0F36-B8C0-460D-85B4-FD6830F1C5BF}"/>
    <cellStyle name="Normal 16 12 2" xfId="15212" xr:uid="{09D333F7-E43E-4BD9-9660-F3DFD95F7C6E}"/>
    <cellStyle name="Normal 16 13" xfId="11680" xr:uid="{16D55185-D997-4D6A-89B7-9835EA34DF56}"/>
    <cellStyle name="Normal 16 13 2" xfId="15213" xr:uid="{04D11B9A-766F-4C55-A4D5-45B1FD4D3501}"/>
    <cellStyle name="Normal 16 14" xfId="11681" xr:uid="{985D822C-385E-4782-AAF6-FC24994B78E9}"/>
    <cellStyle name="Normal 16 14 2" xfId="15214" xr:uid="{E76A539C-0CEE-4A74-B4FE-0FCFB43DA78D}"/>
    <cellStyle name="Normal 16 15" xfId="11682" xr:uid="{F15B0783-7FAD-4D7E-8D0E-D8003F95BC8A}"/>
    <cellStyle name="Normal 16 15 2" xfId="15215" xr:uid="{AC8E226A-7615-499F-8644-FDF85FA22434}"/>
    <cellStyle name="Normal 16 16" xfId="11683" xr:uid="{E71C68F9-0EC7-4775-A6B5-855855B1D4B7}"/>
    <cellStyle name="Normal 16 16 2" xfId="15216" xr:uid="{6EEC5B03-93EE-485F-B11D-C9D7FAF9DDBC}"/>
    <cellStyle name="Normal 16 17" xfId="11684" xr:uid="{C17943FC-A7C6-43AB-AC22-9EC287D52233}"/>
    <cellStyle name="Normal 16 17 2" xfId="15217" xr:uid="{11E42743-0034-4974-9FF5-35AF72705EA8}"/>
    <cellStyle name="Normal 16 18" xfId="11685" xr:uid="{597ADC93-B01D-4D25-9080-03FAAD3050C2}"/>
    <cellStyle name="Normal 16 18 2" xfId="11686" xr:uid="{04A6691D-FCB1-4EA6-AECE-AB0BA51DCCC1}"/>
    <cellStyle name="Normal 16 18 3" xfId="11687" xr:uid="{1B669C9A-DE9B-4C0A-9FF4-31AEFCB248F6}"/>
    <cellStyle name="Normal 16 18 4" xfId="11688" xr:uid="{F7EEF7E1-DA40-453F-931B-1AF83033FFE2}"/>
    <cellStyle name="Normal 16 18 5" xfId="16111" xr:uid="{22FBEDDC-0389-4D1A-B439-E6F63AC941D4}"/>
    <cellStyle name="Normal 16 18 5 2" xfId="16655" xr:uid="{B76D4079-D703-4016-B8E6-953A07C73FA7}"/>
    <cellStyle name="Normal 16 19" xfId="11689" xr:uid="{2C3C0532-371B-4255-BE24-95B3AF79CEF3}"/>
    <cellStyle name="Normal 16 2" xfId="11690" xr:uid="{BCF81FA9-1357-416F-9354-985988FE35FD}"/>
    <cellStyle name="Normal 16 2 2" xfId="15218" xr:uid="{BD82DB06-4406-4CC1-8A45-8254F5D36A44}"/>
    <cellStyle name="Normal 16 2 2 2" xfId="32077" xr:uid="{68F78E96-CBB6-42DC-BEDA-255C8B28794F}"/>
    <cellStyle name="Normal 16 2 3" xfId="16112" xr:uid="{E066E8D4-FEAF-40DC-AC37-A69394E85058}"/>
    <cellStyle name="Normal 16 2 3 2" xfId="16656" xr:uid="{D3BF6265-53A0-4F3E-A647-64F41C8509C8}"/>
    <cellStyle name="Normal 16 20" xfId="11691" xr:uid="{1367CAA2-3037-4009-97C1-6C5733B163F4}"/>
    <cellStyle name="Normal 16 21" xfId="11692" xr:uid="{FAF5A61D-D48A-41AA-A9D9-E5CE131B8D8F}"/>
    <cellStyle name="Normal 16 22" xfId="11693" xr:uid="{611E0278-830F-42F8-9D31-325F3C2BD64B}"/>
    <cellStyle name="Normal 16 23" xfId="16654" xr:uid="{EE07810D-F216-446E-9F10-E8D3B752FF08}"/>
    <cellStyle name="Normal 16 3" xfId="11694" xr:uid="{26311096-1F38-44CC-B596-5D7A6AFB9B18}"/>
    <cellStyle name="Normal 16 3 10" xfId="11695" xr:uid="{C3CF8076-0D04-4BCA-A8DD-6E0A7BA2116F}"/>
    <cellStyle name="Normal 16 3 11" xfId="11696" xr:uid="{D5D817FF-2BA5-489A-B175-72FEE9B29DAB}"/>
    <cellStyle name="Normal 16 3 12" xfId="11697" xr:uid="{0A791CBE-8F0B-4998-BA70-C19003E5EB6A}"/>
    <cellStyle name="Normal 16 3 13" xfId="11698" xr:uid="{1970522E-7EB1-45EE-9CEA-F26E0277A1E1}"/>
    <cellStyle name="Normal 16 3 14" xfId="11699" xr:uid="{3F384A78-36ED-45CA-9C87-8B6FC15AFD03}"/>
    <cellStyle name="Normal 16 3 15" xfId="11700" xr:uid="{E25AECC4-5C36-45AD-B723-690DE8C89330}"/>
    <cellStyle name="Normal 16 3 16" xfId="11701" xr:uid="{767AC638-87EB-4020-A2E7-80610060F03A}"/>
    <cellStyle name="Normal 16 3 17" xfId="11702" xr:uid="{E7BE56FC-A689-4A6E-89C9-9E93218AC725}"/>
    <cellStyle name="Normal 16 3 18" xfId="11703" xr:uid="{ED93B705-2922-434D-8731-7AA28C4F0D1E}"/>
    <cellStyle name="Normal 16 3 19" xfId="11704" xr:uid="{36A05398-D20C-4C7C-99D9-8A46CDA57127}"/>
    <cellStyle name="Normal 16 3 2" xfId="11705" xr:uid="{2270DB3E-3A06-48EE-B8EA-868A5BB047B1}"/>
    <cellStyle name="Normal 16 3 2 2" xfId="16114" xr:uid="{03693307-280B-4E60-A660-88DA3F2EB403}"/>
    <cellStyle name="Normal 16 3 2 2 2" xfId="16658" xr:uid="{2D1D2640-16E9-4E43-9594-0C15BC1CE222}"/>
    <cellStyle name="Normal 16 3 20" xfId="11706" xr:uid="{506FB55B-9CB6-4A3E-80A8-2ABE46E62008}"/>
    <cellStyle name="Normal 16 3 21" xfId="11707" xr:uid="{F357983C-B878-4EC1-9E7E-1E2E98C52624}"/>
    <cellStyle name="Normal 16 3 22" xfId="11708" xr:uid="{FAF73E8D-EADD-4AAD-8CA0-BF23C7BE82D0}"/>
    <cellStyle name="Normal 16 3 23" xfId="11709" xr:uid="{BCCABCC0-17E2-467E-BA38-BD380F561FAA}"/>
    <cellStyle name="Normal 16 3 24" xfId="11710" xr:uid="{B25DC661-222F-4915-A651-2A71048496D7}"/>
    <cellStyle name="Normal 16 3 25" xfId="11711" xr:uid="{502B0544-2A79-4FC9-A33A-1ADE297B8281}"/>
    <cellStyle name="Normal 16 3 26" xfId="11712" xr:uid="{E88AC8BA-1B5B-4114-8AB0-9C6DDFC32EFE}"/>
    <cellStyle name="Normal 16 3 27" xfId="11713" xr:uid="{F83FC630-078E-4D96-91D8-1D95EF112F5C}"/>
    <cellStyle name="Normal 16 3 28" xfId="11714" xr:uid="{577D1B43-2F0A-4CAE-8ADF-D4F1039BA26F}"/>
    <cellStyle name="Normal 16 3 29" xfId="11715" xr:uid="{C26CB9D5-BC4B-4DC2-B8A8-204CF0EC0C23}"/>
    <cellStyle name="Normal 16 3 3" xfId="11716" xr:uid="{8C8B1BCC-9AB9-40FB-AA18-466F186C7DC4}"/>
    <cellStyle name="Normal 16 3 30" xfId="11717" xr:uid="{717941B3-2613-4BCB-BEFC-68889C6D6440}"/>
    <cellStyle name="Normal 16 3 31" xfId="11718" xr:uid="{F2762467-0999-4EFF-BEE1-8775D98F9139}"/>
    <cellStyle name="Normal 16 3 32" xfId="11719" xr:uid="{AE8ACEDB-6779-450F-B45D-B7928F98F8F5}"/>
    <cellStyle name="Normal 16 3 33" xfId="16113" xr:uid="{4A218FDD-5C6C-494E-A815-7A25518C30D7}"/>
    <cellStyle name="Normal 16 3 33 2" xfId="16657" xr:uid="{5A635C3B-CBF3-4F05-AEE3-59EC24A28136}"/>
    <cellStyle name="Normal 16 3 4" xfId="11720" xr:uid="{64752799-7BE3-4414-A2DE-3A5C7EC3802B}"/>
    <cellStyle name="Normal 16 3 5" xfId="11721" xr:uid="{86DEF3AC-D94F-4E3A-A7EC-BA8ED5E5919A}"/>
    <cellStyle name="Normal 16 3 6" xfId="11722" xr:uid="{B0CFA5DB-F9FC-48A7-8989-82DF3AD5E825}"/>
    <cellStyle name="Normal 16 3 7" xfId="11723" xr:uid="{C81798D2-F249-4254-837D-4DE64B60DF70}"/>
    <cellStyle name="Normal 16 3 8" xfId="11724" xr:uid="{F6443B5F-E322-4977-8930-B758EC8560CB}"/>
    <cellStyle name="Normal 16 3 9" xfId="11725" xr:uid="{49F92E79-8B00-42B3-87F2-34832CF7E158}"/>
    <cellStyle name="Normal 16 4" xfId="11726" xr:uid="{A6E5E785-8490-4EA7-BDA1-51D7E23E1E0D}"/>
    <cellStyle name="Normal 16 4 2" xfId="15219" xr:uid="{81F20822-E579-4DA8-AC28-A4237D4E9B0C}"/>
    <cellStyle name="Normal 16 5" xfId="11727" xr:uid="{B9B6CD3E-7279-465C-8F4E-B1B1B9E4876B}"/>
    <cellStyle name="Normal 16 5 2" xfId="15220" xr:uid="{569657B5-1CEC-4DC9-AB58-DD23799B3749}"/>
    <cellStyle name="Normal 16 6" xfId="11728" xr:uid="{BA8A85E4-DE31-45CB-B117-2D8A46884909}"/>
    <cellStyle name="Normal 16 6 2" xfId="15221" xr:uid="{BE342F9C-DCD5-4022-AD34-2F14D8D8B9F2}"/>
    <cellStyle name="Normal 16 7" xfId="11729" xr:uid="{F3C7257A-A030-4078-BBA2-3A8BDA6B9742}"/>
    <cellStyle name="Normal 16 7 2" xfId="15222" xr:uid="{39B06DA1-9EEC-4878-8967-705B7D0E2506}"/>
    <cellStyle name="Normal 16 8" xfId="11730" xr:uid="{A77C913C-104E-4816-BB28-5F540353A205}"/>
    <cellStyle name="Normal 16 8 2" xfId="15223" xr:uid="{71B7838D-7B76-4C5F-B953-C8D4F01CE343}"/>
    <cellStyle name="Normal 16 9" xfId="11731" xr:uid="{465502E1-F0EF-4E3D-A8C1-71086869C460}"/>
    <cellStyle name="Normal 16 9 2" xfId="15224" xr:uid="{69938019-9A23-4690-B6A1-906C7FBFE91D}"/>
    <cellStyle name="Normal 17" xfId="11732" xr:uid="{9F7FEBDC-C5F6-41F1-98AC-B4BE9B45DD9B}"/>
    <cellStyle name="Normal 17 2" xfId="11733" xr:uid="{31E0A3C9-67D2-4164-969D-ECB5695732EA}"/>
    <cellStyle name="Normal 17 3" xfId="11734" xr:uid="{BEBDC6F9-AF6F-4C01-A102-B801AC6FCBAB}"/>
    <cellStyle name="Normal 17 3 2" xfId="11735" xr:uid="{6AEB3CCE-AA67-4994-8AF6-3F2DE1ED3364}"/>
    <cellStyle name="Normal 17 3 3" xfId="11736" xr:uid="{B9D48A11-BFFD-490C-AA5F-C6B595DFD8CC}"/>
    <cellStyle name="Normal 17 3 4" xfId="11737" xr:uid="{C398B971-3925-4FDF-AEA5-050F4505684A}"/>
    <cellStyle name="Normal 17 4" xfId="11738" xr:uid="{1D901045-7434-4824-8DD9-B5A27655F5BE}"/>
    <cellStyle name="Normal 17 5" xfId="11739" xr:uid="{E47C0474-3735-441A-A4AB-E521BBE87E5A}"/>
    <cellStyle name="Normal 17 5 2" xfId="11740" xr:uid="{7AE1B04E-49F5-4839-886C-142D74BBD13A}"/>
    <cellStyle name="Normal 17 5 3" xfId="11741" xr:uid="{A6B613F2-CEEE-4F37-89D3-902A2283A2D0}"/>
    <cellStyle name="Normal 17 5 4" xfId="11742" xr:uid="{8B1A3588-4AA4-4960-81C6-85FD13AC6F44}"/>
    <cellStyle name="Normal 17 6" xfId="11743" xr:uid="{A3382ABD-7797-4CFE-9436-E853BDFD4C5E}"/>
    <cellStyle name="Normal 17 6 2" xfId="18773" xr:uid="{183A9D83-719F-4E1F-948E-F62928F1C4E7}"/>
    <cellStyle name="Normal 17 6 2 2" xfId="32078" xr:uid="{E55EB005-8DA1-432C-BEB1-D89D8978F348}"/>
    <cellStyle name="Normal 17 7" xfId="11744" xr:uid="{2AF31330-E0CD-40B4-A354-9735E36BA19F}"/>
    <cellStyle name="Normal 17 7 2" xfId="18774" xr:uid="{04E61801-5D3D-4C53-A61B-B41A5C5884D0}"/>
    <cellStyle name="Normal 17 7 2 2" xfId="32079" xr:uid="{AA7EE88D-779A-449F-B1BF-93D001410596}"/>
    <cellStyle name="Normal 17 8" xfId="11745" xr:uid="{BA6B4D0B-431F-447D-895D-801891EC2258}"/>
    <cellStyle name="Normal 17 8 2" xfId="18775" xr:uid="{AAE465C5-FA4C-4C61-A74D-1C3C3B185EF0}"/>
    <cellStyle name="Normal 17 8 2 2" xfId="32080" xr:uid="{24E86413-3AC1-4D15-9AED-1D2E34AC57A8}"/>
    <cellStyle name="Normal 17 9" xfId="16115" xr:uid="{C70CB2D9-3642-4D39-84C8-DECBD3405E8E}"/>
    <cellStyle name="Normal 17 9 2" xfId="16659" xr:uid="{69F4EE10-EBA5-4F91-A004-7108DC1ED60A}"/>
    <cellStyle name="Normal 18" xfId="11746" xr:uid="{56C09A7C-3DDA-4323-8674-2C620A7A71E0}"/>
    <cellStyle name="Normal 18 2" xfId="11747" xr:uid="{5CC64626-C12F-453D-8D35-75A86865D069}"/>
    <cellStyle name="Normal 18 2 2" xfId="11748" xr:uid="{AE208CC4-67C3-4C65-A903-73598C35AC9B}"/>
    <cellStyle name="Normal 18 2 3" xfId="11749" xr:uid="{69BC5FA5-99CC-4979-990F-AAB2BEFBA109}"/>
    <cellStyle name="Normal 18 2 4" xfId="11750" xr:uid="{C1B987B9-C308-4427-8179-FAAF6953C315}"/>
    <cellStyle name="Normal 18 3" xfId="11751" xr:uid="{772C0330-7E74-4A12-849C-F78BF7506463}"/>
    <cellStyle name="Normal 18 4" xfId="11752" xr:uid="{C2DBFD56-6F1B-4CAF-9AE4-DF0B156F467D}"/>
    <cellStyle name="Normal 18 4 2" xfId="11753" xr:uid="{0FCE6ACC-A0D3-4840-9738-7117319BB617}"/>
    <cellStyle name="Normal 18 4 3" xfId="11754" xr:uid="{68FC49DB-FC14-4984-9F8F-5D963C81F34E}"/>
    <cellStyle name="Normal 18 4 4" xfId="11755" xr:uid="{EB528A8B-4825-4B70-AC00-879EFEA1FF5E}"/>
    <cellStyle name="Normal 18 5" xfId="11756" xr:uid="{63B524BB-C167-4717-94C5-76F182952C2D}"/>
    <cellStyle name="Normal 18 5 2" xfId="11757" xr:uid="{C0E62C0A-81F3-42B5-B48B-1CB5D0D1933C}"/>
    <cellStyle name="Normal 18 5 3" xfId="11758" xr:uid="{32B999D0-DF04-4E9A-933D-784A3F3C2152}"/>
    <cellStyle name="Normal 18 5 4" xfId="11759" xr:uid="{041C3DAC-5964-4DC8-845F-96DD2042ED15}"/>
    <cellStyle name="Normal 18 6" xfId="11760" xr:uid="{CCC409A6-6A2D-419F-BB0C-EF62634ADDF7}"/>
    <cellStyle name="Normal 18 6 2" xfId="18776" xr:uid="{CE4EC616-4C3F-4085-8189-B707EE22AFD8}"/>
    <cellStyle name="Normal 18 6 2 2" xfId="32081" xr:uid="{844E213D-7C90-4552-8EE9-FBC966B84B68}"/>
    <cellStyle name="Normal 18 7" xfId="11761" xr:uid="{8F19FCDF-B285-4AE2-AB52-500B3E9FF868}"/>
    <cellStyle name="Normal 18 7 2" xfId="18777" xr:uid="{0A46B5E1-6240-4C4F-AAC1-D5C207A4BD9C}"/>
    <cellStyle name="Normal 18 7 2 2" xfId="32082" xr:uid="{4D1432F9-6218-48B9-BB51-281A6B4FEA99}"/>
    <cellStyle name="Normal 18 8" xfId="11762" xr:uid="{A90248C2-C2C8-4393-B11C-D74009B0C213}"/>
    <cellStyle name="Normal 18 8 2" xfId="18778" xr:uid="{6E524F76-C92D-49FA-8CF3-F9D5ED502AC7}"/>
    <cellStyle name="Normal 18 8 2 2" xfId="32083" xr:uid="{55D85C0E-7D3D-4792-9F3C-22D606C30108}"/>
    <cellStyle name="Normal 18 9" xfId="16116" xr:uid="{22567CD9-5497-4874-BD93-F15B09562EDE}"/>
    <cellStyle name="Normal 18 9 2" xfId="24802" xr:uid="{EF60070A-972C-4817-B157-B4F16DCA6B44}"/>
    <cellStyle name="Normal 18 9 3" xfId="16660" xr:uid="{E06D7641-D128-4FA2-8751-D4FFEB0B1D76}"/>
    <cellStyle name="Normal 182" xfId="11763" xr:uid="{22B31DD0-6B2F-413F-92C7-CAFD4BA6E553}"/>
    <cellStyle name="Normal 182 2" xfId="11764" xr:uid="{D8740E16-4FE8-4757-907E-2E0BD1CBBC65}"/>
    <cellStyle name="Normal 19" xfId="11765" xr:uid="{B508815E-E5E5-4576-9D9D-D59845BD66EB}"/>
    <cellStyle name="Normal 19 2" xfId="11766" xr:uid="{B169F08C-E854-4BF5-B833-67C9F96C5D10}"/>
    <cellStyle name="Normal 19 2 2" xfId="11767" xr:uid="{75A95821-AE62-4318-BD18-EEA7EA5041E5}"/>
    <cellStyle name="Normal 19 2 3" xfId="11768" xr:uid="{7CEB8E32-FEC2-480C-B549-D49D35BE881B}"/>
    <cellStyle name="Normal 19 2 4" xfId="11769" xr:uid="{C00CD8C4-C5F9-42D5-83E0-EBB731FC0558}"/>
    <cellStyle name="Normal 19 3" xfId="11770" xr:uid="{EA4C0DF1-ACB9-407E-BA18-6DCDF5859AFD}"/>
    <cellStyle name="Normal 19 4" xfId="11771" xr:uid="{EEAF848C-71E5-4EC1-BF8A-4CF34414C917}"/>
    <cellStyle name="Normal 19 4 2" xfId="18779" xr:uid="{1BAD13A6-730A-46AC-BCBE-5A44D5C064D2}"/>
    <cellStyle name="Normal 19 4 2 2" xfId="32084" xr:uid="{4D064DB3-E016-4450-B1BE-36EB8AB48256}"/>
    <cellStyle name="Normal 19 5" xfId="11772" xr:uid="{CD006CA7-7597-4D07-B609-0118255C6D0F}"/>
    <cellStyle name="Normal 19 5 2" xfId="18780" xr:uid="{C655CDC8-F089-4589-9484-066FD976F84F}"/>
    <cellStyle name="Normal 19 5 2 2" xfId="32085" xr:uid="{C019A23A-DB18-41C6-A047-96F1B1200773}"/>
    <cellStyle name="Normal 19 6" xfId="11773" xr:uid="{76C49340-8A9B-4993-A4EA-B27C04092FED}"/>
    <cellStyle name="Normal 19 6 2" xfId="18781" xr:uid="{D825191B-25B7-4643-A4AD-CF956C94C3B0}"/>
    <cellStyle name="Normal 19 6 2 2" xfId="32086" xr:uid="{90F3477A-6C5A-4DCA-8C4B-DD56F916C01C}"/>
    <cellStyle name="Normal 19 7" xfId="16661" xr:uid="{09CE83CD-B783-4255-921C-1867FECC752C}"/>
    <cellStyle name="Normal 19 8" xfId="18782" xr:uid="{2D9ACEEE-D04D-4EA5-9C7E-2BB92054D80F}"/>
    <cellStyle name="Normal 2" xfId="54" xr:uid="{00000000-0005-0000-0000-000037000000}"/>
    <cellStyle name="Normal 2 10" xfId="18783" xr:uid="{9C3EF6B2-D290-404C-B6BF-5E1040F17916}"/>
    <cellStyle name="Normal 2 11" xfId="18784" xr:uid="{7915A866-9179-4ED9-B346-164588B84042}"/>
    <cellStyle name="Normal 2 12" xfId="18785" xr:uid="{37F1120D-5213-4480-8F5E-332CE47D4261}"/>
    <cellStyle name="Normal 2 13" xfId="18786" xr:uid="{01D7465A-EBFE-4FCC-8F0C-057F13F8D871}"/>
    <cellStyle name="Normal 2 14" xfId="18787" xr:uid="{F66651BF-AEDC-4CFB-BB6D-C199CB80014E}"/>
    <cellStyle name="Normal 2 15" xfId="18788" xr:uid="{4CDA6F4E-3B4D-4FF8-A850-791C3FF4704B}"/>
    <cellStyle name="Normal 2 16" xfId="18789" xr:uid="{355330C2-4935-463C-985A-A3EFF80C80FE}"/>
    <cellStyle name="Normal 2 17" xfId="18790" xr:uid="{B2F9E400-DF6D-41F2-B7E1-6B50AE11FB0E}"/>
    <cellStyle name="Normal 2 18" xfId="18791" xr:uid="{7AC76875-8511-41B1-8EE5-69C0066380F5}"/>
    <cellStyle name="Normal 2 19" xfId="18792" xr:uid="{E4E55C3C-1D61-49A7-9841-2D5E9250CB2C}"/>
    <cellStyle name="Normal 2 2" xfId="10279" xr:uid="{5969F02C-1779-4288-954F-7B50A9D834EE}"/>
    <cellStyle name="Normal 2 2 10" xfId="11774" xr:uid="{172944B9-6478-4E9A-A96A-E70FD7A581E7}"/>
    <cellStyle name="Normal 2 2 10 2" xfId="15225" xr:uid="{4FEFE394-3321-4010-B735-9693F2E2CAB0}"/>
    <cellStyle name="Normal 2 2 11" xfId="11775" xr:uid="{218A40E0-1437-4503-9222-D0252928FF50}"/>
    <cellStyle name="Normal 2 2 11 2" xfId="15226" xr:uid="{D946416C-9FC2-4A1E-B320-709CEB72EB05}"/>
    <cellStyle name="Normal 2 2 12" xfId="11776" xr:uid="{4A5575FE-2174-4D83-A75A-7DE415030999}"/>
    <cellStyle name="Normal 2 2 12 2" xfId="15227" xr:uid="{ADFB9E3F-F5B4-4381-8B84-099BCAB4F418}"/>
    <cellStyle name="Normal 2 2 13" xfId="11777" xr:uid="{08664B33-9C8A-40DB-9D8B-54772A6B0BE5}"/>
    <cellStyle name="Normal 2 2 13 2" xfId="15228" xr:uid="{E07D9F37-2107-4AE9-8A6D-DCC0E65BDD72}"/>
    <cellStyle name="Normal 2 2 14" xfId="11778" xr:uid="{355950D1-025C-46F7-BB7F-6BD6E45BDAF6}"/>
    <cellStyle name="Normal 2 2 14 2" xfId="15229" xr:uid="{71DE2CC0-33FB-4E15-B4E8-67345CCC6046}"/>
    <cellStyle name="Normal 2 2 15" xfId="11779" xr:uid="{A37C14F5-90FC-4869-B327-C1904AFC3929}"/>
    <cellStyle name="Normal 2 2 15 2" xfId="15230" xr:uid="{794AE8F3-C965-42CF-A486-BE93BCA4AB0E}"/>
    <cellStyle name="Normal 2 2 16" xfId="11780" xr:uid="{BACF13BC-B839-49FA-95F4-5D9AB409BF56}"/>
    <cellStyle name="Normal 2 2 16 2" xfId="15231" xr:uid="{9CCF665C-58B6-480E-9385-225357758129}"/>
    <cellStyle name="Normal 2 2 17" xfId="11781" xr:uid="{39FD359F-4093-458D-BD9C-CE8BDE0C46C2}"/>
    <cellStyle name="Normal 2 2 17 2" xfId="15232" xr:uid="{734F2234-0FFC-4879-8A26-DA18B3C25413}"/>
    <cellStyle name="Normal 2 2 18" xfId="11782" xr:uid="{FA616601-4107-4BCE-9E9C-C22B5C6247E8}"/>
    <cellStyle name="Normal 2 2 18 2" xfId="15233" xr:uid="{42B0F772-8346-422B-91B6-683DD64238F8}"/>
    <cellStyle name="Normal 2 2 19" xfId="11783" xr:uid="{EAC8E396-023D-4607-9CA2-643EF1E40557}"/>
    <cellStyle name="Normal 2 2 19 2" xfId="15234" xr:uid="{BEFE2129-C209-4385-AD91-DEAB9570ECAB}"/>
    <cellStyle name="Normal 2 2 2" xfId="11784" xr:uid="{6F1ECDCA-C95A-4B37-B1BB-D47A3DC16C19}"/>
    <cellStyle name="Normal 2 2 2 2" xfId="11785" xr:uid="{46D2E5C4-7979-4926-A640-1F925F7D9A9B}"/>
    <cellStyle name="Normal 2 2 2 2 10" xfId="11786" xr:uid="{2FC51F6E-395D-425B-BA71-11A0DF42D566}"/>
    <cellStyle name="Normal 2 2 2 2 10 2" xfId="15235" xr:uid="{5558F9C8-9430-408E-976A-4368635632A5}"/>
    <cellStyle name="Normal 2 2 2 2 11" xfId="11787" xr:uid="{C1C4AD13-68AD-4BE6-AB1E-A1AFF52D0CB9}"/>
    <cellStyle name="Normal 2 2 2 2 11 2" xfId="15236" xr:uid="{3458F9A5-6AB8-4C4C-AC45-6BD7780D0D75}"/>
    <cellStyle name="Normal 2 2 2 2 12" xfId="11788" xr:uid="{2EAF8AF1-41AC-44F1-ADAB-AC05F6D7646E}"/>
    <cellStyle name="Normal 2 2 2 2 12 2" xfId="15237" xr:uid="{6256A994-1533-47C3-BF05-F3F45F7D69A3}"/>
    <cellStyle name="Normal 2 2 2 2 13" xfId="11789" xr:uid="{1506C7FB-1DCB-43CC-BD12-4CC23335A714}"/>
    <cellStyle name="Normal 2 2 2 2 13 2" xfId="15238" xr:uid="{7FC8F769-E192-4907-AE4E-CF6819BFF2EF}"/>
    <cellStyle name="Normal 2 2 2 2 14" xfId="11790" xr:uid="{63AFFF85-CCD8-41C1-8596-3E319FE28F95}"/>
    <cellStyle name="Normal 2 2 2 2 14 2" xfId="15239" xr:uid="{9867CD78-E2FC-404E-B172-402339D3E957}"/>
    <cellStyle name="Normal 2 2 2 2 15" xfId="11791" xr:uid="{FD414A2C-3A3A-45BB-87EC-A2030ED32336}"/>
    <cellStyle name="Normal 2 2 2 2 15 2" xfId="15240" xr:uid="{9437D4A4-E57C-4863-A1B9-B7A4F33E6DD6}"/>
    <cellStyle name="Normal 2 2 2 2 16" xfId="11792" xr:uid="{A223E718-B279-4C71-8EB5-B985383C19D4}"/>
    <cellStyle name="Normal 2 2 2 2 16 2" xfId="15241" xr:uid="{1EFE2301-78D3-4E6C-B429-150072C05A89}"/>
    <cellStyle name="Normal 2 2 2 2 17" xfId="11793" xr:uid="{3A706BEC-21F5-4EA3-9569-C69EE71BE410}"/>
    <cellStyle name="Normal 2 2 2 2 17 2" xfId="15242" xr:uid="{34916CD5-6890-4329-9DDB-B9DAFDC6CE3A}"/>
    <cellStyle name="Normal 2 2 2 2 18" xfId="15243" xr:uid="{B3EEB8D4-B866-42EE-88E2-FAD109DF0871}"/>
    <cellStyle name="Normal 2 2 2 2 18 2" xfId="18794" xr:uid="{2E495D75-6A5E-4179-B2E6-0FA74EFAE83D}"/>
    <cellStyle name="Normal 2 2 2 2 19" xfId="18793" xr:uid="{419BCDD4-E5C1-4554-86C2-D9B9049F1AB1}"/>
    <cellStyle name="Normal 2 2 2 2 2" xfId="11794" xr:uid="{3DE20FB6-278A-4A95-887A-E910FD5C6FCB}"/>
    <cellStyle name="Normal 2 2 2 2 2 2" xfId="15244" xr:uid="{C22638DF-1657-4B52-9656-9A4639C320DE}"/>
    <cellStyle name="Normal 2 2 2 2 3" xfId="11795" xr:uid="{DAFC9EFA-C21C-4ABC-9724-352243FFC176}"/>
    <cellStyle name="Normal 2 2 2 2 3 2" xfId="15245" xr:uid="{B372ACD2-8D1E-435F-9E08-989D32FF803A}"/>
    <cellStyle name="Normal 2 2 2 2 4" xfId="11796" xr:uid="{DDB4395E-9E4F-4941-82AC-932B0A8058D2}"/>
    <cellStyle name="Normal 2 2 2 2 4 2" xfId="15246" xr:uid="{A731C9D9-C907-45B6-A006-2578CDF14644}"/>
    <cellStyle name="Normal 2 2 2 2 5" xfId="11797" xr:uid="{8E8299E5-A6C1-436C-9902-5DF72BF1039C}"/>
    <cellStyle name="Normal 2 2 2 2 5 2" xfId="15247" xr:uid="{A3E1578A-B121-464F-9695-387EEB13F71D}"/>
    <cellStyle name="Normal 2 2 2 2 6" xfId="11798" xr:uid="{38FCD91E-952C-4CFF-8CB9-23B3E3B065BD}"/>
    <cellStyle name="Normal 2 2 2 2 6 2" xfId="15248" xr:uid="{95C090D2-E906-4FE9-8BAE-9ABBD1EABB48}"/>
    <cellStyle name="Normal 2 2 2 2 7" xfId="11799" xr:uid="{FB5CC32B-5DF1-48B2-ADA6-E4872895C305}"/>
    <cellStyle name="Normal 2 2 2 2 7 2" xfId="15249" xr:uid="{EFF9C32F-BB4D-41B2-9DE6-D6F3075FEAD3}"/>
    <cellStyle name="Normal 2 2 2 2 8" xfId="11800" xr:uid="{107646A8-8119-4289-AD21-07EAA42638E7}"/>
    <cellStyle name="Normal 2 2 2 2 8 2" xfId="15250" xr:uid="{127D7C6D-F2F4-4A78-89F6-F3887B0BED4E}"/>
    <cellStyle name="Normal 2 2 2 2 9" xfId="11801" xr:uid="{EBB29E4F-E2D7-457C-B6F1-B09D90F6E6D9}"/>
    <cellStyle name="Normal 2 2 2 2 9 2" xfId="15251" xr:uid="{EC928351-FCB0-410B-96F2-587E7776A960}"/>
    <cellStyle name="Normal 2 2 2 3" xfId="11802" xr:uid="{366873E7-DAAB-4329-9754-B5E58348CA92}"/>
    <cellStyle name="Normal 2 2 2 3 10" xfId="11803" xr:uid="{492CE941-B8DB-465D-BEE7-B7272D226103}"/>
    <cellStyle name="Normal 2 2 2 3 10 2" xfId="15252" xr:uid="{7082C014-C45F-4C77-8203-3BB58067B399}"/>
    <cellStyle name="Normal 2 2 2 3 11" xfId="11804" xr:uid="{EF863284-1379-4D21-8211-2EA10D1950CB}"/>
    <cellStyle name="Normal 2 2 2 3 11 2" xfId="15253" xr:uid="{56357708-BA12-4C58-A77A-D0CE99200C99}"/>
    <cellStyle name="Normal 2 2 2 3 12" xfId="11805" xr:uid="{2080B12A-E39E-4A6C-85B7-FD09F09443A5}"/>
    <cellStyle name="Normal 2 2 2 3 12 2" xfId="15254" xr:uid="{953301CB-0658-4A66-9E37-E929A4FC2AFD}"/>
    <cellStyle name="Normal 2 2 2 3 13" xfId="11806" xr:uid="{4F3F2F8E-2F19-48E2-9548-EA08FB19511F}"/>
    <cellStyle name="Normal 2 2 2 3 13 2" xfId="15255" xr:uid="{B3A2E295-C0F1-4BFB-AC31-D3016CE99797}"/>
    <cellStyle name="Normal 2 2 2 3 14" xfId="11807" xr:uid="{BA359674-1A2E-499F-9DE6-D25B997C1EC6}"/>
    <cellStyle name="Normal 2 2 2 3 14 2" xfId="15256" xr:uid="{61F942D6-4895-42CA-94EF-B3961B4D1362}"/>
    <cellStyle name="Normal 2 2 2 3 15" xfId="11808" xr:uid="{F31E1B8B-585C-418A-98B6-90FF2F0ED638}"/>
    <cellStyle name="Normal 2 2 2 3 15 2" xfId="15257" xr:uid="{D0042FFA-A847-401B-9B75-C6F23B5E4CF2}"/>
    <cellStyle name="Normal 2 2 2 3 16" xfId="11809" xr:uid="{ABC35759-7978-4285-AC63-2C5C1C366FBE}"/>
    <cellStyle name="Normal 2 2 2 3 16 2" xfId="15258" xr:uid="{F23FFB5A-A207-42F3-BE9D-9CA94748978F}"/>
    <cellStyle name="Normal 2 2 2 3 17" xfId="11810" xr:uid="{6C5EAEB2-F451-464D-AEA0-3CE08C9F9B57}"/>
    <cellStyle name="Normal 2 2 2 3 17 2" xfId="15259" xr:uid="{E4A5767F-E3C3-4850-BD39-087CAD6A1014}"/>
    <cellStyle name="Normal 2 2 2 3 18" xfId="15260" xr:uid="{BCCE4341-E059-4701-AC2C-36E760C5D780}"/>
    <cellStyle name="Normal 2 2 2 3 2" xfId="11811" xr:uid="{5026F9CF-2728-4592-8AFC-FBD739FE07B8}"/>
    <cellStyle name="Normal 2 2 2 3 2 2" xfId="15261" xr:uid="{0779EEF2-AC39-408C-BDCA-B186B36FFF9C}"/>
    <cellStyle name="Normal 2 2 2 3 3" xfId="11812" xr:uid="{D62457B8-C3FE-4D5D-BB85-6C3C42F81292}"/>
    <cellStyle name="Normal 2 2 2 3 3 2" xfId="15262" xr:uid="{29825E95-DD48-4535-8C28-C2FD74FC4487}"/>
    <cellStyle name="Normal 2 2 2 3 4" xfId="11813" xr:uid="{ABCB54EA-C6BA-4232-B343-4056ED3B2AB5}"/>
    <cellStyle name="Normal 2 2 2 3 4 2" xfId="15263" xr:uid="{E9E81590-2E40-46AC-A039-796829499F89}"/>
    <cellStyle name="Normal 2 2 2 3 5" xfId="11814" xr:uid="{DEF95F66-CC71-43D8-BB6E-37FE2C1B123A}"/>
    <cellStyle name="Normal 2 2 2 3 5 2" xfId="15264" xr:uid="{E2F1604A-74B9-422E-A627-A68B1A55AC27}"/>
    <cellStyle name="Normal 2 2 2 3 6" xfId="11815" xr:uid="{2D98CB9E-95E9-4541-9675-354D9DF4EF64}"/>
    <cellStyle name="Normal 2 2 2 3 6 2" xfId="15265" xr:uid="{52F7EA84-2D7E-49C7-A4B5-C56E1B2BA842}"/>
    <cellStyle name="Normal 2 2 2 3 7" xfId="11816" xr:uid="{4FA7971F-913B-42E8-8D57-91775884190F}"/>
    <cellStyle name="Normal 2 2 2 3 7 2" xfId="15266" xr:uid="{5B25188A-6DE8-49BB-8508-A7E3300CE12A}"/>
    <cellStyle name="Normal 2 2 2 3 8" xfId="11817" xr:uid="{57BD2A9F-D1F1-4D20-9B98-DA7FCF74FAFF}"/>
    <cellStyle name="Normal 2 2 2 3 8 2" xfId="15267" xr:uid="{2CF11EF6-7645-4F27-A932-3DBF6B4D0C56}"/>
    <cellStyle name="Normal 2 2 2 3 9" xfId="11818" xr:uid="{BAC4210F-61B6-4E97-813C-7F3C828B107D}"/>
    <cellStyle name="Normal 2 2 2 3 9 2" xfId="15268" xr:uid="{573EF2F6-7CBF-48C6-B545-E5A7FAE68615}"/>
    <cellStyle name="Normal 2 2 2 4" xfId="11819" xr:uid="{33B8F3C0-5F0A-41FA-AF18-136BBAF61A16}"/>
    <cellStyle name="Normal 2 2 2 4 10" xfId="11820" xr:uid="{D004991A-1920-4925-B7BB-00FE284F86BC}"/>
    <cellStyle name="Normal 2 2 2 4 10 2" xfId="15269" xr:uid="{746E200C-6D15-4250-8D9B-3CEFCEEE142E}"/>
    <cellStyle name="Normal 2 2 2 4 11" xfId="11821" xr:uid="{ACA03542-1911-45A1-971B-552D239C279F}"/>
    <cellStyle name="Normal 2 2 2 4 11 2" xfId="15270" xr:uid="{66AAA268-9520-45F3-9D9C-9ACD8FDFE468}"/>
    <cellStyle name="Normal 2 2 2 4 12" xfId="11822" xr:uid="{C1CDDDF2-73E5-4D0C-9EEF-536332E6C443}"/>
    <cellStyle name="Normal 2 2 2 4 12 2" xfId="15271" xr:uid="{CF8FFCDB-7EF1-4EC1-810E-887AED032822}"/>
    <cellStyle name="Normal 2 2 2 4 13" xfId="11823" xr:uid="{815B38FD-33A5-4AAB-8B1A-8849B89457D3}"/>
    <cellStyle name="Normal 2 2 2 4 13 2" xfId="15272" xr:uid="{BF8AF154-4D8F-4392-BA23-77FB9C506D15}"/>
    <cellStyle name="Normal 2 2 2 4 14" xfId="11824" xr:uid="{CECB4F1C-52AF-4337-AAEA-43DC57030FC4}"/>
    <cellStyle name="Normal 2 2 2 4 14 2" xfId="15273" xr:uid="{5D9C7C40-4351-49E4-929C-7BBBC65E9AAB}"/>
    <cellStyle name="Normal 2 2 2 4 15" xfId="11825" xr:uid="{702B06C7-BE94-466E-A4C6-AA56F30A525A}"/>
    <cellStyle name="Normal 2 2 2 4 15 2" xfId="15274" xr:uid="{6B5C64DF-147F-401C-9422-2709DED1E6F3}"/>
    <cellStyle name="Normal 2 2 2 4 16" xfId="11826" xr:uid="{5B108E09-C26F-4998-AB4B-AEFE203C1049}"/>
    <cellStyle name="Normal 2 2 2 4 16 2" xfId="15275" xr:uid="{DD89B7FA-50D7-4323-A3A0-B3669023B72E}"/>
    <cellStyle name="Normal 2 2 2 4 17" xfId="11827" xr:uid="{17D6C5AE-7609-405E-BCDE-AE228C2B3912}"/>
    <cellStyle name="Normal 2 2 2 4 17 2" xfId="15276" xr:uid="{28F41A82-C995-4177-9E8F-A0FC0326E130}"/>
    <cellStyle name="Normal 2 2 2 4 18" xfId="15277" xr:uid="{E2310F35-91CA-42E1-A2AF-A239C11B73A9}"/>
    <cellStyle name="Normal 2 2 2 4 2" xfId="11828" xr:uid="{6B78C20A-4B15-4217-BA51-FE7C706E9C44}"/>
    <cellStyle name="Normal 2 2 2 4 2 2" xfId="15278" xr:uid="{51A18216-0338-48D4-97E1-37D5E3D9F5A7}"/>
    <cellStyle name="Normal 2 2 2 4 3" xfId="11829" xr:uid="{844EB511-45AB-494B-A62F-B09ECAD4286F}"/>
    <cellStyle name="Normal 2 2 2 4 3 2" xfId="15279" xr:uid="{4B8CC659-1E70-4292-A2B0-308CC4D4996E}"/>
    <cellStyle name="Normal 2 2 2 4 4" xfId="11830" xr:uid="{B75C736F-3A7C-4E0A-9932-501B541E9A1B}"/>
    <cellStyle name="Normal 2 2 2 4 4 2" xfId="15280" xr:uid="{D128E3A3-A774-4627-964A-7E49536DC284}"/>
    <cellStyle name="Normal 2 2 2 4 5" xfId="11831" xr:uid="{4AE03333-E0DE-4114-BA03-5AAF29343B7A}"/>
    <cellStyle name="Normal 2 2 2 4 5 2" xfId="15281" xr:uid="{0AC786B9-424A-495A-B8A1-28349DAAB718}"/>
    <cellStyle name="Normal 2 2 2 4 6" xfId="11832" xr:uid="{F643DB0F-FC93-4CCE-B145-0A8E3F5B7315}"/>
    <cellStyle name="Normal 2 2 2 4 6 2" xfId="15282" xr:uid="{6AF25302-291D-4D5C-9405-D914E0263838}"/>
    <cellStyle name="Normal 2 2 2 4 7" xfId="11833" xr:uid="{CD79BFE9-1933-4630-B085-8AE893E8B15D}"/>
    <cellStyle name="Normal 2 2 2 4 7 2" xfId="15283" xr:uid="{AEFED8FB-0E7B-418A-96C0-0F95851EC07A}"/>
    <cellStyle name="Normal 2 2 2 4 8" xfId="11834" xr:uid="{474A5823-4CEA-46B4-AB94-4CAC3411EBF8}"/>
    <cellStyle name="Normal 2 2 2 4 8 2" xfId="15284" xr:uid="{2B044D09-B5AB-4A8C-9D6E-13411CEF6588}"/>
    <cellStyle name="Normal 2 2 2 4 9" xfId="11835" xr:uid="{5E9CC893-A696-4B4E-89D1-688F08D1618F}"/>
    <cellStyle name="Normal 2 2 2 4 9 2" xfId="15285" xr:uid="{5C5249DB-FC58-4B54-99E6-5ED2B9377F2D}"/>
    <cellStyle name="Normal 2 2 2 5" xfId="11836" xr:uid="{255D1539-1FB5-44FC-9BF2-438E4E87D784}"/>
    <cellStyle name="Normal 2 2 2 5 10" xfId="11837" xr:uid="{D3918554-CB6B-49F8-A7C1-41082DAF57B4}"/>
    <cellStyle name="Normal 2 2 2 5 10 2" xfId="15286" xr:uid="{2E65945A-C26C-4AA9-A838-0DC2FAAF8AD2}"/>
    <cellStyle name="Normal 2 2 2 5 11" xfId="11838" xr:uid="{C079671B-2D4A-48DC-98CF-55306875DA2A}"/>
    <cellStyle name="Normal 2 2 2 5 11 2" xfId="15287" xr:uid="{3D8A05DA-5AA2-4C73-8920-031B92F8C395}"/>
    <cellStyle name="Normal 2 2 2 5 12" xfId="11839" xr:uid="{20940BB2-72BC-46A5-BA8E-1E8B9FFC97BA}"/>
    <cellStyle name="Normal 2 2 2 5 12 2" xfId="15288" xr:uid="{B6ABA120-4F54-4F18-A4D3-D058F9F8906C}"/>
    <cellStyle name="Normal 2 2 2 5 13" xfId="11840" xr:uid="{DD966DB6-8D52-4DCE-B1B7-7941691DD86C}"/>
    <cellStyle name="Normal 2 2 2 5 13 2" xfId="15289" xr:uid="{F2E790AD-4BAD-48E2-B6B9-BD238B6959D3}"/>
    <cellStyle name="Normal 2 2 2 5 14" xfId="11841" xr:uid="{75BA7B6E-0CA1-4644-994B-97F3E62A3301}"/>
    <cellStyle name="Normal 2 2 2 5 14 2" xfId="15290" xr:uid="{6ECFFB33-9D73-41CA-937D-D08B6DD71E33}"/>
    <cellStyle name="Normal 2 2 2 5 15" xfId="11842" xr:uid="{44688319-EBAB-4B07-930E-34E93FB1E675}"/>
    <cellStyle name="Normal 2 2 2 5 15 2" xfId="15291" xr:uid="{DCD7BCFE-F270-4F02-AFAF-4DAC5F543D49}"/>
    <cellStyle name="Normal 2 2 2 5 16" xfId="11843" xr:uid="{C2BE9E3B-49B7-4A2C-B68A-6DE70C33B7BF}"/>
    <cellStyle name="Normal 2 2 2 5 16 2" xfId="15292" xr:uid="{AF64EC2F-384F-4785-AD37-3727E0CC875C}"/>
    <cellStyle name="Normal 2 2 2 5 17" xfId="11844" xr:uid="{5A325887-A360-47BF-838E-F196825C2410}"/>
    <cellStyle name="Normal 2 2 2 5 17 2" xfId="15293" xr:uid="{4D3491D9-4380-46D7-BCE0-159C38CA2068}"/>
    <cellStyle name="Normal 2 2 2 5 18" xfId="15294" xr:uid="{CA8210D3-0AF8-4AA6-B02D-16197FD16E05}"/>
    <cellStyle name="Normal 2 2 2 5 2" xfId="11845" xr:uid="{CB685E24-93B0-4DF3-B347-D5CD7FE55096}"/>
    <cellStyle name="Normal 2 2 2 5 2 2" xfId="15295" xr:uid="{92FFD922-9D6D-4284-B44D-044ACE828547}"/>
    <cellStyle name="Normal 2 2 2 5 3" xfId="11846" xr:uid="{09D7B0D5-5486-47B5-83A4-BEDFF41FCD5A}"/>
    <cellStyle name="Normal 2 2 2 5 3 2" xfId="15296" xr:uid="{D0BA10AB-CFD1-42D4-9F90-955CBFAC76CC}"/>
    <cellStyle name="Normal 2 2 2 5 4" xfId="11847" xr:uid="{603B7E0A-9260-47BC-A318-77DAD40788D9}"/>
    <cellStyle name="Normal 2 2 2 5 4 2" xfId="15297" xr:uid="{254DA29D-81C3-4E58-92CF-09DD94396469}"/>
    <cellStyle name="Normal 2 2 2 5 5" xfId="11848" xr:uid="{D7EB4610-6AF2-4AE8-8F81-69C8645C6E69}"/>
    <cellStyle name="Normal 2 2 2 5 5 2" xfId="15298" xr:uid="{B1AE25C4-10B7-44BB-95B7-948B1328313F}"/>
    <cellStyle name="Normal 2 2 2 5 6" xfId="11849" xr:uid="{1B8F46AE-F899-418E-9C1F-630BBEF47461}"/>
    <cellStyle name="Normal 2 2 2 5 6 2" xfId="15299" xr:uid="{484C18C1-0541-43E8-B4B4-629F8488E537}"/>
    <cellStyle name="Normal 2 2 2 5 7" xfId="11850" xr:uid="{E463D9CE-630E-4CD9-8968-F03929795209}"/>
    <cellStyle name="Normal 2 2 2 5 7 2" xfId="15300" xr:uid="{6ACF272B-2479-429C-8DD5-AB9917C1488D}"/>
    <cellStyle name="Normal 2 2 2 5 8" xfId="11851" xr:uid="{DCD1842C-6EC1-4ABB-BF21-F20C3540528B}"/>
    <cellStyle name="Normal 2 2 2 5 8 2" xfId="15301" xr:uid="{5BFB35D3-D860-440D-9E6A-48CDC02C980E}"/>
    <cellStyle name="Normal 2 2 2 5 9" xfId="11852" xr:uid="{5468F981-E7E4-49C2-8991-452900E8ADB2}"/>
    <cellStyle name="Normal 2 2 2 5 9 2" xfId="15302" xr:uid="{E9A04D37-9735-420A-971A-2B60B5532C4B}"/>
    <cellStyle name="Normal 2 2 2 6" xfId="11853" xr:uid="{94B07690-0B8F-4AE0-97FF-06704472D86B}"/>
    <cellStyle name="Normal 2 2 2 6 2" xfId="16118" xr:uid="{7701FE75-19C3-4C3D-B503-05A6D79128E5}"/>
    <cellStyle name="Normal 2 2 2 6 2 2" xfId="16663" xr:uid="{C5F318D7-44D0-46CC-A0A5-300363AD0C7D}"/>
    <cellStyle name="Normal 2 2 2 7" xfId="15303" xr:uid="{A95DC099-A44E-47EC-92B8-0715379E5D29}"/>
    <cellStyle name="Normal 2 2 2 7 2" xfId="18795" xr:uid="{CEF4A011-B3F6-40D8-B35E-4A368E52ABD1}"/>
    <cellStyle name="Normal 2 2 2 8" xfId="16117" xr:uid="{05215573-D36F-4EE0-8E83-52877C430FF0}"/>
    <cellStyle name="Normal 2 2 2 8 2" xfId="16662" xr:uid="{E261CC0C-D1BF-4DBF-8FB7-F8B07235F020}"/>
    <cellStyle name="Normal 2 2 20" xfId="11854" xr:uid="{28F58272-5E67-4B55-B578-1301CFAA3D71}"/>
    <cellStyle name="Normal 2 2 20 2" xfId="15304" xr:uid="{F4B60D39-A6C1-4FA1-90F7-5500A93CF18C}"/>
    <cellStyle name="Normal 2 2 21" xfId="11855" xr:uid="{A13DF1A2-43A1-45E5-9F16-FD34DDB87FE6}"/>
    <cellStyle name="Normal 2 2 21 2" xfId="15305" xr:uid="{B636AE3E-2E69-439F-9AF7-CC85AD56E405}"/>
    <cellStyle name="Normal 2 2 22" xfId="11856" xr:uid="{2A2054F1-4528-470C-ADBB-5D2F2DC74608}"/>
    <cellStyle name="Normal 2 2 22 2" xfId="16119" xr:uid="{F5DC2260-A3A3-4F40-9BC0-C700556C96CE}"/>
    <cellStyle name="Normal 2 2 22 2 2" xfId="16664" xr:uid="{9C363D12-DB73-4018-AB6A-5DDE38612EF1}"/>
    <cellStyle name="Normal 2 2 23" xfId="11857" xr:uid="{92EB297A-4FF5-4E08-8FA8-314D5653E272}"/>
    <cellStyle name="Normal 2 2 24" xfId="11858" xr:uid="{1A48449E-DBA6-45F2-8CA0-393FD6D42BA0}"/>
    <cellStyle name="Normal 2 2 25" xfId="11859" xr:uid="{A57E339B-1846-4CE4-9648-F832AADFD5B4}"/>
    <cellStyle name="Normal 2 2 26" xfId="11860" xr:uid="{502ADB98-F99B-465B-BDDC-4F8F18DB00C7}"/>
    <cellStyle name="Normal 2 2 27" xfId="11861" xr:uid="{E425144B-ED30-48CD-8B11-D05861B119DD}"/>
    <cellStyle name="Normal 2 2 28" xfId="15951" xr:uid="{DC9111BE-41FF-415F-BDDD-488FEECDA861}"/>
    <cellStyle name="Normal 2 2 28 2" xfId="16432" xr:uid="{A1DD6D28-619A-4349-B4A7-66676D771C3D}"/>
    <cellStyle name="Normal 2 2 3" xfId="11862" xr:uid="{A3B22DC0-FDD7-455D-930B-BA15163250B3}"/>
    <cellStyle name="Normal 2 2 3 2" xfId="15306" xr:uid="{B2AFE42B-B9FA-45A1-A94E-1BCE3CCC3421}"/>
    <cellStyle name="Normal 2 2 3 2 2" xfId="18797" xr:uid="{EDEAB0DE-FBC5-4E61-B2A7-4C6E7D2329E9}"/>
    <cellStyle name="Normal 2 2 3 3" xfId="18796" xr:uid="{72367294-4E27-442E-831E-F93229187951}"/>
    <cellStyle name="Normal 2 2 4" xfId="11863" xr:uid="{1FA0F66B-D37B-483F-84E3-2387A059E43B}"/>
    <cellStyle name="Normal 2 2 4 2" xfId="15307" xr:uid="{666F2EAD-5508-45EB-A301-55321432F1DC}"/>
    <cellStyle name="Normal 2 2 5" xfId="11864" xr:uid="{A4E3F372-BC79-40C8-BCD2-689BF8D2E82D}"/>
    <cellStyle name="Normal 2 2 5 2" xfId="15308" xr:uid="{397264F9-9637-4C5B-8AA6-8F275781E343}"/>
    <cellStyle name="Normal 2 2 6" xfId="11865" xr:uid="{129B0CD9-F0FB-4401-91D7-095774B5B90D}"/>
    <cellStyle name="Normal 2 2 6 2" xfId="15309" xr:uid="{7AA9BA9E-F51C-4184-8052-E41ECE80825D}"/>
    <cellStyle name="Normal 2 2 7" xfId="11866" xr:uid="{62114034-50FD-4051-91ED-5FDFDD71B303}"/>
    <cellStyle name="Normal 2 2 7 2" xfId="15310" xr:uid="{CC4BAC78-7BC1-4791-A582-0DE2CA675CA4}"/>
    <cellStyle name="Normal 2 2 8" xfId="11867" xr:uid="{3E6E8D57-0484-4AC8-9756-3DF9C5B1537D}"/>
    <cellStyle name="Normal 2 2 8 2" xfId="15311" xr:uid="{E6095169-3558-4F5B-9C75-BD2CB54B2DE2}"/>
    <cellStyle name="Normal 2 2 9" xfId="11868" xr:uid="{2D0E0187-C574-4AEC-819A-B1FC818AEF03}"/>
    <cellStyle name="Normal 2 2 9 2" xfId="15312" xr:uid="{808B56D4-A281-44E9-9593-561A5CFF3429}"/>
    <cellStyle name="Normal 2 20" xfId="18798" xr:uid="{46CD87D8-C810-479E-BBC8-1AB1059AB0F9}"/>
    <cellStyle name="Normal 2 21" xfId="18799" xr:uid="{2A31A864-B2ED-4954-8498-DAE37CA2037C}"/>
    <cellStyle name="Normal 2 22" xfId="18800" xr:uid="{CBA703EE-FA6B-4A65-9427-E334174362B6}"/>
    <cellStyle name="Normal 2 23" xfId="18801" xr:uid="{5A24FF01-203D-4DCE-93D7-B6B91B1C4A8C}"/>
    <cellStyle name="Normal 2 24" xfId="18802" xr:uid="{3AB5F396-F711-4615-95A8-3976393E37C2}"/>
    <cellStyle name="Normal 2 25" xfId="18803" xr:uid="{BC9EFB91-1037-4908-A0C2-B92054435D13}"/>
    <cellStyle name="Normal 2 26" xfId="18804" xr:uid="{63AFB779-D63B-4E67-AB24-E33313A4FE96}"/>
    <cellStyle name="Normal 2 27" xfId="18805" xr:uid="{48A3867A-C9D0-4D4C-B218-4768E042D5C3}"/>
    <cellStyle name="Normal 2 28" xfId="18806" xr:uid="{1CDD4E90-AB21-4948-AD64-40CF7A6A304E}"/>
    <cellStyle name="Normal 2 29" xfId="18807" xr:uid="{CED9E362-8E97-456B-938C-286354249F59}"/>
    <cellStyle name="Normal 2 3" xfId="11869" xr:uid="{CD906DD6-283C-41B6-BAE1-7E15031CD256}"/>
    <cellStyle name="Normal 2 3 10" xfId="18094" xr:uid="{D7757E7B-336B-4D9F-B888-FFCE53819627}"/>
    <cellStyle name="Normal 2 3 2" xfId="11870" xr:uid="{EBD5538E-C039-4CDC-88F4-B87BA5D0FCE4}"/>
    <cellStyle name="Normal 2 3 2 2" xfId="16120" xr:uid="{1074798D-C884-458D-A388-F9109C60F495}"/>
    <cellStyle name="Normal 2 3 2 2 2" xfId="25194" xr:uid="{85A3FD23-DF7E-4096-9C50-3E46CA88427C}"/>
    <cellStyle name="Normal 2 3 2 2 3" xfId="16666" xr:uid="{90A47E0D-D346-4452-B4D2-AFC51B913798}"/>
    <cellStyle name="Normal 2 3 2 3" xfId="18808" xr:uid="{1D6EA9F4-80C5-47C4-B9BA-76677F416FD8}"/>
    <cellStyle name="Normal 2 3 3" xfId="11871" xr:uid="{4E99B2E0-7C3E-4C3A-A4C9-54B57B45E32C}"/>
    <cellStyle name="Normal 2 3 4" xfId="11872" xr:uid="{28ADF20D-AB37-4EA4-AD8C-E1EF2B0DC6D9}"/>
    <cellStyle name="Normal 2 3 4 2" xfId="11873" xr:uid="{58EFE9E9-1E03-452F-A099-A0E9785420B3}"/>
    <cellStyle name="Normal 2 3 4 3" xfId="11874" xr:uid="{D290841F-ABEC-4546-8486-04CB5E34560D}"/>
    <cellStyle name="Normal 2 3 4 4" xfId="11875" xr:uid="{E51101BD-AA01-4B66-A4F7-5CC40DB42736}"/>
    <cellStyle name="Normal 2 3 5" xfId="11876" xr:uid="{CD883036-1F22-4724-865C-6B49AA99B9A9}"/>
    <cellStyle name="Normal 2 3 6" xfId="11877" xr:uid="{AFE10C3C-E5CB-40C4-80D3-0C0EE05B86AA}"/>
    <cellStyle name="Normal 2 3 7" xfId="11878" xr:uid="{38E8EAF3-F684-44F0-870C-A1CCC148EA65}"/>
    <cellStyle name="Normal 2 3 8" xfId="11879" xr:uid="{C0153E7C-096F-4983-AECF-EDAB132AFE4F}"/>
    <cellStyle name="Normal 2 3 9" xfId="16665" xr:uid="{43B2B2D1-B26A-4A99-883A-4CC846D13A1F}"/>
    <cellStyle name="Normal 2 30" xfId="18809" xr:uid="{0FCAB400-7DA0-43C1-BFF7-E53E6B59B9F6}"/>
    <cellStyle name="Normal 2 31" xfId="18810" xr:uid="{41BA0D57-7EA9-4A30-A8FD-C8642736F693}"/>
    <cellStyle name="Normal 2 32" xfId="18811" xr:uid="{7A52A8EC-EBBD-4E2D-8DB6-E953D59FE0FA}"/>
    <cellStyle name="Normal 2 33" xfId="18812" xr:uid="{61C04828-5E66-4C99-A5DB-36E456FCEC68}"/>
    <cellStyle name="Normal 2 34" xfId="18813" xr:uid="{7D39ED20-7947-4BDC-8902-8FABDB156225}"/>
    <cellStyle name="Normal 2 35" xfId="18814" xr:uid="{0C15A101-3D73-4FF8-A27E-4F9AA92371C5}"/>
    <cellStyle name="Normal 2 36" xfId="18815" xr:uid="{071D7CEB-0F82-4CD8-B56B-A04BB2364745}"/>
    <cellStyle name="Normal 2 37" xfId="18816" xr:uid="{085ACBCB-135E-4652-AC25-B871D7E2C2BF}"/>
    <cellStyle name="Normal 2 38" xfId="18817" xr:uid="{65A1A873-BC7B-45D7-8712-8B609514E046}"/>
    <cellStyle name="Normal 2 39" xfId="18818" xr:uid="{81980190-ED4C-48AC-9AB1-EA1D699B2E58}"/>
    <cellStyle name="Normal 2 4" xfId="11880" xr:uid="{E0724059-59B6-4E70-9420-9B26B7AB0F3E}"/>
    <cellStyle name="Normal 2 4 2" xfId="11881" xr:uid="{3BC9837A-13F4-46C5-AF74-2E751C804B78}"/>
    <cellStyle name="Normal 2 4 2 2" xfId="16121" xr:uid="{1005B83E-0F87-4BDB-8AF0-C7BAF76EFC3F}"/>
    <cellStyle name="Normal 2 4 2 2 2" xfId="16668" xr:uid="{A0354F5A-A813-4B2A-8CEB-4D23A503DDBB}"/>
    <cellStyle name="Normal 2 4 3" xfId="11882" xr:uid="{FBEC5BD0-0D5D-4F44-8F47-2FB85052E0C0}"/>
    <cellStyle name="Normal 2 4 4" xfId="11883" xr:uid="{46EE8A0E-C4DA-4CFB-B270-6D3B8EDFDF24}"/>
    <cellStyle name="Normal 2 4 5" xfId="11884" xr:uid="{AEC61DF5-D5AB-4AC7-B2E3-9B92BBECC50C}"/>
    <cellStyle name="Normal 2 4 5 2" xfId="25178" xr:uid="{F9C31926-2E82-40BE-B276-53520873E2BE}"/>
    <cellStyle name="Normal 2 4 6" xfId="11885" xr:uid="{CB9BFD05-FB08-4F63-93AC-CB6926314A07}"/>
    <cellStyle name="Normal 2 4 7" xfId="16667" xr:uid="{8B33F178-77AA-4369-A827-0815E9D85686}"/>
    <cellStyle name="Normal 2 4 8" xfId="18819" xr:uid="{9B7C6DAC-5735-4A71-AC84-A6560269382C}"/>
    <cellStyle name="Normal 2 40" xfId="18820" xr:uid="{95155226-C8C7-4A24-9B2F-D766B84CF8AE}"/>
    <cellStyle name="Normal 2 41" xfId="18821" xr:uid="{1F688336-479C-4077-A4ED-8F47EB66B630}"/>
    <cellStyle name="Normal 2 42" xfId="18822" xr:uid="{30709724-812A-4066-A25D-ACD22003B4F1}"/>
    <cellStyle name="Normal 2 43" xfId="18823" xr:uid="{1647800C-330C-4C05-B1BB-224F3CD8F8B8}"/>
    <cellStyle name="Normal 2 44" xfId="18824" xr:uid="{2F018E20-C397-44E4-93ED-DAB4A68140FB}"/>
    <cellStyle name="Normal 2 45" xfId="18825" xr:uid="{DA115D6A-A5CC-4C90-B853-3FA5D0A137D8}"/>
    <cellStyle name="Normal 2 46" xfId="18826" xr:uid="{596E4016-0D94-4254-BFDE-61ADA458F310}"/>
    <cellStyle name="Normal 2 47" xfId="18827" xr:uid="{08048516-E2E1-423C-BA31-9FC3BFE4FED0}"/>
    <cellStyle name="Normal 2 48" xfId="18828" xr:uid="{BC002C75-2474-4C14-B751-8622F054BCD4}"/>
    <cellStyle name="Normal 2 49" xfId="18829" xr:uid="{B52B5737-292E-4509-B379-CE9ECDBFC8D2}"/>
    <cellStyle name="Normal 2 5" xfId="11886" xr:uid="{4DE90FE3-4167-46E6-BF29-3D93E86C5A2D}"/>
    <cellStyle name="Normal 2 5 2" xfId="11887" xr:uid="{70047FF6-8978-444B-A89D-18285155FBCA}"/>
    <cellStyle name="Normal 2 5 3" xfId="11888" xr:uid="{03EE306F-8311-4718-82F7-4DD069004C62}"/>
    <cellStyle name="Normal 2 5 4" xfId="11889" xr:uid="{A0D6C14F-3651-4363-BB7F-48FD3C2832CA}"/>
    <cellStyle name="Normal 2 5 5" xfId="11890" xr:uid="{069EC645-5E07-45B0-A859-0AD66FEA100F}"/>
    <cellStyle name="Normal 2 50" xfId="18830" xr:uid="{A027E684-BD6A-45AB-8D07-80336C496535}"/>
    <cellStyle name="Normal 2 51" xfId="18831" xr:uid="{84868F12-9A91-4B5B-AAD4-6A3982FC9E2A}"/>
    <cellStyle name="Normal 2 52" xfId="18832" xr:uid="{C0F0581E-4124-4B04-8CC1-563D543202EA}"/>
    <cellStyle name="Normal 2 53" xfId="18833" xr:uid="{C8CF4334-3B91-470C-A871-1A99118EFA52}"/>
    <cellStyle name="Normal 2 54" xfId="18834" xr:uid="{4CD81F4F-0410-4C7E-B864-1E05CE3AC1D7}"/>
    <cellStyle name="Normal 2 55" xfId="18835" xr:uid="{82B8AC7B-D363-4979-BFD1-F0208D40BB09}"/>
    <cellStyle name="Normal 2 56" xfId="18836" xr:uid="{95898777-3EF0-401C-96E0-0F2F6A83BFC1}"/>
    <cellStyle name="Normal 2 57" xfId="18837" xr:uid="{4659B586-18DA-4572-8E37-C2282D49FEAD}"/>
    <cellStyle name="Normal 2 58" xfId="18838" xr:uid="{0D1AF595-3663-4E5F-8632-90C98FCF8C4E}"/>
    <cellStyle name="Normal 2 59" xfId="18839" xr:uid="{5AAA494D-9B5C-425C-9E45-C5AB2C39567C}"/>
    <cellStyle name="Normal 2 6" xfId="11891" xr:uid="{963329FC-5CF2-4793-A086-A19DB2ADDC93}"/>
    <cellStyle name="Normal 2 6 2" xfId="24799" xr:uid="{27E77645-4172-446E-9705-26E354A21C44}"/>
    <cellStyle name="Normal 2 60" xfId="18840" xr:uid="{A2D3136E-2D06-495B-88F2-38BA8EF2DB70}"/>
    <cellStyle name="Normal 2 61" xfId="18841" xr:uid="{FC879F6C-73F8-4373-BD2B-F1E5595B7AFA}"/>
    <cellStyle name="Normal 2 62" xfId="18842" xr:uid="{2594AE07-1043-44F7-BBCF-515534C4C732}"/>
    <cellStyle name="Normal 2 63" xfId="18843" xr:uid="{55836A87-487B-4E70-AAE0-5E480CA80D72}"/>
    <cellStyle name="Normal 2 64" xfId="18844" xr:uid="{AF816C56-6CA2-406A-9F2A-EC2ADEE26980}"/>
    <cellStyle name="Normal 2 65" xfId="18845" xr:uid="{C657891D-8CF7-450E-923C-FC873748A880}"/>
    <cellStyle name="Normal 2 66" xfId="18846" xr:uid="{031C0D2B-22EA-40E2-BEF8-29249CABE8A0}"/>
    <cellStyle name="Normal 2 67" xfId="18847" xr:uid="{AB7816AC-5915-45A5-9091-ED7135CEE737}"/>
    <cellStyle name="Normal 2 68" xfId="18848" xr:uid="{F5D41D6B-AF06-4BD0-A2B7-FE2A131480C6}"/>
    <cellStyle name="Normal 2 69" xfId="18849" xr:uid="{B837F968-BB91-4B15-895B-7F546FC9450F}"/>
    <cellStyle name="Normal 2 7" xfId="11892" xr:uid="{384BBB5F-162E-48B5-AA2E-4187948CBD0A}"/>
    <cellStyle name="Normal 2 7 2" xfId="18850" xr:uid="{698AEE2B-9512-4C96-87F2-67ED397A8824}"/>
    <cellStyle name="Normal 2 7 2 2" xfId="32087" xr:uid="{1890131E-B8B2-41C3-971A-D238A9E0E6AD}"/>
    <cellStyle name="Normal 2 70" xfId="18851" xr:uid="{C9AE09DE-A68C-44A3-A8EA-924DBF4C3917}"/>
    <cellStyle name="Normal 2 71" xfId="18852" xr:uid="{1861CAC5-203E-4A14-822A-B368FBC16289}"/>
    <cellStyle name="Normal 2 72" xfId="18853" xr:uid="{2101FF76-E9E7-4232-AD9A-C30C429C2F33}"/>
    <cellStyle name="Normal 2 73" xfId="18854" xr:uid="{7A70FA78-D3CA-4D3B-A8DE-C79206FE18C0}"/>
    <cellStyle name="Normal 2 74" xfId="18855" xr:uid="{3F58F5BE-0FCE-4E0A-9EF9-DF4F06EC703E}"/>
    <cellStyle name="Normal 2 75" xfId="18856" xr:uid="{1F248814-42F4-4148-86D2-483D4D1BE46C}"/>
    <cellStyle name="Normal 2 76" xfId="18857" xr:uid="{80866572-0D06-4F4E-A64A-59012FEE5BE5}"/>
    <cellStyle name="Normal 2 77" xfId="18858" xr:uid="{9C68C286-CA0B-47F9-8AD9-49EB77281572}"/>
    <cellStyle name="Normal 2 78" xfId="18859" xr:uid="{FD1A05B1-237D-4A23-AEAB-9C3828975D1C}"/>
    <cellStyle name="Normal 2 79" xfId="18860" xr:uid="{E8E1838C-33BA-461C-8A51-245FC4C23C8D}"/>
    <cellStyle name="Normal 2 8" xfId="11893" xr:uid="{CF33B769-B580-485D-8148-C80C03F551EE}"/>
    <cellStyle name="Normal 2 8 2" xfId="18861" xr:uid="{CC6F7335-5F72-4099-9BE7-92582EAF147E}"/>
    <cellStyle name="Normal 2 8 2 2" xfId="32088" xr:uid="{6301AA29-91D1-4087-9833-56310FB7CB50}"/>
    <cellStyle name="Normal 2 80" xfId="18862" xr:uid="{2E1DE888-E2C6-4DA9-A28F-714B9C12013D}"/>
    <cellStyle name="Normal 2 81" xfId="18863" xr:uid="{2C04C71B-42EE-4909-90ED-3842300A6981}"/>
    <cellStyle name="Normal 2 82" xfId="18864" xr:uid="{4BFF247D-6BD3-414B-BE8A-DCC3345C4890}"/>
    <cellStyle name="Normal 2 83" xfId="18865" xr:uid="{F12A6CB9-4D5E-43F2-B027-2C6D574787EF}"/>
    <cellStyle name="Normal 2 84" xfId="18866" xr:uid="{7084F74B-9FE2-45F8-AB07-418E00231EB3}"/>
    <cellStyle name="Normal 2 85" xfId="18867" xr:uid="{3B641326-CA20-4476-AB23-D761B88228AF}"/>
    <cellStyle name="Normal 2 86" xfId="18868" xr:uid="{72809B98-EAFB-495C-BC89-22F67446FCD2}"/>
    <cellStyle name="Normal 2 87" xfId="18869" xr:uid="{72096094-8A6D-42AB-8FC8-2613894BD87C}"/>
    <cellStyle name="Normal 2 88" xfId="18870" xr:uid="{0A3D5A04-E6CC-4F3C-87A2-6B99CFF32E33}"/>
    <cellStyle name="Normal 2 89" xfId="18871" xr:uid="{36398F55-C0E4-4846-B064-FD10511A8067}"/>
    <cellStyle name="Normal 2 9" xfId="11894" xr:uid="{5D3DE803-46A9-4351-8B1D-9F04DD1F5803}"/>
    <cellStyle name="Normal 2 9 2" xfId="18872" xr:uid="{6AD07B72-24E2-4FC0-81FF-679D6DB362BC}"/>
    <cellStyle name="Normal 2 9 2 2" xfId="32089" xr:uid="{0C5FC795-0C1E-4F16-82E5-53EAB905243A}"/>
    <cellStyle name="Normal 2 90" xfId="18873" xr:uid="{1D7525DC-8BA3-4A0F-B28C-791F2679B588}"/>
    <cellStyle name="Normal 2 91" xfId="18874" xr:uid="{847C68D2-F391-4D45-977F-D1118C648764}"/>
    <cellStyle name="Normal 2 92" xfId="18875" xr:uid="{F8704E52-CC99-400E-9F0E-9229217C27EC}"/>
    <cellStyle name="Normal 2 93" xfId="18876" xr:uid="{4CF0836B-9F71-4FF7-A506-E33B81E844D6}"/>
    <cellStyle name="Normal 2 94" xfId="18877" xr:uid="{21DF5F83-3448-4D77-87E9-3B71F42ED167}"/>
    <cellStyle name="Normal 2 95" xfId="18878" xr:uid="{303591A4-E960-48C6-978D-C5DFFF4FC0D2}"/>
    <cellStyle name="Normal 2 96" xfId="18879" xr:uid="{57E818A5-294B-4954-A166-53CE7949A197}"/>
    <cellStyle name="Normal 2 97" xfId="31675" xr:uid="{26941EB5-E94F-4C1B-A398-936E02EB3F7C}"/>
    <cellStyle name="Normal 2_Bases para Apresentação 2" xfId="11895" xr:uid="{787A6F96-D978-4FF5-AE93-B8C87164C9FD}"/>
    <cellStyle name="Normal 20" xfId="11896" xr:uid="{5EA13A5C-FFBD-4A84-9611-CA46A49CBC99}"/>
    <cellStyle name="Normal 20 2" xfId="11897" xr:uid="{49CA514A-7450-4B6C-A38F-E923468883D4}"/>
    <cellStyle name="Normal 20 2 2" xfId="11898" xr:uid="{762D3038-2329-4248-8F75-0F815057ABA4}"/>
    <cellStyle name="Normal 20 2 2 2" xfId="11899" xr:uid="{87D006D4-9463-40B4-B3EF-DC9F4F56A79D}"/>
    <cellStyle name="Normal 20 2 2 3" xfId="11900" xr:uid="{3757D1F1-BE7D-4A58-BE58-43841DAF4C41}"/>
    <cellStyle name="Normal 20 2 2 4" xfId="11901" xr:uid="{D436A78A-79EF-4A88-BD45-8D75C70AAB42}"/>
    <cellStyle name="Normal 20 2 3" xfId="11902" xr:uid="{D83BF1B9-51C6-4273-8FF0-3DEDB5A12BFF}"/>
    <cellStyle name="Normal 20 2 3 2" xfId="11903" xr:uid="{95417B78-E38B-4ED2-9266-12DFE9B4DB30}"/>
    <cellStyle name="Normal 20 2 3 3" xfId="11904" xr:uid="{64CF2B55-D39C-4F65-869D-712C907DF6DC}"/>
    <cellStyle name="Normal 20 2 3 4" xfId="11905" xr:uid="{C44EE7B6-6D08-49F1-9007-CCFC71A4A1EE}"/>
    <cellStyle name="Normal 20 2 4" xfId="11906" xr:uid="{6C7160EA-F34B-43FA-BD19-DC7709FC3BE4}"/>
    <cellStyle name="Normal 20 2 5" xfId="11907" xr:uid="{AF9CE9D6-1B12-47F7-BE57-828408BE7C7C}"/>
    <cellStyle name="Normal 20 2 6" xfId="11908" xr:uid="{DE89845E-BC53-47E5-A625-37B2AF6C6393}"/>
    <cellStyle name="Normal 20 3" xfId="11909" xr:uid="{C172581B-AD8E-435B-BCC3-256E69FCF03D}"/>
    <cellStyle name="Normal 20 3 2" xfId="18881" xr:uid="{265B010E-EC82-4E32-B290-146FE7C5C23E}"/>
    <cellStyle name="Normal 20 3 3" xfId="18882" xr:uid="{4603ABD5-D688-4B4B-A033-6F4EFE684CD9}"/>
    <cellStyle name="Normal 20 3 4" xfId="18883" xr:uid="{73D3F6B1-0DEF-4EAD-A6A7-23B91C136254}"/>
    <cellStyle name="Normal 20 3 4 2" xfId="18884" xr:uid="{64ED8C23-8CCE-4FE0-A07F-9BEC85A0F03B}"/>
    <cellStyle name="Normal 20 3 4 3" xfId="18885" xr:uid="{253D138F-AE6B-4502-BF2E-77C2450AAF39}"/>
    <cellStyle name="Normal 20 3 4 3 2" xfId="18886" xr:uid="{1CA3EC9B-912D-4452-A206-8411161A34F5}"/>
    <cellStyle name="Normal 20 3 4 3 2 2" xfId="18887" xr:uid="{521F3693-419E-48BB-87A5-8B108DE59EE4}"/>
    <cellStyle name="Normal 20 3 5" xfId="18880" xr:uid="{0E22BD8B-8F7C-49E9-A1FD-7D523C1CB7D9}"/>
    <cellStyle name="Normal 20 4" xfId="11910" xr:uid="{23398830-EAA6-41DC-83D8-EA17BDF54C44}"/>
    <cellStyle name="Normal 20 4 2" xfId="18888" xr:uid="{3B14F1AA-E8B5-4041-B698-D625D447C284}"/>
    <cellStyle name="Normal 20 4 2 2" xfId="32090" xr:uid="{0F40FD07-F50B-42FD-94BE-E31727568D9D}"/>
    <cellStyle name="Normal 20 5" xfId="11911" xr:uid="{18488A7E-52A7-4AD1-8A8B-3740ABFDC26D}"/>
    <cellStyle name="Normal 20 5 2" xfId="18889" xr:uid="{BD5C7C78-B66F-4AC8-8CF5-ACC8C19308A0}"/>
    <cellStyle name="Normal 20 5 2 2" xfId="32091" xr:uid="{6D9F7DF0-CB43-4706-A65D-F1FCA2CB702C}"/>
    <cellStyle name="Normal 20 6" xfId="16669" xr:uid="{84826BC4-848E-4DD1-9C92-66DDC0B3DBD3}"/>
    <cellStyle name="Normal 20 7" xfId="18890" xr:uid="{A1B8826F-0E8B-436A-B1A2-14DAFE595FCB}"/>
    <cellStyle name="Normal 20 8" xfId="18891" xr:uid="{02BB06B0-794F-4F62-8017-A821FE26AB5C}"/>
    <cellStyle name="Normal 20 9" xfId="25010" xr:uid="{319DF05A-4BD7-44D3-A7BB-5367122A5260}"/>
    <cellStyle name="Normal 202" xfId="11912" xr:uid="{6AE3A35E-BDDF-48F2-BB23-632AF6DDFCB6}"/>
    <cellStyle name="Normal 203" xfId="11913" xr:uid="{19786E0B-9BEE-4DA0-8632-EE48C589C184}"/>
    <cellStyle name="Normal 208" xfId="11914" xr:uid="{761A7F14-0D4E-4726-880E-74F78D3EE0BD}"/>
    <cellStyle name="Normal 209" xfId="11915" xr:uid="{F67365FB-37BF-4492-8A44-7A5A2B8A5B5A}"/>
    <cellStyle name="Normal 21" xfId="11916" xr:uid="{E678D5EE-0F94-4BEE-8456-6795E8A65FC1}"/>
    <cellStyle name="Normal 21 2" xfId="11917" xr:uid="{7D0360D5-A509-4B55-8A2A-BA66B542A3B3}"/>
    <cellStyle name="Normal 21 2 2" xfId="11918" xr:uid="{E06F2BA8-2336-45B3-9254-1A9ACB0BC66F}"/>
    <cellStyle name="Normal 21 2 2 2" xfId="11919" xr:uid="{6864BDF3-971D-463A-8D98-EE8AAF35E151}"/>
    <cellStyle name="Normal 21 2 2 3" xfId="11920" xr:uid="{413BF112-07DD-464C-BD96-257B032AE472}"/>
    <cellStyle name="Normal 21 2 2 4" xfId="11921" xr:uid="{191608A2-977B-4084-9757-8B768C108036}"/>
    <cellStyle name="Normal 21 2 3" xfId="11922" xr:uid="{2A21825B-8F74-4202-9255-5CCE76E108BE}"/>
    <cellStyle name="Normal 21 2 3 2" xfId="11923" xr:uid="{75952B1F-3BA8-4475-8FF2-5874C42CD4B2}"/>
    <cellStyle name="Normal 21 2 3 3" xfId="11924" xr:uid="{074BFC14-D5AA-4E3F-8F91-9077FB74E815}"/>
    <cellStyle name="Normal 21 2 3 4" xfId="11925" xr:uid="{E26287EE-AF28-4611-8F7A-627BC94093FF}"/>
    <cellStyle name="Normal 21 2 4" xfId="11926" xr:uid="{F41CABD1-C792-4F15-89C6-B1E919B01D4E}"/>
    <cellStyle name="Normal 21 2 5" xfId="11927" xr:uid="{F2C09172-027F-4916-9417-19D94D07020F}"/>
    <cellStyle name="Normal 21 2 6" xfId="11928" xr:uid="{FF280472-6471-4192-A2E4-B761913BFAFF}"/>
    <cellStyle name="Normal 21 2 7" xfId="16122" xr:uid="{998F303D-BCA0-4A7D-8FBF-2035659207C5}"/>
    <cellStyle name="Normal 21 2 7 2" xfId="16670" xr:uid="{09EC65E5-4E92-4783-9E11-063C97C70EA6}"/>
    <cellStyle name="Normal 21 3" xfId="11929" xr:uid="{1AE29084-9061-4173-8437-2C384FC1EF4E}"/>
    <cellStyle name="Normal 21 3 2" xfId="18892" xr:uid="{6B9371AB-361C-4037-AD64-DDDC883D4C3E}"/>
    <cellStyle name="Normal 21 3 2 2" xfId="32092" xr:uid="{E62B61F0-EA9B-4274-A318-7A4DABCEB662}"/>
    <cellStyle name="Normal 21 4" xfId="11930" xr:uid="{27EFB32D-F2C0-4610-8CFE-10D31799DCFE}"/>
    <cellStyle name="Normal 21 4 2" xfId="18893" xr:uid="{705C4B58-288B-4A78-989A-A5C26FBD479E}"/>
    <cellStyle name="Normal 21 4 2 2" xfId="32093" xr:uid="{7C72E430-64F3-4586-9150-45A82B170A63}"/>
    <cellStyle name="Normal 21 5" xfId="11931" xr:uid="{EA837E1C-3FDE-4A77-BB96-41D9FDEBE1A1}"/>
    <cellStyle name="Normal 21 5 2" xfId="18894" xr:uid="{45085A45-339B-4BB4-8504-8A2F42D3FA41}"/>
    <cellStyle name="Normal 21 5 2 2" xfId="32094" xr:uid="{C77B766C-AD88-46CC-8CB3-D96036C5CA2A}"/>
    <cellStyle name="Normal 21 6" xfId="18895" xr:uid="{1403752D-1744-420A-AC6A-BA6591D559DC}"/>
    <cellStyle name="Normal 21 7" xfId="18896" xr:uid="{EDD2B133-DEE7-45E8-8189-5BB20846E01E}"/>
    <cellStyle name="Normal 21 8" xfId="18897" xr:uid="{6891CA48-F979-4ABF-9392-08C92D130CBC}"/>
    <cellStyle name="Normal 210" xfId="11932" xr:uid="{72409FFF-0298-416F-BBCB-2423FEE5518E}"/>
    <cellStyle name="Normal 210 2" xfId="11933" xr:uid="{8E20694E-3938-41A9-87ED-0599FABC73EE}"/>
    <cellStyle name="Normal 211" xfId="11934" xr:uid="{99DCAE1F-FA92-4A63-972C-7C7D293AA849}"/>
    <cellStyle name="Normal 22" xfId="11935" xr:uid="{4D0B4521-B959-4939-A1CD-227EE201AB32}"/>
    <cellStyle name="Normal 22 2" xfId="11936" xr:uid="{065C2AAE-42FC-4A18-A113-28FB12D38D6E}"/>
    <cellStyle name="Normal 22 2 2" xfId="11937" xr:uid="{D2C158C2-A760-481C-837C-083A380FA9A3}"/>
    <cellStyle name="Normal 22 2 2 2" xfId="11938" xr:uid="{59154FFE-40A1-4CDF-817B-FC6A7A122B4E}"/>
    <cellStyle name="Normal 22 2 2 3" xfId="11939" xr:uid="{D977F892-D2B0-45F3-A158-768B78AA4627}"/>
    <cellStyle name="Normal 22 2 2 4" xfId="11940" xr:uid="{806455E0-99D8-47F3-B600-FBB405363308}"/>
    <cellStyle name="Normal 22 2 3" xfId="11941" xr:uid="{50909E63-9B71-489B-A139-15C92208FF78}"/>
    <cellStyle name="Normal 22 2 4" xfId="11942" xr:uid="{8E5093A0-B0F7-478D-9C2B-894302710F6F}"/>
    <cellStyle name="Normal 22 2 5" xfId="11943" xr:uid="{E375C230-8DF2-490F-9C22-2F2952E428D7}"/>
    <cellStyle name="Normal 22 2 6" xfId="11944" xr:uid="{F5A8DE64-4568-4714-92A6-A16BAD7DC522}"/>
    <cellStyle name="Normal 22 2 7" xfId="16671" xr:uid="{9FD2B838-76D7-4FEF-BDED-003E39D5EBC5}"/>
    <cellStyle name="Normal 22 3" xfId="11945" xr:uid="{C0459D1D-2207-4DD3-B815-A2E3F9753A1A}"/>
    <cellStyle name="Normal 22 4" xfId="11946" xr:uid="{226696FE-A49A-4DBD-8303-ED24D4BE118A}"/>
    <cellStyle name="Normal 22 5" xfId="11947" xr:uid="{FAC04F94-6A53-4CFD-8037-CFA955456725}"/>
    <cellStyle name="Normal 23" xfId="11948" xr:uid="{9B40F5EF-86B4-4788-B8E1-FD579D62DF8B}"/>
    <cellStyle name="Normal 23 2" xfId="11949" xr:uid="{597000D0-3455-400F-B1DC-A8920D4B6177}"/>
    <cellStyle name="Normal 23 2 2" xfId="11950" xr:uid="{7F108818-7DDE-405B-8970-4B09E0404FAC}"/>
    <cellStyle name="Normal 23 2 2 2" xfId="11951" xr:uid="{A9B3F48E-D3DB-40D2-8DE1-4E29DE3849E8}"/>
    <cellStyle name="Normal 23 2 2 3" xfId="11952" xr:uid="{C38C4D0E-90C7-416A-AD2D-DF7A88BB41DB}"/>
    <cellStyle name="Normal 23 2 2 4" xfId="11953" xr:uid="{36C4EE5D-6216-4F66-AF81-AD00E3DFB556}"/>
    <cellStyle name="Normal 23 2 3" xfId="11954" xr:uid="{9B6A77A7-1E0F-4A82-8489-25AD71BD15FA}"/>
    <cellStyle name="Normal 23 2 3 2" xfId="11955" xr:uid="{8664FEDD-9B86-4634-B62A-2E1A763E4CE6}"/>
    <cellStyle name="Normal 23 2 3 3" xfId="11956" xr:uid="{21FFCA7E-CBF2-4ACF-905D-5F05533D7199}"/>
    <cellStyle name="Normal 23 2 3 4" xfId="11957" xr:uid="{50EF8915-2CD7-49F5-93A0-554638D02A20}"/>
    <cellStyle name="Normal 23 2 4" xfId="11958" xr:uid="{D31FA1AC-6684-4CF7-89B6-8B0B2FB43CEC}"/>
    <cellStyle name="Normal 23 2 5" xfId="11959" xr:uid="{86126A54-7737-4CB4-856D-18A5510A5E9F}"/>
    <cellStyle name="Normal 23 2 6" xfId="11960" xr:uid="{B054760D-D948-4DC1-A91F-480E5712A38F}"/>
    <cellStyle name="Normal 23 3" xfId="11961" xr:uid="{40A06DFE-6B39-4216-AB1D-3FE404222253}"/>
    <cellStyle name="Normal 23 4" xfId="11962" xr:uid="{D14F9971-2DB5-4D0C-A1AC-B58E107F2B9A}"/>
    <cellStyle name="Normal 23 5" xfId="11963" xr:uid="{57E2E563-A483-41AB-82E0-0600560AF7F0}"/>
    <cellStyle name="Normal 23 6" xfId="16123" xr:uid="{9688B303-637B-4AE7-830A-A0B0F3F02000}"/>
    <cellStyle name="Normal 23 6 2" xfId="16672" xr:uid="{6D8E3BE0-529F-426C-9190-2C5EBEEDCC89}"/>
    <cellStyle name="Normal 24" xfId="11964" xr:uid="{921AD11E-24E6-483F-9014-64B752B1B3BE}"/>
    <cellStyle name="Normal 24 2" xfId="11965" xr:uid="{676A473D-6A46-417F-817F-56E404C06F9E}"/>
    <cellStyle name="Normal 24 2 2" xfId="11966" xr:uid="{FE4A9B10-3657-4907-923D-2BFC36E67141}"/>
    <cellStyle name="Normal 24 2 3" xfId="11967" xr:uid="{8C4D821C-CBB2-4049-BE0C-B0DE646AA47F}"/>
    <cellStyle name="Normal 24 2 4" xfId="11968" xr:uid="{AC4DB110-9441-4432-9A9B-483573D90900}"/>
    <cellStyle name="Normal 24 3" xfId="11969" xr:uid="{09520837-C897-48F9-93BA-D0D8FAD53FF1}"/>
    <cellStyle name="Normal 24 4" xfId="11970" xr:uid="{2C45EC65-4E44-4F0E-BC53-96067B6A722D}"/>
    <cellStyle name="Normal 24 5" xfId="11971" xr:uid="{B5B5344E-DC1B-41DC-827B-54797C0A9EDE}"/>
    <cellStyle name="Normal 24 6" xfId="16124" xr:uid="{1B6B4EC4-4D8B-446F-ABE0-39B08F08297B}"/>
    <cellStyle name="Normal 24 6 2" xfId="16673" xr:uid="{DB7D13A1-0B59-4CA2-ACB7-17E9E1C724ED}"/>
    <cellStyle name="Normal 25" xfId="11972" xr:uid="{CAACD50B-3BFD-4E0A-801E-F6D303A97269}"/>
    <cellStyle name="Normal 25 2" xfId="11973" xr:uid="{F0D96B48-6A1B-4DB3-A3BA-0E6E6C9D23BF}"/>
    <cellStyle name="Normal 25 2 2" xfId="11974" xr:uid="{0159FD25-5BAE-4FBE-937A-1626D3187358}"/>
    <cellStyle name="Normal 25 2 3" xfId="11975" xr:uid="{40F14F5F-61BB-4E43-8C6A-4E3682020E43}"/>
    <cellStyle name="Normal 25 2 4" xfId="11976" xr:uid="{86266C1C-EFE1-4773-AEF5-61035A26FD16}"/>
    <cellStyle name="Normal 25 3" xfId="11977" xr:uid="{A2A930A3-B63D-4EEB-AA9C-CC37E998569F}"/>
    <cellStyle name="Normal 25 3 2" xfId="11978" xr:uid="{6D8EFEB0-0694-4C47-9876-4B0A87B86A84}"/>
    <cellStyle name="Normal 25 3 3" xfId="11979" xr:uid="{ADF7E429-CC9B-4F42-8653-C9F6640328F7}"/>
    <cellStyle name="Normal 25 3 4" xfId="11980" xr:uid="{E4B87531-9D05-403E-9182-BF0FA73A4529}"/>
    <cellStyle name="Normal 25 4" xfId="11981" xr:uid="{33AD324E-174F-4004-A60F-16B56AEB5A66}"/>
    <cellStyle name="Normal 25 5" xfId="11982" xr:uid="{896D0F29-D61E-4956-83DD-508AB8530BB4}"/>
    <cellStyle name="Normal 25 6" xfId="11983" xr:uid="{771EC6C1-8985-441A-A9FB-466B435C911F}"/>
    <cellStyle name="Normal 25 7" xfId="11984" xr:uid="{65161D5E-F925-4D57-92FC-991BC6A2A2CC}"/>
    <cellStyle name="Normal 25 8" xfId="16674" xr:uid="{DB5178AE-4B9F-4687-9DA9-D2F79886E74A}"/>
    <cellStyle name="Normal 26" xfId="11985" xr:uid="{50E18B62-3F27-4670-924B-D26E4AA8DD06}"/>
    <cellStyle name="Normal 26 2" xfId="11986" xr:uid="{5205EAFE-14F8-40BE-A9B1-EF87D64D6797}"/>
    <cellStyle name="Normal 26 2 2" xfId="11987" xr:uid="{6E44C759-8E6C-49AA-AA14-15D6AB29E863}"/>
    <cellStyle name="Normal 26 2 3" xfId="11988" xr:uid="{62CD3BAF-AA20-4F4F-89BA-E47E66D543AE}"/>
    <cellStyle name="Normal 26 2 4" xfId="11989" xr:uid="{64B778B8-3A64-4572-84A2-FFF779430530}"/>
    <cellStyle name="Normal 26 3" xfId="11990" xr:uid="{B020F7A4-5C57-4CE5-83EF-24621D2A7B7D}"/>
    <cellStyle name="Normal 26 4" xfId="11991" xr:uid="{CBFEC233-64E4-4572-8B98-019FFD682558}"/>
    <cellStyle name="Normal 26 5" xfId="11992" xr:uid="{24B2F66A-F178-4A0A-978D-130609E479CC}"/>
    <cellStyle name="Normal 26 6" xfId="16125" xr:uid="{5DE5A32E-F184-49EB-BC5A-C2D6D507894C}"/>
    <cellStyle name="Normal 26 6 2" xfId="16675" xr:uid="{8429EF63-214D-4F87-A9A9-BB7D79F13324}"/>
    <cellStyle name="Normal 27" xfId="11993" xr:uid="{BBD2DF17-0DBD-4003-AE61-9E600656C81D}"/>
    <cellStyle name="Normal 27 2" xfId="11994" xr:uid="{6EEAFA47-980B-48EF-B6E0-85877889EABC}"/>
    <cellStyle name="Normal 27 2 2" xfId="18898" xr:uid="{008482F4-2755-4C62-AEA4-E7B0997B1114}"/>
    <cellStyle name="Normal 27 2 2 2" xfId="32095" xr:uid="{D3A0DAAF-09B7-4779-BC56-ECDCC351EA71}"/>
    <cellStyle name="Normal 27 3" xfId="11995" xr:uid="{96D50B65-D64D-4CAD-AED0-45DCAABCD61B}"/>
    <cellStyle name="Normal 27 4" xfId="11996" xr:uid="{6E63B80E-C49C-457C-B141-89B64C9B2EC6}"/>
    <cellStyle name="Normal 27 5" xfId="16126" xr:uid="{68A66C45-8202-4828-8E90-C3AC882C1D3E}"/>
    <cellStyle name="Normal 27 5 2" xfId="16676" xr:uid="{A048C408-2D31-4F56-8AE7-E0357AF12626}"/>
    <cellStyle name="Normal 28" xfId="11997" xr:uid="{ED1AB773-5DD9-4F95-9AD4-F1BE99355A1D}"/>
    <cellStyle name="Normal 28 2" xfId="11998" xr:uid="{149D5FBC-A15B-4EFB-BB2F-B6180A308AB1}"/>
    <cellStyle name="Normal 28 2 2" xfId="11999" xr:uid="{73B867DB-0502-474C-BF9C-B363D1766218}"/>
    <cellStyle name="Normal 28 2 3" xfId="12000" xr:uid="{8E4B0DF4-6346-417F-8D85-DA3852FA1687}"/>
    <cellStyle name="Normal 28 2 4" xfId="12001" xr:uid="{2A276E1C-6880-4C2E-AC28-A7ED183B04F2}"/>
    <cellStyle name="Normal 28 3" xfId="12002" xr:uid="{59D51548-F25B-41FF-90B3-10084F0AB4FF}"/>
    <cellStyle name="Normal 28 3 2" xfId="12003" xr:uid="{00C66517-F9D3-444E-92A4-4CFD90372834}"/>
    <cellStyle name="Normal 28 3 3" xfId="12004" xr:uid="{25905386-DCC2-4F46-BD6A-677B24AE5CF4}"/>
    <cellStyle name="Normal 28 3 4" xfId="12005" xr:uid="{4977E30C-8847-4B80-ABE1-C613A32112AE}"/>
    <cellStyle name="Normal 28 4" xfId="12006" xr:uid="{4AF01538-2A65-4617-912E-A1DA3FC52CD4}"/>
    <cellStyle name="Normal 28 4 2" xfId="12007" xr:uid="{0960D407-8B95-45DD-9729-0B7D866B1B5C}"/>
    <cellStyle name="Normal 28 4 3" xfId="12008" xr:uid="{BE2EC0A3-995B-4511-98F5-23CC3885340B}"/>
    <cellStyle name="Normal 28 4 4" xfId="12009" xr:uid="{87BD3711-5D5B-47E0-B066-481DB9F3692D}"/>
    <cellStyle name="Normal 28 5" xfId="12010" xr:uid="{3157FCEC-7CFE-425E-A8AB-1ED2C803350F}"/>
    <cellStyle name="Normal 28 6" xfId="12011" xr:uid="{0C9B08D1-6B6F-4C62-BDDD-74AE9AB4C4CB}"/>
    <cellStyle name="Normal 28 7" xfId="12012" xr:uid="{B3B6E520-6C38-4CA9-BD20-AD4E0DB4EBBB}"/>
    <cellStyle name="Normal 28 8" xfId="16127" xr:uid="{A3EF9AF2-D1D3-433E-8C4A-83486559ECB6}"/>
    <cellStyle name="Normal 28 8 2" xfId="16677" xr:uid="{E3E46AF4-7BF4-4963-BD2A-9F4332E39DCC}"/>
    <cellStyle name="Normal 29" xfId="12013" xr:uid="{E99DD536-7DED-46D1-99D1-855A69ACBE13}"/>
    <cellStyle name="Normal 29 2" xfId="12014" xr:uid="{82083957-7300-4833-9F78-4D23280D62E5}"/>
    <cellStyle name="Normal 29 2 2" xfId="12015" xr:uid="{4A689666-3B7F-4D11-9F09-0271BF4F35C5}"/>
    <cellStyle name="Normal 29 2 3" xfId="12016" xr:uid="{1C22D716-597F-4675-BA58-798FD6AA9266}"/>
    <cellStyle name="Normal 29 2 4" xfId="12017" xr:uid="{4FFA06E9-795B-4F45-B20D-B67017C01000}"/>
    <cellStyle name="Normal 29 3" xfId="12018" xr:uid="{6DF41D82-EC2A-4937-B431-A8F0A9C08BEF}"/>
    <cellStyle name="Normal 29 3 2" xfId="12019" xr:uid="{5B89370C-D805-42BB-90CE-B691E3DB32EA}"/>
    <cellStyle name="Normal 29 3 3" xfId="12020" xr:uid="{3ADA2BFC-E423-4A64-BA4C-1053D3D14851}"/>
    <cellStyle name="Normal 29 3 4" xfId="12021" xr:uid="{672B34B3-C244-4A14-B642-3B365BC65648}"/>
    <cellStyle name="Normal 29 4" xfId="12022" xr:uid="{37D713CC-2420-4721-8DDC-0BFE466A660D}"/>
    <cellStyle name="Normal 29 5" xfId="12023" xr:uid="{ABB0E5F3-E625-44CF-B262-F8F805916ED8}"/>
    <cellStyle name="Normal 29 6" xfId="12024" xr:uid="{FF2D7EC3-CCA4-4B60-ABEF-5A57F62C40B0}"/>
    <cellStyle name="Normal 3" xfId="55" xr:uid="{00000000-0005-0000-0000-000038000000}"/>
    <cellStyle name="Normal 3 10" xfId="12025" xr:uid="{90830372-FCBF-4F42-AF70-6C585B02E4E5}"/>
    <cellStyle name="Normal 3 10 2" xfId="15313" xr:uid="{BF0409F0-4B77-47D6-8EFA-09AACE0F683E}"/>
    <cellStyle name="Normal 3 11" xfId="12026" xr:uid="{0FC2617F-AFD2-4B38-99F6-E5D3F754BF7B}"/>
    <cellStyle name="Normal 3 11 2" xfId="15314" xr:uid="{18B1CB0B-4DA5-4A8F-ACF8-CBBA1F5703E9}"/>
    <cellStyle name="Normal 3 12" xfId="12027" xr:uid="{C09EF49C-949E-49E9-92ED-D1FC909E5CFB}"/>
    <cellStyle name="Normal 3 12 2" xfId="15315" xr:uid="{47113D03-3FA9-44DB-9E82-B4841E9D3E9A}"/>
    <cellStyle name="Normal 3 13" xfId="12028" xr:uid="{55ECB6E0-6A1F-47D4-BE34-59EA5D6F5016}"/>
    <cellStyle name="Normal 3 13 2" xfId="15316" xr:uid="{88963C43-6A31-44F4-9157-1D37991F0F9D}"/>
    <cellStyle name="Normal 3 14" xfId="12029" xr:uid="{F037406A-8B0B-459D-B595-E0C5753DCE0C}"/>
    <cellStyle name="Normal 3 14 2" xfId="15317" xr:uid="{6A418C35-773D-48F9-840C-0C7B2DD5B034}"/>
    <cellStyle name="Normal 3 15" xfId="12030" xr:uid="{7B8C7E6F-C8C2-4B2E-AEBE-75AE5DAB4F59}"/>
    <cellStyle name="Normal 3 15 2" xfId="15318" xr:uid="{B338907A-E9CB-4C6E-96AF-A4AF70EFAF17}"/>
    <cellStyle name="Normal 3 16" xfId="12031" xr:uid="{2255C8B3-280A-4119-A8D1-AE9348DE578C}"/>
    <cellStyle name="Normal 3 16 2" xfId="15319" xr:uid="{FA5EB23F-DA41-4231-974A-715014428E76}"/>
    <cellStyle name="Normal 3 17" xfId="12032" xr:uid="{939AA0D9-9FD5-408D-BD39-BF067D7A3A02}"/>
    <cellStyle name="Normal 3 17 2" xfId="15320" xr:uid="{BF039DA0-32D5-423F-A49B-E492163C72ED}"/>
    <cellStyle name="Normal 3 18" xfId="12033" xr:uid="{D8C4F39A-7939-4207-BF30-6C1CF31F08E6}"/>
    <cellStyle name="Normal 3 18 2" xfId="15321" xr:uid="{4B4D908E-FEE5-4F53-9206-F2BAAC3C506B}"/>
    <cellStyle name="Normal 3 19" xfId="12034" xr:uid="{ECD25F91-84D6-4A64-A740-C84F5561E794}"/>
    <cellStyle name="Normal 3 19 2" xfId="15322" xr:uid="{62A760E2-5B09-4CCC-9365-AC9A77526E7D}"/>
    <cellStyle name="Normal 3 2" xfId="12035" xr:uid="{B46BE462-5CD8-4821-A8E0-BBEFAE944F72}"/>
    <cellStyle name="Normal 3 2 10" xfId="12036" xr:uid="{3EB8052F-C705-4152-8A11-1EB1DCA47AE0}"/>
    <cellStyle name="Normal 3 2 10 2" xfId="15323" xr:uid="{FEC8FB20-934F-47A0-A200-ABBC50F48C66}"/>
    <cellStyle name="Normal 3 2 11" xfId="12037" xr:uid="{ADFD13AA-0716-4225-B7D7-B198C590CF0C}"/>
    <cellStyle name="Normal 3 2 11 2" xfId="15324" xr:uid="{6E5EA402-0199-4965-AB64-F8B3D8B50206}"/>
    <cellStyle name="Normal 3 2 12" xfId="12038" xr:uid="{39B46FB0-1F3A-4CA2-8B96-D5CBEA03B186}"/>
    <cellStyle name="Normal 3 2 12 2" xfId="15325" xr:uid="{FA71A408-87F3-4CF5-B076-F12B739BBA9B}"/>
    <cellStyle name="Normal 3 2 13" xfId="12039" xr:uid="{C33B0ADB-B043-4C86-9C95-1C672E07DB57}"/>
    <cellStyle name="Normal 3 2 13 2" xfId="15326" xr:uid="{8B4D7276-FAF2-4A86-9D78-A4CAA9C1B49C}"/>
    <cellStyle name="Normal 3 2 14" xfId="12040" xr:uid="{C87AEA7A-16BD-492D-BEC8-B64E61A4C1C3}"/>
    <cellStyle name="Normal 3 2 14 2" xfId="15327" xr:uid="{7F596D11-2A97-4B7F-8CED-E302FCCD35FC}"/>
    <cellStyle name="Normal 3 2 15" xfId="12041" xr:uid="{D1B04D2E-22C2-466E-AA02-A4597A988E91}"/>
    <cellStyle name="Normal 3 2 15 2" xfId="15328" xr:uid="{4911CFE9-0F27-4C99-9F0C-76B665E7BC9C}"/>
    <cellStyle name="Normal 3 2 16" xfId="12042" xr:uid="{167C3010-876D-4050-9C26-173B2AF6D95C}"/>
    <cellStyle name="Normal 3 2 16 2" xfId="15329" xr:uid="{5C019D98-1815-4FC1-9B93-9ABCECDE3A6F}"/>
    <cellStyle name="Normal 3 2 17" xfId="12043" xr:uid="{2516DF96-BE80-44C7-BD44-48E089B645B0}"/>
    <cellStyle name="Normal 3 2 17 2" xfId="15330" xr:uid="{0C841112-8E57-4716-8C6F-952F1AD443DD}"/>
    <cellStyle name="Normal 3 2 18" xfId="12044" xr:uid="{30F7C249-2853-413A-BBC0-7FD32BDEC000}"/>
    <cellStyle name="Normal 3 2 18 2" xfId="16128" xr:uid="{1641A0D9-0815-4BA5-9AE5-320CA0FFC7C5}"/>
    <cellStyle name="Normal 3 2 18 2 2" xfId="16678" xr:uid="{017B5DF0-50A8-4EDF-B052-E8CE4419EB10}"/>
    <cellStyle name="Normal 3 2 19" xfId="12045" xr:uid="{D7A25137-F154-42AC-9409-2B789577619D}"/>
    <cellStyle name="Normal 3 2 19 2" xfId="16129" xr:uid="{9DB13F9D-0452-4784-BAC9-0D1E0650B73C}"/>
    <cellStyle name="Normal 3 2 19 2 2" xfId="16679" xr:uid="{14DB65F4-3706-45AD-990B-267C8F4020F7}"/>
    <cellStyle name="Normal 3 2 2" xfId="12046" xr:uid="{45B207B3-C7A8-4CC1-8523-2DF037FF0AEF}"/>
    <cellStyle name="Normal 3 2 2 2" xfId="15331" xr:uid="{280520A5-195E-4CC1-908A-B3868993E638}"/>
    <cellStyle name="Normal 3 2 20" xfId="12047" xr:uid="{1DC514DA-6DFE-438B-9805-7CDBD1BEED1F}"/>
    <cellStyle name="Normal 3 2 20 2" xfId="12048" xr:uid="{91DF2048-F113-4211-8904-D07C2C662720}"/>
    <cellStyle name="Normal 3 2 20 3" xfId="12049" xr:uid="{511C65DC-A2AC-48F0-8C2D-49B3188B6464}"/>
    <cellStyle name="Normal 3 2 20 4" xfId="12050" xr:uid="{6B3287EF-5CC2-4A4B-9170-3C8C1692E18F}"/>
    <cellStyle name="Normal 3 2 21" xfId="12051" xr:uid="{4729F44D-9A7A-480E-A149-3FB625722A3F}"/>
    <cellStyle name="Normal 3 2 22" xfId="12052" xr:uid="{B0D67DFA-E250-4641-AF1A-9402F37369A6}"/>
    <cellStyle name="Normal 3 2 23" xfId="12053" xr:uid="{AD8E5A91-7165-41A4-B8CF-24CCB1CEEEFA}"/>
    <cellStyle name="Normal 3 2 24" xfId="12054" xr:uid="{1DDC8D63-E28D-46A9-9C6B-06FDBB78D750}"/>
    <cellStyle name="Normal 3 2 3" xfId="12055" xr:uid="{76820C62-743F-4AC8-B494-D1270D7F8720}"/>
    <cellStyle name="Normal 3 2 3 2" xfId="15332" xr:uid="{E1C13670-A4E5-4655-A92F-0B5D575F568A}"/>
    <cellStyle name="Normal 3 2 4" xfId="12056" xr:uid="{512C9FAB-D240-48A4-BCAD-A0B433101886}"/>
    <cellStyle name="Normal 3 2 4 2" xfId="15333" xr:uid="{65A28664-E2E3-41DC-86AE-F5767682FFFE}"/>
    <cellStyle name="Normal 3 2 5" xfId="12057" xr:uid="{9B887748-2669-44BD-9EA5-ACBF416FF4FD}"/>
    <cellStyle name="Normal 3 2 5 2" xfId="15334" xr:uid="{F819182E-C55E-4D9C-93EF-5F4D35495401}"/>
    <cellStyle name="Normal 3 2 6" xfId="12058" xr:uid="{4DCCC38F-0876-48DC-8C77-7C25A705255D}"/>
    <cellStyle name="Normal 3 2 6 2" xfId="15335" xr:uid="{60C7BFFC-953B-4678-82FC-C8A411B31FF3}"/>
    <cellStyle name="Normal 3 2 7" xfId="12059" xr:uid="{14DA1221-8A32-4EDE-80D5-68FEF1880AB3}"/>
    <cellStyle name="Normal 3 2 7 2" xfId="15336" xr:uid="{8FC4074E-ED4A-42E0-87A0-7E9252B64F3B}"/>
    <cellStyle name="Normal 3 2 8" xfId="12060" xr:uid="{B681274C-DA80-4DBA-A1A3-7389D5649D96}"/>
    <cellStyle name="Normal 3 2 8 2" xfId="15337" xr:uid="{EACFCF02-4411-406B-B152-2A98AD4FA16A}"/>
    <cellStyle name="Normal 3 2 9" xfId="12061" xr:uid="{0B9D6861-E864-4581-80BA-CF7C65269A6C}"/>
    <cellStyle name="Normal 3 2 9 2" xfId="15338" xr:uid="{E4AA2111-BE6B-455C-872C-6F849221BD20}"/>
    <cellStyle name="Normal 3 20" xfId="12062" xr:uid="{937F044E-C536-4B7D-BB33-F90513F57907}"/>
    <cellStyle name="Normal 3 20 2" xfId="15339" xr:uid="{1868F03E-497A-4CE0-AE46-61BE1B8439C1}"/>
    <cellStyle name="Normal 3 21" xfId="12063" xr:uid="{3FFBF9D3-73F1-42B0-B096-110D87190CA1}"/>
    <cellStyle name="Normal 3 21 2" xfId="15340" xr:uid="{52D0BB42-1DC4-45A2-B445-BBE79AA267E9}"/>
    <cellStyle name="Normal 3 22" xfId="12064" xr:uid="{FD8217D7-2C58-4813-8FAD-EF4914ED5FAC}"/>
    <cellStyle name="Normal 3 22 2" xfId="12065" xr:uid="{9186B8D1-D5D7-42DF-9573-974726AE78B7}"/>
    <cellStyle name="Normal 3 22 3" xfId="12066" xr:uid="{C4B5216B-626A-44BD-8665-4630C8259A84}"/>
    <cellStyle name="Normal 3 22 4" xfId="12067" xr:uid="{30EDB9EC-BB99-4920-948B-54E6EA3B4A7A}"/>
    <cellStyle name="Normal 3 22 5" xfId="12068" xr:uid="{F01BF497-0F7F-4103-A50F-AF192818B27F}"/>
    <cellStyle name="Normal 3 22 6" xfId="16130" xr:uid="{34F49D9A-4581-43D8-B613-21AC50B18BA9}"/>
    <cellStyle name="Normal 3 22 6 2" xfId="16680" xr:uid="{5E89012F-2AE2-4545-B875-A9DE7C405FA9}"/>
    <cellStyle name="Normal 3 23" xfId="12069" xr:uid="{5982FF63-6B0B-471E-B2B5-08B9D1D2B952}"/>
    <cellStyle name="Normal 3 24" xfId="12070" xr:uid="{8896DFCB-084D-458D-B77A-7ED634B2C7B0}"/>
    <cellStyle name="Normal 3 24 2" xfId="12071" xr:uid="{4D5490FF-6AF6-4DB6-8774-5E21A39D3133}"/>
    <cellStyle name="Normal 3 24 3" xfId="12072" xr:uid="{D8C9BFD1-345B-4872-8FBC-39355C5A6501}"/>
    <cellStyle name="Normal 3 24 4" xfId="12073" xr:uid="{270A8E85-6E8E-4570-A3E4-1BF1BA6D16DA}"/>
    <cellStyle name="Normal 3 25" xfId="12074" xr:uid="{FFB9A7DD-C1DA-4746-8C64-1773AD90011A}"/>
    <cellStyle name="Normal 3 25 2" xfId="12075" xr:uid="{CB936201-7971-43FB-953F-D0BB391FC286}"/>
    <cellStyle name="Normal 3 25 3" xfId="12076" xr:uid="{4F7DA6BD-468F-4F2B-8DC2-0198A369CE03}"/>
    <cellStyle name="Normal 3 25 4" xfId="12077" xr:uid="{EDF5AFFD-1AE8-489D-934E-B8A34C4CD7D7}"/>
    <cellStyle name="Normal 3 26" xfId="12078" xr:uid="{A3A66936-59BA-48D5-A9A0-73C8BB426C27}"/>
    <cellStyle name="Normal 3 27" xfId="12079" xr:uid="{69005139-1E01-4727-92EA-F472266E0080}"/>
    <cellStyle name="Normal 3 27 2" xfId="24811" xr:uid="{23F21E7D-76CC-4F82-9E78-74CD36FC06C3}"/>
    <cellStyle name="Normal 3 28" xfId="12080" xr:uid="{D7B6A229-835E-4CC0-93CC-98FA2476518B}"/>
    <cellStyle name="Normal 3 29" xfId="12081" xr:uid="{440BCFCB-2EAF-40D4-9507-7D85896EF5CD}"/>
    <cellStyle name="Normal 3 3" xfId="12082" xr:uid="{DABB2EB7-A458-4ED2-85BF-4E61AB3CFA8D}"/>
    <cellStyle name="Normal 3 3 10" xfId="12083" xr:uid="{2FC3505B-BFE7-4164-8E66-EA31619D915E}"/>
    <cellStyle name="Normal 3 3 10 2" xfId="15341" xr:uid="{C74C0FA0-2B08-4092-B087-85758413F11E}"/>
    <cellStyle name="Normal 3 3 11" xfId="12084" xr:uid="{E1D22F53-C7BC-4761-B78B-4F80FEF6F612}"/>
    <cellStyle name="Normal 3 3 11 2" xfId="15342" xr:uid="{32FCB1BE-1A99-4A50-82C7-3C45385D751E}"/>
    <cellStyle name="Normal 3 3 12" xfId="12085" xr:uid="{66C0754A-68CB-4FCB-BA2B-34C7EB53AC5A}"/>
    <cellStyle name="Normal 3 3 12 2" xfId="15343" xr:uid="{302B61C1-81E2-4771-AD9B-C0D78F631C0F}"/>
    <cellStyle name="Normal 3 3 13" xfId="12086" xr:uid="{7041CA55-8A01-413D-BF1E-6DCCA3982011}"/>
    <cellStyle name="Normal 3 3 13 2" xfId="15344" xr:uid="{E2B818EA-DD7C-4F10-B159-86753DA35E58}"/>
    <cellStyle name="Normal 3 3 14" xfId="12087" xr:uid="{8A77DA97-87FB-48C8-B9B7-704DCA2C939D}"/>
    <cellStyle name="Normal 3 3 14 2" xfId="15345" xr:uid="{1DB13BF5-6A27-4C41-9DAD-967AD5DA7DF0}"/>
    <cellStyle name="Normal 3 3 15" xfId="12088" xr:uid="{62966017-B4FC-4035-9191-229281660883}"/>
    <cellStyle name="Normal 3 3 15 2" xfId="15346" xr:uid="{ABE21E8B-A609-45C9-945C-66EA2A8B1F39}"/>
    <cellStyle name="Normal 3 3 16" xfId="12089" xr:uid="{7020BBAD-646D-4360-87A4-E5115F47E533}"/>
    <cellStyle name="Normal 3 3 16 2" xfId="15347" xr:uid="{3957E1C1-EA53-43CD-993E-580CF5638410}"/>
    <cellStyle name="Normal 3 3 17" xfId="12090" xr:uid="{637073B1-0578-4EBB-8EC6-025CB5B0026F}"/>
    <cellStyle name="Normal 3 3 17 2" xfId="15348" xr:uid="{53630088-82C4-42F2-A3E1-65A0888BE64D}"/>
    <cellStyle name="Normal 3 3 18" xfId="15349" xr:uid="{8BE189C9-D762-4044-B5D0-3574DF210477}"/>
    <cellStyle name="Normal 3 3 19" xfId="16681" xr:uid="{9E46DBE4-8A45-41FA-8267-DDD046B14EF5}"/>
    <cellStyle name="Normal 3 3 2" xfId="12091" xr:uid="{783F6400-FB62-486E-A40C-72CDCE51B025}"/>
    <cellStyle name="Normal 3 3 2 2" xfId="15350" xr:uid="{31A5CB9C-4611-4A96-9871-5C624FDDF53A}"/>
    <cellStyle name="Normal 3 3 3" xfId="12092" xr:uid="{C0A4CBA3-8144-463B-85B0-40CDAACFE3C4}"/>
    <cellStyle name="Normal 3 3 3 2" xfId="15351" xr:uid="{CD5552A5-965D-4EDB-8748-51FD10E80F71}"/>
    <cellStyle name="Normal 3 3 4" xfId="12093" xr:uid="{49E4957E-D174-4C4A-AAAD-074DDE7269E0}"/>
    <cellStyle name="Normal 3 3 4 2" xfId="15352" xr:uid="{B6ED4407-1DEB-45F3-AF2D-CF7A884268F9}"/>
    <cellStyle name="Normal 3 3 5" xfId="12094" xr:uid="{7C419D85-2ED6-4800-BD39-67DC98E9C0B2}"/>
    <cellStyle name="Normal 3 3 5 2" xfId="15353" xr:uid="{8BA5818C-424F-426B-AFE5-2B98C2B611A8}"/>
    <cellStyle name="Normal 3 3 6" xfId="12095" xr:uid="{5ABEB23B-4F67-4687-941A-5B7290960F06}"/>
    <cellStyle name="Normal 3 3 6 2" xfId="15354" xr:uid="{2786F9E7-ED7F-4ECE-8558-3FE35A90CF28}"/>
    <cellStyle name="Normal 3 3 7" xfId="12096" xr:uid="{6AE974C5-F943-4CF6-B3AC-4BDA1D0C5AC9}"/>
    <cellStyle name="Normal 3 3 7 2" xfId="15355" xr:uid="{2858180E-84FC-4C3E-9BB1-E70F49095422}"/>
    <cellStyle name="Normal 3 3 8" xfId="12097" xr:uid="{8FEF69CD-6DED-4750-B653-35BAC422FF58}"/>
    <cellStyle name="Normal 3 3 8 2" xfId="15356" xr:uid="{BFC77A8E-63A7-4DB0-82DE-D6B1020D2E56}"/>
    <cellStyle name="Normal 3 3 9" xfId="12098" xr:uid="{C0696320-9097-4FF6-A4FB-892C9099F899}"/>
    <cellStyle name="Normal 3 3 9 2" xfId="15357" xr:uid="{5131B7AE-DCEA-45B4-84A9-900B17F185D3}"/>
    <cellStyle name="Normal 3 4" xfId="12099" xr:uid="{908C6ABC-95AC-4491-AF44-80DD4015CFDB}"/>
    <cellStyle name="Normal 3 4 10" xfId="12100" xr:uid="{0F1DD9D4-44FD-4040-AFA2-314810E44207}"/>
    <cellStyle name="Normal 3 4 10 2" xfId="15358" xr:uid="{3ED41EE2-4B55-4F4F-8E68-3A3BA081CF69}"/>
    <cellStyle name="Normal 3 4 11" xfId="12101" xr:uid="{54BA5242-B2C4-4741-916A-245B5D789569}"/>
    <cellStyle name="Normal 3 4 11 2" xfId="15359" xr:uid="{52AC3839-97B1-4240-B6C8-DC291EE69A23}"/>
    <cellStyle name="Normal 3 4 12" xfId="12102" xr:uid="{324F5D74-BCE6-4D7E-BCE2-4C3309DB5819}"/>
    <cellStyle name="Normal 3 4 12 2" xfId="15360" xr:uid="{08171FDF-883F-4B14-8430-3C2B5B476421}"/>
    <cellStyle name="Normal 3 4 13" xfId="12103" xr:uid="{76A3DFD1-EC7C-46B4-A0DB-50483767C7A8}"/>
    <cellStyle name="Normal 3 4 13 2" xfId="15361" xr:uid="{CBFA4B5C-1CEA-4D05-98DF-E8D613D8439E}"/>
    <cellStyle name="Normal 3 4 14" xfId="12104" xr:uid="{12816669-2339-44C8-B208-D42D44454FF7}"/>
    <cellStyle name="Normal 3 4 14 2" xfId="15362" xr:uid="{5B7D278C-335D-4AC9-B050-7A9E3F418D74}"/>
    <cellStyle name="Normal 3 4 15" xfId="12105" xr:uid="{BDD4854F-A4E6-4811-B175-DC1B8133AE16}"/>
    <cellStyle name="Normal 3 4 15 2" xfId="15363" xr:uid="{0342DAB1-7FA3-49F3-B281-ABFF0D119BAE}"/>
    <cellStyle name="Normal 3 4 16" xfId="12106" xr:uid="{D8BEB198-A1B1-4A71-9383-DF35811790B0}"/>
    <cellStyle name="Normal 3 4 16 2" xfId="15364" xr:uid="{7D79E7DB-CBE0-4B60-9215-75E27B98FB47}"/>
    <cellStyle name="Normal 3 4 17" xfId="12107" xr:uid="{FE7B1BE9-9654-4D06-80F3-0EF396C61B79}"/>
    <cellStyle name="Normal 3 4 17 2" xfId="15365" xr:uid="{6CB4E908-04CC-412E-8E01-A87A0DDA0994}"/>
    <cellStyle name="Normal 3 4 18" xfId="15366" xr:uid="{CFB578CE-72C6-48CD-B7A1-44B06BC9F041}"/>
    <cellStyle name="Normal 3 4 18 2" xfId="18900" xr:uid="{23AF2268-FDAD-4589-BECF-8041D194CD25}"/>
    <cellStyle name="Normal 3 4 19" xfId="18899" xr:uid="{978964EA-243A-4267-A041-2DBBEC7C9E2F}"/>
    <cellStyle name="Normal 3 4 2" xfId="12108" xr:uid="{99A702DB-3B20-4FF0-A88A-81D0110F3F8F}"/>
    <cellStyle name="Normal 3 4 2 2" xfId="15367" xr:uid="{D7C3D567-0E68-4AD1-AC9D-EA7142672A2B}"/>
    <cellStyle name="Normal 3 4 3" xfId="12109" xr:uid="{5FA812DD-1D52-4F8D-B7FF-008FC378B954}"/>
    <cellStyle name="Normal 3 4 3 2" xfId="15368" xr:uid="{150808A7-F23F-4EF4-B3F4-3622BC63EDBC}"/>
    <cellStyle name="Normal 3 4 4" xfId="12110" xr:uid="{57E289FF-158B-4E0B-9070-A69ABB40560C}"/>
    <cellStyle name="Normal 3 4 4 2" xfId="15369" xr:uid="{5DDA0858-DF93-4EC1-AEA1-BFC6251E1EA4}"/>
    <cellStyle name="Normal 3 4 5" xfId="12111" xr:uid="{D6899CD0-84C9-498D-8BD5-3E2D91E9F0F8}"/>
    <cellStyle name="Normal 3 4 5 2" xfId="15370" xr:uid="{D99BC424-5106-4EE2-AB74-DBDF8D8F74A0}"/>
    <cellStyle name="Normal 3 4 6" xfId="12112" xr:uid="{4D56CF69-5809-4548-8501-EDF77AC70ABB}"/>
    <cellStyle name="Normal 3 4 6 2" xfId="15371" xr:uid="{2FCA1924-8A42-4B80-9AB1-A3BB6397A0B2}"/>
    <cellStyle name="Normal 3 4 7" xfId="12113" xr:uid="{916BC040-3094-47EF-94CD-96DE84F615AC}"/>
    <cellStyle name="Normal 3 4 7 2" xfId="15372" xr:uid="{B8A84053-5F39-43B3-84EE-A497A27F2689}"/>
    <cellStyle name="Normal 3 4 8" xfId="12114" xr:uid="{1819217B-B89D-4C50-A061-BF3E4B304E77}"/>
    <cellStyle name="Normal 3 4 8 2" xfId="15373" xr:uid="{2FC10864-CE11-4220-8998-05D9E6634616}"/>
    <cellStyle name="Normal 3 4 9" xfId="12115" xr:uid="{B45B1224-CDFC-44EC-B5F7-D49C842BD3A5}"/>
    <cellStyle name="Normal 3 4 9 2" xfId="15374" xr:uid="{74CFD301-E00E-4720-9D23-10973B9148E4}"/>
    <cellStyle name="Normal 3 5" xfId="12116" xr:uid="{AF905561-2E0A-4CCA-9CC4-3A0691E51CAB}"/>
    <cellStyle name="Normal 3 5 10" xfId="12117" xr:uid="{1451E131-CB64-45DA-AF8B-A04A39F868C0}"/>
    <cellStyle name="Normal 3 5 10 2" xfId="15375" xr:uid="{BAD06923-EE56-4BF4-81E8-359FA5EE9B26}"/>
    <cellStyle name="Normal 3 5 11" xfId="12118" xr:uid="{761370DE-C09A-4FDD-AC52-351D9A0FEBB9}"/>
    <cellStyle name="Normal 3 5 11 2" xfId="15376" xr:uid="{E582F813-5DC6-4F6A-86AF-580E3FA92169}"/>
    <cellStyle name="Normal 3 5 12" xfId="12119" xr:uid="{FA9D7141-A51E-48ED-89FC-7E1701FE562C}"/>
    <cellStyle name="Normal 3 5 12 2" xfId="15377" xr:uid="{63C2CBC1-D5FD-4B0B-ABB2-C3321F34B3D4}"/>
    <cellStyle name="Normal 3 5 13" xfId="12120" xr:uid="{C13C1917-8FC8-4790-925B-5E88837BA2E3}"/>
    <cellStyle name="Normal 3 5 13 2" xfId="15378" xr:uid="{31E8F249-259E-4421-8DF4-D629CDEE72B7}"/>
    <cellStyle name="Normal 3 5 14" xfId="12121" xr:uid="{797ECFDA-E17A-4CD3-A067-BA4869724579}"/>
    <cellStyle name="Normal 3 5 14 2" xfId="15379" xr:uid="{E5C0A9A1-D3ED-4488-B8A7-ECF9C0506FF0}"/>
    <cellStyle name="Normal 3 5 15" xfId="12122" xr:uid="{F9AEE756-F8E3-4D07-A5C7-5EB08EA0DD2E}"/>
    <cellStyle name="Normal 3 5 15 2" xfId="15380" xr:uid="{64FA2719-E8D7-43F9-857F-85B3B4A30F03}"/>
    <cellStyle name="Normal 3 5 16" xfId="12123" xr:uid="{FF5845F7-C861-4E83-8493-AEFAB3142046}"/>
    <cellStyle name="Normal 3 5 16 2" xfId="15381" xr:uid="{4ADEF1B4-8A44-45E8-99F6-F455FB95FD7B}"/>
    <cellStyle name="Normal 3 5 17" xfId="12124" xr:uid="{7AC762F8-D8FA-402F-9009-B540C012E59D}"/>
    <cellStyle name="Normal 3 5 17 2" xfId="15382" xr:uid="{D5CB0659-C991-4C17-B46D-99EEA8636887}"/>
    <cellStyle name="Normal 3 5 18" xfId="15383" xr:uid="{EB0A4277-D8DF-4D4D-AF58-8C39DA67090C}"/>
    <cellStyle name="Normal 3 5 2" xfId="12125" xr:uid="{5A551523-2945-46AE-965C-430FF82064A3}"/>
    <cellStyle name="Normal 3 5 2 2" xfId="15384" xr:uid="{3D1C9906-652E-4831-88ED-DD10FC24205E}"/>
    <cellStyle name="Normal 3 5 3" xfId="12126" xr:uid="{FD1768A7-02E1-4211-B0D6-5CF1D3021E4F}"/>
    <cellStyle name="Normal 3 5 3 2" xfId="15385" xr:uid="{432A42FA-7767-43D5-A160-0BF8BABB0C88}"/>
    <cellStyle name="Normal 3 5 4" xfId="12127" xr:uid="{3B314E35-D266-43B3-8D4B-B087794EC6DF}"/>
    <cellStyle name="Normal 3 5 4 2" xfId="15386" xr:uid="{279574F1-A9AF-43A0-9D9C-5D32EC756E89}"/>
    <cellStyle name="Normal 3 5 5" xfId="12128" xr:uid="{E29F5B77-D15B-4873-8F27-53B160E10574}"/>
    <cellStyle name="Normal 3 5 5 2" xfId="15387" xr:uid="{FB6B5776-8A08-4731-BA3D-447C02182054}"/>
    <cellStyle name="Normal 3 5 6" xfId="12129" xr:uid="{5231B822-346B-4084-897E-8103745889B7}"/>
    <cellStyle name="Normal 3 5 6 2" xfId="15388" xr:uid="{E43C4341-6F44-4475-8DDA-7E6390E02F8F}"/>
    <cellStyle name="Normal 3 5 7" xfId="12130" xr:uid="{16C81CDC-F8D9-4679-8439-B54E22741F1C}"/>
    <cellStyle name="Normal 3 5 7 2" xfId="15389" xr:uid="{3E4C2329-91CC-41E5-B411-C7F36605C933}"/>
    <cellStyle name="Normal 3 5 8" xfId="12131" xr:uid="{0D3135B9-6E4E-4D46-A270-B5618B982AEA}"/>
    <cellStyle name="Normal 3 5 8 2" xfId="15390" xr:uid="{0D76F0A3-6F70-4E40-BC39-B4D99F84EA9F}"/>
    <cellStyle name="Normal 3 5 9" xfId="12132" xr:uid="{3978AD25-5E77-41F1-A496-FC7A1450AD03}"/>
    <cellStyle name="Normal 3 5 9 2" xfId="15391" xr:uid="{A83B394B-ADEF-4246-BBBC-65379108CEAE}"/>
    <cellStyle name="Normal 3 6" xfId="12133" xr:uid="{EE8E84D0-0F05-4C0D-8A84-B1A821A7936D}"/>
    <cellStyle name="Normal 3 6 2" xfId="15392" xr:uid="{09B4033D-4EE9-4FEE-B599-115B34A70763}"/>
    <cellStyle name="Normal 3 7" xfId="12134" xr:uid="{75701244-EC5C-4D15-BC01-DEAC8AFC4571}"/>
    <cellStyle name="Normal 3 7 2" xfId="15393" xr:uid="{DCE98A22-7145-4364-9EE5-1BE461D57B29}"/>
    <cellStyle name="Normal 3 8" xfId="12135" xr:uid="{A7C9184C-FF6D-43F3-8D0F-D9799928F352}"/>
    <cellStyle name="Normal 3 8 2" xfId="15394" xr:uid="{D53A760E-792E-4BFE-83EA-43C53B610C0E}"/>
    <cellStyle name="Normal 3 9" xfId="12136" xr:uid="{86474999-A309-40D6-B870-747B945EAE4B}"/>
    <cellStyle name="Normal 3 9 2" xfId="15395" xr:uid="{54C02BB6-0BE2-4EC9-8796-A082671307F4}"/>
    <cellStyle name="Normal 3_Orçamento_ADM_0809" xfId="12137" xr:uid="{6DD6B52B-79A3-44B7-9BFE-8F3ABF0A743B}"/>
    <cellStyle name="Normal 30" xfId="12138" xr:uid="{66426917-8D7D-4FF5-8166-1527933F7F2D}"/>
    <cellStyle name="Normal 30 2" xfId="12139" xr:uid="{EAF817AF-923B-4E70-BA69-D7F224D459AD}"/>
    <cellStyle name="Normal 30 2 2" xfId="12140" xr:uid="{1E55ED18-D1C4-4105-B2A6-065CDB1CF3FB}"/>
    <cellStyle name="Normal 30 2 3" xfId="12141" xr:uid="{23E799AF-0F91-4C38-9B17-0EA655DAB142}"/>
    <cellStyle name="Normal 30 2 4" xfId="12142" xr:uid="{5C2390CD-BDE2-46E9-ABE0-F030FA529495}"/>
    <cellStyle name="Normal 30 3" xfId="12143" xr:uid="{708719ED-6E9C-4C4B-9BAC-0D8BF86E642D}"/>
    <cellStyle name="Normal 30 3 2" xfId="12144" xr:uid="{E196E25D-18AF-44DD-B51E-9C4C1B92E78E}"/>
    <cellStyle name="Normal 30 3 3" xfId="12145" xr:uid="{4A87E54A-258E-4C12-9C72-4DE844A4FC7D}"/>
    <cellStyle name="Normal 30 3 4" xfId="12146" xr:uid="{1AC5556F-D4A6-475D-8EED-B49476146EEF}"/>
    <cellStyle name="Normal 30 4" xfId="12147" xr:uid="{A9A9A539-2279-4231-B68C-96C9B69C4ACC}"/>
    <cellStyle name="Normal 30 4 2" xfId="12148" xr:uid="{2A22AC98-D298-4F3D-B883-64ABCEE8C46A}"/>
    <cellStyle name="Normal 30 4 3" xfId="12149" xr:uid="{ED2DF0C5-7DE6-44FA-AF2A-FA9F57D22EE6}"/>
    <cellStyle name="Normal 30 4 4" xfId="12150" xr:uid="{0ECD8697-94F9-4CD4-A6E2-809AA0BB5711}"/>
    <cellStyle name="Normal 30 5" xfId="12151" xr:uid="{3542A051-C37F-4B0E-B643-B4402A7F889C}"/>
    <cellStyle name="Normal 30 6" xfId="12152" xr:uid="{099D55C2-EA5F-44D4-8D71-F6DCC4820226}"/>
    <cellStyle name="Normal 30 7" xfId="12153" xr:uid="{8281912B-2B5F-46A2-AF79-FA4E705F6473}"/>
    <cellStyle name="Normal 31" xfId="12154" xr:uid="{3CB2D9A3-CD65-46D6-BE92-3B97FE2F369C}"/>
    <cellStyle name="Normal 31 2" xfId="12155" xr:uid="{64949494-759B-4538-B457-C073AB91F266}"/>
    <cellStyle name="Normal 31 2 2" xfId="12156" xr:uid="{E482E92A-2135-4DE9-AA25-6D9CE4949BD8}"/>
    <cellStyle name="Normal 31 2 3" xfId="12157" xr:uid="{0BFE2B24-79E9-4C65-B1B1-774795FC36BA}"/>
    <cellStyle name="Normal 31 2 4" xfId="12158" xr:uid="{ABE469CF-4040-4028-8394-A41991A52A0A}"/>
    <cellStyle name="Normal 31 3" xfId="12159" xr:uid="{2CD03C46-64A5-457A-96D8-5E053C0B61DE}"/>
    <cellStyle name="Normal 31 3 2" xfId="12160" xr:uid="{891BC2BA-B2E0-4375-9846-6B0B407412C1}"/>
    <cellStyle name="Normal 31 3 3" xfId="12161" xr:uid="{54DA51F3-2832-469B-85AF-023099598F62}"/>
    <cellStyle name="Normal 31 3 4" xfId="12162" xr:uid="{5B86CA4F-5B33-49CE-9C1C-06A446993B4C}"/>
    <cellStyle name="Normal 31 4" xfId="12163" xr:uid="{69D33889-2365-435F-BCF9-B401EE4447D0}"/>
    <cellStyle name="Normal 31 5" xfId="12164" xr:uid="{DDF159CA-26CD-41B7-B15E-FDA79FE39043}"/>
    <cellStyle name="Normal 31 6" xfId="12165" xr:uid="{81D23DC1-FC07-4303-8967-CF549BD17583}"/>
    <cellStyle name="Normal 32" xfId="12166" xr:uid="{850940DE-6C29-43BB-94F4-38D19DDD1F95}"/>
    <cellStyle name="Normal 32 2" xfId="12167" xr:uid="{F4B8E87A-F5D7-4DE5-84D8-A92DD3382B94}"/>
    <cellStyle name="Normal 32 2 2" xfId="12168" xr:uid="{FAC6AA03-5D6B-4F5D-A37D-03DA9A39EBBE}"/>
    <cellStyle name="Normal 32 2 3" xfId="12169" xr:uid="{611FBFD2-6043-4679-BEB1-C82923DC7257}"/>
    <cellStyle name="Normal 32 2 4" xfId="12170" xr:uid="{6220E56E-E87E-4EAB-B323-452C5A3636BA}"/>
    <cellStyle name="Normal 32 3" xfId="12171" xr:uid="{6A9D54FC-18E7-4164-876D-CE3990C55F9C}"/>
    <cellStyle name="Normal 32 3 2" xfId="12172" xr:uid="{ABCFC118-7083-46AD-881A-A8271AD6C88F}"/>
    <cellStyle name="Normal 32 3 3" xfId="12173" xr:uid="{1057E478-ADD6-4553-A8A6-9A5521258D0E}"/>
    <cellStyle name="Normal 32 3 4" xfId="12174" xr:uid="{887859A9-6637-4205-AA6F-094FB3D8B807}"/>
    <cellStyle name="Normal 32 4" xfId="12175" xr:uid="{B547E24D-DD12-4B10-9200-2CB44B2756A1}"/>
    <cellStyle name="Normal 32 5" xfId="12176" xr:uid="{09937956-E74D-4C59-9608-3756805C84C6}"/>
    <cellStyle name="Normal 32 6" xfId="12177" xr:uid="{702541CD-A878-4C46-9358-1A530B495CD6}"/>
    <cellStyle name="Normal 32 7" xfId="16682" xr:uid="{AB9E7410-7F7F-4AE3-A275-1B468B4E94A0}"/>
    <cellStyle name="Normal 33" xfId="12178" xr:uid="{02E4D5A2-B872-41BA-A89C-5750E5A4682E}"/>
    <cellStyle name="Normal 33 2" xfId="12179" xr:uid="{400262D8-3E1E-4D02-A495-6F2A97D3918A}"/>
    <cellStyle name="Normal 33 2 2" xfId="12180" xr:uid="{5DA55723-3875-4127-B526-DE5C515A0924}"/>
    <cellStyle name="Normal 33 2 3" xfId="12181" xr:uid="{9D7ADB86-B275-4BD9-9B94-1DCA7811975B}"/>
    <cellStyle name="Normal 33 2 4" xfId="12182" xr:uid="{DCCF7C29-04BA-4AD7-B6AE-17578EA2E072}"/>
    <cellStyle name="Normal 33 3" xfId="12183" xr:uid="{1F0895B8-C6D6-4DA2-B215-877D139144E7}"/>
    <cellStyle name="Normal 33 3 2" xfId="12184" xr:uid="{61F1179C-E394-47E8-A6EE-42EBB0EB8300}"/>
    <cellStyle name="Normal 33 3 3" xfId="12185" xr:uid="{1755F31A-185C-4BA6-8F68-0CF5B24EDD60}"/>
    <cellStyle name="Normal 33 3 4" xfId="12186" xr:uid="{1E60BD1D-CBC4-4E3B-9911-EFE1CF0E00ED}"/>
    <cellStyle name="Normal 33 4" xfId="12187" xr:uid="{FF0177B8-B9C2-4615-8AF3-C639E4D8C31F}"/>
    <cellStyle name="Normal 33 4 2" xfId="12188" xr:uid="{1B95CCBF-8340-4364-85DA-C8EBFF791C28}"/>
    <cellStyle name="Normal 33 4 3" xfId="12189" xr:uid="{83825EF6-3F5D-4BFC-A959-B824A51A5C89}"/>
    <cellStyle name="Normal 33 4 4" xfId="12190" xr:uid="{A07BDC3D-B2F7-448C-895D-6B1C6E58C65F}"/>
    <cellStyle name="Normal 33 5" xfId="12191" xr:uid="{8FBE9324-6308-40E8-A1E2-F8B393A09551}"/>
    <cellStyle name="Normal 33 6" xfId="12192" xr:uid="{BFDD008A-F7CE-4C0D-8AFC-1A3BCBE92F5E}"/>
    <cellStyle name="Normal 33 7" xfId="12193" xr:uid="{CE0B0872-AE76-4DE8-90FC-763CE7AC283B}"/>
    <cellStyle name="Normal 34" xfId="12194" xr:uid="{69D0908E-D0BE-4C05-AA97-AFBF40D7BC2B}"/>
    <cellStyle name="Normal 34 2" xfId="12195" xr:uid="{A5D4FCFE-3EF7-4BF4-9095-94C22B094957}"/>
    <cellStyle name="Normal 34 2 2" xfId="12196" xr:uid="{A5604E85-1958-4909-8C6F-12144FAA3005}"/>
    <cellStyle name="Normal 34 2 3" xfId="12197" xr:uid="{65DA6BC0-36BC-42D4-B868-F50A82BD2A52}"/>
    <cellStyle name="Normal 34 2 4" xfId="12198" xr:uid="{8058723A-EDC8-4472-8A17-596912BA371C}"/>
    <cellStyle name="Normal 34 3" xfId="12199" xr:uid="{17263BA0-63A1-4CF8-8694-2A1B22C8957D}"/>
    <cellStyle name="Normal 34 3 2" xfId="12200" xr:uid="{4ABF9490-2E36-4B7F-B455-FD1DE6B79825}"/>
    <cellStyle name="Normal 34 3 3" xfId="12201" xr:uid="{059FCF95-33AF-49C4-ABFE-C6DC0A2F8207}"/>
    <cellStyle name="Normal 34 3 4" xfId="12202" xr:uid="{B0877D37-FE8B-40A7-ADF1-DCFBEEAB507D}"/>
    <cellStyle name="Normal 34 4" xfId="12203" xr:uid="{A887E813-46B9-4490-8650-928B49009920}"/>
    <cellStyle name="Normal 34 5" xfId="12204" xr:uid="{328745A6-5634-4BC1-8510-F82FB2CD2D1D}"/>
    <cellStyle name="Normal 34 6" xfId="12205" xr:uid="{1788683C-54C1-437A-B559-0A25C59A319D}"/>
    <cellStyle name="Normal 35" xfId="12206" xr:uid="{704C9AF7-DCDB-453A-A4A4-8AE8F2B40637}"/>
    <cellStyle name="Normal 35 2" xfId="12207" xr:uid="{A7031F12-41AB-4F76-996F-47459EEE84FB}"/>
    <cellStyle name="Normal 35 2 2" xfId="12208" xr:uid="{1AD0F7FC-E4DA-464F-A48C-33245E0E1FA8}"/>
    <cellStyle name="Normal 35 2 3" xfId="12209" xr:uid="{257BDD16-9E08-4838-BD2D-F66C7C16EDE7}"/>
    <cellStyle name="Normal 35 2 4" xfId="12210" xr:uid="{4CBD7ADC-12F5-47AB-B5B9-F84DD09AE0C0}"/>
    <cellStyle name="Normal 35 3" xfId="12211" xr:uid="{43BECEF2-603F-424B-828F-7C4E9372F337}"/>
    <cellStyle name="Normal 35 3 2" xfId="12212" xr:uid="{AF8A5F92-4761-4F7E-A1E2-B59E570B4278}"/>
    <cellStyle name="Normal 35 3 3" xfId="12213" xr:uid="{922BDEEA-1997-4778-9738-776CC7E306B8}"/>
    <cellStyle name="Normal 35 3 4" xfId="12214" xr:uid="{3691D83B-D01D-47F9-9F92-30AF76DB85ED}"/>
    <cellStyle name="Normal 35 4" xfId="12215" xr:uid="{81BB4E73-DA08-4EA2-9DA5-B0175D4CF16D}"/>
    <cellStyle name="Normal 35 5" xfId="12216" xr:uid="{BEC7B12B-7974-4A3D-B9A4-F1CE66945269}"/>
    <cellStyle name="Normal 35 6" xfId="12217" xr:uid="{D51DE051-A9C4-4AD4-B834-24E0F0A74E0B}"/>
    <cellStyle name="Normal 35 7" xfId="16131" xr:uid="{608DDE25-0FD8-4FD5-B0C8-E5F79CBDDA76}"/>
    <cellStyle name="Normal 35 7 2" xfId="16683" xr:uid="{C39E7963-4375-4D31-8679-5489B3D09EAE}"/>
    <cellStyle name="Normal 36" xfId="12218" xr:uid="{F4C2B2B5-97F0-4CE4-921C-B8452DC2904B}"/>
    <cellStyle name="Normal 36 2" xfId="12219" xr:uid="{66A897D4-D41F-4FCF-89EE-FB7C6FCB9A8C}"/>
    <cellStyle name="Normal 36 2 2" xfId="12220" xr:uid="{319EDCC9-AC36-4852-AFB0-E03AF670ED84}"/>
    <cellStyle name="Normal 36 3" xfId="12221" xr:uid="{FEF422E7-04E2-4D83-8BB1-E2CA01170BF0}"/>
    <cellStyle name="Normal 36 3 2" xfId="12222" xr:uid="{BD6C9688-3106-4A11-A35C-E320174BFEBE}"/>
    <cellStyle name="Normal 36 3 3" xfId="12223" xr:uid="{452F1EBC-8F0B-4922-BBBA-8CBA8089121D}"/>
    <cellStyle name="Normal 36 3 4" xfId="12224" xr:uid="{583569CD-8278-40D9-BB00-961A239AED0E}"/>
    <cellStyle name="Normal 36 4" xfId="12225" xr:uid="{F14C448B-434F-42D5-BB2C-EF42657D77FE}"/>
    <cellStyle name="Normal 36 4 2" xfId="12226" xr:uid="{285635F4-40A6-41FF-8A46-357E9C3B3E20}"/>
    <cellStyle name="Normal 36 4 3" xfId="12227" xr:uid="{2359DFD6-0824-47BC-8A08-24B7CA3FD4F2}"/>
    <cellStyle name="Normal 36 4 4" xfId="12228" xr:uid="{85707148-9319-4F2F-B6C5-92208583ED3A}"/>
    <cellStyle name="Normal 36 5" xfId="12229" xr:uid="{6BCFA048-D333-49D4-8069-F2E642C937D4}"/>
    <cellStyle name="Normal 36 6" xfId="12230" xr:uid="{DEE15E41-0B1C-421C-A603-04858EA94D5D}"/>
    <cellStyle name="Normal 36 7" xfId="12231" xr:uid="{4CC8FE5F-8F7D-4C36-9F99-806CBC323BB4}"/>
    <cellStyle name="Normal 36 8" xfId="16132" xr:uid="{4D1EA28D-52D5-400F-A107-DA4761742337}"/>
    <cellStyle name="Normal 36 8 2" xfId="16684" xr:uid="{CE8C96D7-773C-4B17-AE30-3F62FCC938EF}"/>
    <cellStyle name="Normal 37" xfId="12232" xr:uid="{F6CA4A2F-7A43-40FA-A9CD-5114133997BC}"/>
    <cellStyle name="Normal 37 2" xfId="12233" xr:uid="{F956A476-8372-408D-AA6C-D5F5720AD460}"/>
    <cellStyle name="Normal 37 2 2" xfId="12234" xr:uid="{39B570B8-8D21-4E09-95D9-2A3FE7B1D380}"/>
    <cellStyle name="Normal 37 2 3" xfId="12235" xr:uid="{6C8E9590-159A-44C1-9377-5E961B29029B}"/>
    <cellStyle name="Normal 37 2 4" xfId="12236" xr:uid="{1FBB65DD-1338-4C82-9A56-57E14D7B68EC}"/>
    <cellStyle name="Normal 37 3" xfId="12237" xr:uid="{AD659DFD-FAF7-4C49-B8CE-4BBBA9FB99BD}"/>
    <cellStyle name="Normal 37 3 2" xfId="12238" xr:uid="{4D13B237-300D-4CC9-8A0F-9075387A2F09}"/>
    <cellStyle name="Normal 37 3 3" xfId="12239" xr:uid="{9C10D52F-F726-417F-834F-9D6AC31415FC}"/>
    <cellStyle name="Normal 37 3 4" xfId="12240" xr:uid="{09A9C522-43A7-4B6E-9F23-D7A8CCFCECF0}"/>
    <cellStyle name="Normal 37 4" xfId="12241" xr:uid="{BF4B13FC-6BEE-486E-B3AB-6D8DF3605091}"/>
    <cellStyle name="Normal 37 4 2" xfId="12242" xr:uid="{574FA2E0-201E-4C7A-ABC3-24BA60D26336}"/>
    <cellStyle name="Normal 37 4 3" xfId="12243" xr:uid="{DF78DC3B-1678-45C4-8284-80BE89660FC3}"/>
    <cellStyle name="Normal 37 4 4" xfId="12244" xr:uid="{0AD345D2-3F25-4122-8489-6E405965F7B8}"/>
    <cellStyle name="Normal 37 5" xfId="12245" xr:uid="{541FA1D7-4A04-46A1-9E22-757ED3BE40C9}"/>
    <cellStyle name="Normal 37 6" xfId="12246" xr:uid="{D3597C3F-F3C7-4939-9C3C-7CB214AC4C32}"/>
    <cellStyle name="Normal 37 7" xfId="12247" xr:uid="{D039059C-78B8-4AE1-B8B5-AD0F3A87C789}"/>
    <cellStyle name="Normal 37 8" xfId="16133" xr:uid="{52B3725B-A5B7-4CF6-A2A7-8016EA8E717C}"/>
    <cellStyle name="Normal 37 8 2" xfId="16685" xr:uid="{F9C4FEFF-AEA1-4152-B796-5B227C2301E0}"/>
    <cellStyle name="Normal 38" xfId="12248" xr:uid="{E9AABD3E-1004-46A7-82CF-A228A5475684}"/>
    <cellStyle name="Normal 38 2" xfId="12249" xr:uid="{F129EE0B-707D-4708-A5B3-28094124A323}"/>
    <cellStyle name="Normal 38 2 2" xfId="12250" xr:uid="{6DD18A3F-158F-4606-9C32-0905FE82A752}"/>
    <cellStyle name="Normal 38 2 3" xfId="12251" xr:uid="{ECF26B50-F444-46FC-B33A-201C69FF1D7B}"/>
    <cellStyle name="Normal 38 2 4" xfId="12252" xr:uid="{28785B1C-7B51-4F4F-8112-3118BC7A46CE}"/>
    <cellStyle name="Normal 38 3" xfId="12253" xr:uid="{5E9F014E-793A-41AE-AF6F-1D858FFD9623}"/>
    <cellStyle name="Normal 38 3 2" xfId="12254" xr:uid="{D0D98EE0-65A1-4BD9-9EB0-822AB5F437F6}"/>
    <cellStyle name="Normal 38 3 3" xfId="12255" xr:uid="{E6EE1723-13C1-497A-9DEA-5A739AEDB5DF}"/>
    <cellStyle name="Normal 38 3 4" xfId="12256" xr:uid="{C18BD74F-84CC-41FB-8C75-D30EF2BE0C6C}"/>
    <cellStyle name="Normal 38 4" xfId="12257" xr:uid="{91D93739-CEE6-4299-942C-A9B6B852F60F}"/>
    <cellStyle name="Normal 38 4 2" xfId="18901" xr:uid="{DF53A8E6-5185-4249-9465-D805926AE3FC}"/>
    <cellStyle name="Normal 38 4 2 2" xfId="32096" xr:uid="{4A3294CA-CE42-49B8-AA15-F407F4E9ECF5}"/>
    <cellStyle name="Normal 38 5" xfId="12258" xr:uid="{F478728C-734E-4CB8-A752-6479AB6F9D21}"/>
    <cellStyle name="Normal 38 5 2" xfId="18902" xr:uid="{CCA715D0-2C76-4611-88CA-CC6CBEA0A722}"/>
    <cellStyle name="Normal 38 5 2 2" xfId="32097" xr:uid="{9CC52AA5-ED35-40B2-8D77-C4FF134857D3}"/>
    <cellStyle name="Normal 38 6" xfId="12259" xr:uid="{945F3EF9-0AEA-4700-AC94-E2E603879C06}"/>
    <cellStyle name="Normal 38 6 2" xfId="18903" xr:uid="{6709952B-830C-466E-9135-960AA5A3B755}"/>
    <cellStyle name="Normal 38 6 2 2" xfId="32098" xr:uid="{F7523831-EFC6-40DD-931C-209063A60368}"/>
    <cellStyle name="Normal 38 7" xfId="16134" xr:uid="{449BD859-744A-4923-A6E3-F814C074A169}"/>
    <cellStyle name="Normal 38 7 2" xfId="18904" xr:uid="{112316EB-54AF-4740-9619-6BDE67DBD4B7}"/>
    <cellStyle name="Normal 38 7 3" xfId="16686" xr:uid="{AED0153F-49C6-4E15-8E85-EC666B70BE4A}"/>
    <cellStyle name="Normal 38 8" xfId="24801" xr:uid="{E68EC5A0-E473-4A42-B973-61DE1D4E311D}"/>
    <cellStyle name="Normal 39" xfId="12260" xr:uid="{628529BA-C468-4DA3-8261-1C87862B1A90}"/>
    <cellStyle name="Normal 39 2" xfId="12261" xr:uid="{8D696B4A-F8DC-4EB4-9D7D-5974F1DE3A09}"/>
    <cellStyle name="Normal 39 2 2" xfId="12262" xr:uid="{E436E5D4-055A-43B0-8D3D-EFC06C2B7F9C}"/>
    <cellStyle name="Normal 39 2 3" xfId="12263" xr:uid="{0DA70C07-8857-4A4C-B5F3-FBB2F2ACEEC0}"/>
    <cellStyle name="Normal 39 2 4" xfId="12264" xr:uid="{EA307CC8-2FC1-4640-AE15-5577E3CDDEF4}"/>
    <cellStyle name="Normal 39 3" xfId="12265" xr:uid="{54BE89D5-7531-4895-A4D0-19B5574C7628}"/>
    <cellStyle name="Normal 39 3 2" xfId="12266" xr:uid="{1168E07A-D175-447B-B7B2-4459242B7472}"/>
    <cellStyle name="Normal 39 3 3" xfId="12267" xr:uid="{F8196E42-664A-4814-BD3F-6A8C1433118F}"/>
    <cellStyle name="Normal 39 3 4" xfId="12268" xr:uid="{DE30DBE4-37EC-41CD-834F-299ACEDF9DB8}"/>
    <cellStyle name="Normal 39 4" xfId="12269" xr:uid="{2498865A-17EF-4AFD-A27C-76185241D93E}"/>
    <cellStyle name="Normal 39 5" xfId="12270" xr:uid="{AB1BCD5B-F794-4DB9-A9FE-F8F39875051B}"/>
    <cellStyle name="Normal 39 6" xfId="12271" xr:uid="{F96E4518-2C3B-471C-AAA4-3604F8392C17}"/>
    <cellStyle name="Normal 39 7" xfId="16135" xr:uid="{BD4E4611-5725-4626-B605-0DC9516D4C9C}"/>
    <cellStyle name="Normal 39 7 2" xfId="16687" xr:uid="{E1F88F22-8BAF-4678-8D50-AB40B9DAA54D}"/>
    <cellStyle name="Normal 4" xfId="12272" xr:uid="{A6A67E04-3CD8-44B1-BAD3-D90737D77B3B}"/>
    <cellStyle name="Normal 4 10" xfId="12273" xr:uid="{4E09CC17-AE00-4DFE-B45B-55E39D97B26C}"/>
    <cellStyle name="Normal 4 10 2" xfId="15396" xr:uid="{0FDF6F86-0946-4EF6-AC2F-8354366CCE22}"/>
    <cellStyle name="Normal 4 11" xfId="12274" xr:uid="{13C5F0F7-C067-499F-B5B9-339661FAAE80}"/>
    <cellStyle name="Normal 4 11 2" xfId="15397" xr:uid="{CBE1C287-42F3-4E8B-B12C-A735B76B0E06}"/>
    <cellStyle name="Normal 4 12" xfId="12275" xr:uid="{DB88627F-9A5A-418B-9C46-56DE21BB5C2E}"/>
    <cellStyle name="Normal 4 12 2" xfId="15398" xr:uid="{7D4A3DEB-C3E2-4216-9C87-87AE3D59B044}"/>
    <cellStyle name="Normal 4 13" xfId="12276" xr:uid="{BC1AE230-05BA-4C7F-87E1-3C44D7351479}"/>
    <cellStyle name="Normal 4 13 2" xfId="15399" xr:uid="{AEB18FE9-C107-4160-B29F-AE51731654E0}"/>
    <cellStyle name="Normal 4 14" xfId="12277" xr:uid="{6C934730-E8A9-412B-9C0B-D4E975BA17B4}"/>
    <cellStyle name="Normal 4 14 2" xfId="15400" xr:uid="{C8EFD51E-59A1-4D48-9ED6-2CB45FBD1A47}"/>
    <cellStyle name="Normal 4 15" xfId="12278" xr:uid="{2E9E80E7-FF2B-4924-B7B1-C0D59513252D}"/>
    <cellStyle name="Normal 4 15 2" xfId="15401" xr:uid="{57B6CC0F-70CF-43E8-B338-0DAE50176E39}"/>
    <cellStyle name="Normal 4 16" xfId="12279" xr:uid="{0A25FC7B-EAFB-4F15-BA03-E3C6B4DEA424}"/>
    <cellStyle name="Normal 4 16 2" xfId="15402" xr:uid="{2D1D37DC-7AA2-4F21-838D-656A73F39514}"/>
    <cellStyle name="Normal 4 17" xfId="12280" xr:uid="{DFDFB9F0-33D1-4775-A773-ADED284EE0AF}"/>
    <cellStyle name="Normal 4 17 2" xfId="15403" xr:uid="{A451AFFE-9D0A-4FEE-9C21-3737AB54EE79}"/>
    <cellStyle name="Normal 4 18" xfId="12281" xr:uid="{DAB5DB94-952F-4119-8E38-083A35897C94}"/>
    <cellStyle name="Normal 4 18 2" xfId="15404" xr:uid="{CD815FB1-FF31-47BE-BFE5-9CB5339510A1}"/>
    <cellStyle name="Normal 4 19" xfId="12282" xr:uid="{1FF9E47C-A592-42A2-9215-172FF498BF29}"/>
    <cellStyle name="Normal 4 19 2" xfId="15405" xr:uid="{94FAF49F-5544-4C46-9C0F-54FA890EB392}"/>
    <cellStyle name="Normal 4 2" xfId="12283" xr:uid="{E5F1FF8E-5A35-458E-AB9D-A96994C80205}"/>
    <cellStyle name="Normal 4 2 10" xfId="12284" xr:uid="{847785AD-43DD-496C-B806-B6D0D12143C6}"/>
    <cellStyle name="Normal 4 2 10 2" xfId="15406" xr:uid="{0FB76A7F-EDB5-4A2C-9C33-CCFF70554F3E}"/>
    <cellStyle name="Normal 4 2 11" xfId="12285" xr:uid="{D7EAFE2C-8AD7-45C1-B4A8-5358662B9A78}"/>
    <cellStyle name="Normal 4 2 11 2" xfId="15407" xr:uid="{D691F980-8635-463A-AA51-AFF28023CEF7}"/>
    <cellStyle name="Normal 4 2 12" xfId="12286" xr:uid="{07575B12-7C76-4C1B-9820-75A2BBCF3055}"/>
    <cellStyle name="Normal 4 2 12 2" xfId="15408" xr:uid="{5C87E764-7D63-4182-9705-A60D5EB8330D}"/>
    <cellStyle name="Normal 4 2 13" xfId="12287" xr:uid="{822D13E6-3344-415C-A977-F7255F1870A6}"/>
    <cellStyle name="Normal 4 2 13 2" xfId="15409" xr:uid="{57023CC0-3154-4003-B2F7-D6B8BFB5F841}"/>
    <cellStyle name="Normal 4 2 14" xfId="12288" xr:uid="{23732AC7-59D9-4064-82EE-A69EFC4AA1A4}"/>
    <cellStyle name="Normal 4 2 14 2" xfId="15410" xr:uid="{DDF40AAB-4572-4CDD-A105-FCE06D7268AA}"/>
    <cellStyle name="Normal 4 2 15" xfId="12289" xr:uid="{4C3206E8-62B8-4C9F-9291-69655F6851F3}"/>
    <cellStyle name="Normal 4 2 15 2" xfId="15411" xr:uid="{20D7C1C8-D60C-44DF-9F9A-D439FAAB96DC}"/>
    <cellStyle name="Normal 4 2 16" xfId="12290" xr:uid="{8C4D44B3-30F5-4D97-BC26-1A39E4BF4F31}"/>
    <cellStyle name="Normal 4 2 16 2" xfId="15412" xr:uid="{56115EEB-76C3-4EBA-A212-4B6EDABA2A6C}"/>
    <cellStyle name="Normal 4 2 17" xfId="12291" xr:uid="{A08564CD-C0B6-476D-96B8-9AFBDAFE6965}"/>
    <cellStyle name="Normal 4 2 17 2" xfId="15413" xr:uid="{AC9F3A08-B319-45AD-8318-66FDDFF2A055}"/>
    <cellStyle name="Normal 4 2 18" xfId="12292" xr:uid="{7EA047DF-83EA-4657-BAEA-2EB979B9E16F}"/>
    <cellStyle name="Normal 4 2 18 2" xfId="12293" xr:uid="{C78412BB-93F2-4428-8B36-7493EF923907}"/>
    <cellStyle name="Normal 4 2 18 3" xfId="12294" xr:uid="{3A6C9A4C-145A-4EF2-BC48-230E13A86CA3}"/>
    <cellStyle name="Normal 4 2 18 4" xfId="12295" xr:uid="{74483077-0DC4-41D5-A054-C82DCD14E0DC}"/>
    <cellStyle name="Normal 4 2 18 5" xfId="16136" xr:uid="{FFF8C540-D467-49D3-9713-191BA73D0E5F}"/>
    <cellStyle name="Normal 4 2 18 5 2" xfId="16689" xr:uid="{D2616D29-3D66-41D1-A97D-88DEA0EEF5F7}"/>
    <cellStyle name="Normal 4 2 19" xfId="12296" xr:uid="{B93800AC-2882-49DB-8E6B-7BCE2A5A7EEF}"/>
    <cellStyle name="Normal 4 2 2" xfId="12297" xr:uid="{F6376FB2-2AE1-44F9-8360-8E3515061338}"/>
    <cellStyle name="Normal 4 2 2 2" xfId="15414" xr:uid="{E7730205-505C-4638-B4F2-4CEDF29321A0}"/>
    <cellStyle name="Normal 4 2 20" xfId="12298" xr:uid="{32C93371-3D0D-4A71-A3A4-45C329C6AF35}"/>
    <cellStyle name="Normal 4 2 21" xfId="12299" xr:uid="{94D91DFA-9CFB-4547-A0DA-EF6C325F5773}"/>
    <cellStyle name="Normal 4 2 22" xfId="12300" xr:uid="{4BFD9B10-146D-44AB-A323-1AC435218DEF}"/>
    <cellStyle name="Normal 4 2 3" xfId="12301" xr:uid="{5F1D166B-241D-49D8-B0B2-01FA62A98CC4}"/>
    <cellStyle name="Normal 4 2 3 2" xfId="15415" xr:uid="{45788920-8570-4E8F-9B3E-B88D542079A0}"/>
    <cellStyle name="Normal 4 2 4" xfId="12302" xr:uid="{AC897574-6591-4E8F-93BF-2A4DAA52F399}"/>
    <cellStyle name="Normal 4 2 4 2" xfId="15416" xr:uid="{9DE75F9F-9879-4D04-B91C-8AACAFA9C552}"/>
    <cellStyle name="Normal 4 2 5" xfId="12303" xr:uid="{A17E78B8-DA77-4122-8A13-4ACDF45DD3CB}"/>
    <cellStyle name="Normal 4 2 5 2" xfId="15417" xr:uid="{05A5AE7C-10E2-4D60-BF19-C5CA04CC1F7C}"/>
    <cellStyle name="Normal 4 2 6" xfId="12304" xr:uid="{2C64CA24-04AF-4248-AD7D-552AF2DF31D4}"/>
    <cellStyle name="Normal 4 2 6 2" xfId="15418" xr:uid="{67D585C8-96B7-41DD-9C6A-7CAF58E7030C}"/>
    <cellStyle name="Normal 4 2 7" xfId="12305" xr:uid="{5271FCFF-4E2D-42F8-9185-5B466E1E02E8}"/>
    <cellStyle name="Normal 4 2 7 2" xfId="15419" xr:uid="{F4A82C59-3F85-4333-9838-80E4A4CFCAE8}"/>
    <cellStyle name="Normal 4 2 8" xfId="12306" xr:uid="{2A3EC080-0D7F-4930-BD28-1C89FCB2BD7A}"/>
    <cellStyle name="Normal 4 2 8 2" xfId="15420" xr:uid="{2B417191-1A89-4922-9AD4-64C5CAACCF0B}"/>
    <cellStyle name="Normal 4 2 9" xfId="12307" xr:uid="{526BBDEC-D367-43AF-9E2A-B8BF075A665F}"/>
    <cellStyle name="Normal 4 2 9 2" xfId="15421" xr:uid="{20BC70C0-2B6D-42F7-9BC5-F4E51EAE966C}"/>
    <cellStyle name="Normal 4 20" xfId="12308" xr:uid="{97E82D72-E307-4465-B8A2-FF118CF17D53}"/>
    <cellStyle name="Normal 4 20 2" xfId="15422" xr:uid="{FA4B654A-0367-4EB9-9C57-3C962435697C}"/>
    <cellStyle name="Normal 4 21" xfId="12309" xr:uid="{0FE889E8-2E50-47C4-B40A-BF7A05F50B40}"/>
    <cellStyle name="Normal 4 21 2" xfId="15423" xr:uid="{3F1AE1C3-958A-4243-81DC-21A0660D3B79}"/>
    <cellStyle name="Normal 4 22" xfId="12310" xr:uid="{7A2F55C0-EDD3-41F0-8096-A8161225E6F6}"/>
    <cellStyle name="Normal 4 22 2" xfId="12311" xr:uid="{8DF57B4E-3F28-4F81-AE5D-BB2D420EFBE2}"/>
    <cellStyle name="Normal 4 22 3" xfId="12312" xr:uid="{32E1DA9D-BF63-4516-ACC2-5585FDA750F7}"/>
    <cellStyle name="Normal 4 22 4" xfId="12313" xr:uid="{993E965F-08DD-4781-A45C-132289B9763D}"/>
    <cellStyle name="Normal 4 22 5" xfId="16137" xr:uid="{BD99198B-923A-4348-B7E2-A6C6EC8641DB}"/>
    <cellStyle name="Normal 4 22 5 2" xfId="16690" xr:uid="{4995D6AF-9DA3-44F8-A878-52A1CCCB8ED0}"/>
    <cellStyle name="Normal 4 23" xfId="12314" xr:uid="{0DAEE8FE-E52C-4293-B68D-212712F3F088}"/>
    <cellStyle name="Normal 4 24" xfId="12315" xr:uid="{08B65BBB-6DC4-4B23-A221-4BB09172DD84}"/>
    <cellStyle name="Normal 4 24 2" xfId="12316" xr:uid="{017A5B60-9C66-4695-829A-A45BF0CAFC0E}"/>
    <cellStyle name="Normal 4 24 3" xfId="12317" xr:uid="{31DEC29F-94F8-4095-87AB-B0FDFC904342}"/>
    <cellStyle name="Normal 4 24 4" xfId="12318" xr:uid="{C8867A57-40D7-4627-BC0A-48FA330C5FBE}"/>
    <cellStyle name="Normal 4 25" xfId="12319" xr:uid="{620A3D84-3376-451D-A43B-3EB5D94832F6}"/>
    <cellStyle name="Normal 4 26" xfId="12320" xr:uid="{D2C74D26-51D0-48F7-ADB9-A2E9B88D0677}"/>
    <cellStyle name="Normal 4 26 2" xfId="12321" xr:uid="{96B8D2A8-064A-4E4A-ABDF-4A826F874FCA}"/>
    <cellStyle name="Normal 4 26 3" xfId="12322" xr:uid="{F0B1857B-648B-47BA-BA45-50E1D67A687E}"/>
    <cellStyle name="Normal 4 26 4" xfId="12323" xr:uid="{B1AD81AF-8F73-452D-A38C-B1E863089E7F}"/>
    <cellStyle name="Normal 4 27" xfId="12324" xr:uid="{0612B7E4-E498-4A97-831C-8DA3878A6381}"/>
    <cellStyle name="Normal 4 28" xfId="12325" xr:uid="{F80B5BB8-70C7-465A-B40E-0CCAA6FB9A07}"/>
    <cellStyle name="Normal 4 28 2" xfId="18905" xr:uid="{87FA0208-D004-468D-A649-2C5776CABBFA}"/>
    <cellStyle name="Normal 4 28 2 2" xfId="32099" xr:uid="{500AC8FC-BB3D-4C58-9762-AFF5C32DB391}"/>
    <cellStyle name="Normal 4 29" xfId="12326" xr:uid="{BE135123-554F-4C02-86FD-4F4D1237D723}"/>
    <cellStyle name="Normal 4 3" xfId="12327" xr:uid="{A94F9350-E115-4898-BE4E-4F97D4EDAE01}"/>
    <cellStyle name="Normal 4 3 10" xfId="12328" xr:uid="{FBA965AB-C373-4B95-A09D-278F82CAA033}"/>
    <cellStyle name="Normal 4 3 10 2" xfId="15424" xr:uid="{4E889021-0214-48B1-841D-82B969B96A54}"/>
    <cellStyle name="Normal 4 3 11" xfId="12329" xr:uid="{674E5AAD-2493-4BA4-AA16-4BEF02FDDF45}"/>
    <cellStyle name="Normal 4 3 11 2" xfId="15425" xr:uid="{AFEBBFAE-3560-4D5A-9542-CFD5A209DE02}"/>
    <cellStyle name="Normal 4 3 12" xfId="12330" xr:uid="{4B8AF19C-0324-42D4-A6AA-16C083166BAD}"/>
    <cellStyle name="Normal 4 3 12 2" xfId="15426" xr:uid="{2289C8AF-CA7B-44C8-BEA8-F7D78D7CE56C}"/>
    <cellStyle name="Normal 4 3 13" xfId="12331" xr:uid="{B6D58932-0B8E-4D07-BED3-1D07D9C9C57A}"/>
    <cellStyle name="Normal 4 3 13 2" xfId="15427" xr:uid="{7E5B7AD9-BC9C-4C13-B400-F02318C6D56A}"/>
    <cellStyle name="Normal 4 3 14" xfId="12332" xr:uid="{89BA8300-2847-4F7C-9BBE-E3EA2729544C}"/>
    <cellStyle name="Normal 4 3 14 2" xfId="15428" xr:uid="{26F6AA25-9243-4F52-A8B9-5B07AC1F90A4}"/>
    <cellStyle name="Normal 4 3 15" xfId="12333" xr:uid="{A31356B8-50D7-4B28-99F2-09F248928B4F}"/>
    <cellStyle name="Normal 4 3 15 2" xfId="15429" xr:uid="{16C3FA4D-C3A2-404A-A903-D06E9921FB8D}"/>
    <cellStyle name="Normal 4 3 16" xfId="12334" xr:uid="{8558278B-39FD-473C-A4B1-A01EE1776CEC}"/>
    <cellStyle name="Normal 4 3 16 2" xfId="15430" xr:uid="{11FEBE25-39A0-4A80-AEA4-C52253F0BA09}"/>
    <cellStyle name="Normal 4 3 17" xfId="12335" xr:uid="{30D7E307-187C-4C9F-8A29-20EE0D8F0D8B}"/>
    <cellStyle name="Normal 4 3 17 2" xfId="15431" xr:uid="{DD0C04AA-B7EB-4921-BE93-44C9E4DE1519}"/>
    <cellStyle name="Normal 4 3 18" xfId="15432" xr:uid="{05267425-AB68-4242-9010-37E0043C5624}"/>
    <cellStyle name="Normal 4 3 19" xfId="18906" xr:uid="{6EAFB553-C164-401C-8FD5-2A7A2962CC6C}"/>
    <cellStyle name="Normal 4 3 2" xfId="12336" xr:uid="{F9727008-3764-43C6-8368-1CEF6AC7FAD1}"/>
    <cellStyle name="Normal 4 3 2 2" xfId="15433" xr:uid="{DB3F6A30-A2E7-4B9D-843B-4F21CEFE534E}"/>
    <cellStyle name="Normal 4 3 2 2 2" xfId="18908" xr:uid="{263989F2-3BE8-4605-8288-ADB3716A8361}"/>
    <cellStyle name="Normal 4 3 2 3" xfId="18907" xr:uid="{D844DBAD-F006-4DBE-A3D8-2371ECE325E8}"/>
    <cellStyle name="Normal 4 3 3" xfId="12337" xr:uid="{992817E2-C074-41AE-A86A-B638EF0E1495}"/>
    <cellStyle name="Normal 4 3 3 2" xfId="15434" xr:uid="{C929511A-CDBF-4B4A-97E8-CC54B7E45E87}"/>
    <cellStyle name="Normal 4 3 4" xfId="12338" xr:uid="{6F039D64-69BA-4E31-BCE8-C18591FBC95F}"/>
    <cellStyle name="Normal 4 3 4 2" xfId="15435" xr:uid="{6958C9BE-77E4-41AD-A209-8B54A233C36B}"/>
    <cellStyle name="Normal 4 3 5" xfId="12339" xr:uid="{95423E61-CEFE-4B38-AADE-F469B1CB8241}"/>
    <cellStyle name="Normal 4 3 5 2" xfId="15436" xr:uid="{BDF80036-3C36-40D2-B7E5-DC0C2951E8A4}"/>
    <cellStyle name="Normal 4 3 6" xfId="12340" xr:uid="{36750341-513B-4ED9-9000-A31269F26212}"/>
    <cellStyle name="Normal 4 3 6 2" xfId="15437" xr:uid="{DED1C2F9-12EC-4A0D-9F50-9C128A700421}"/>
    <cellStyle name="Normal 4 3 7" xfId="12341" xr:uid="{AA614565-3E66-46A3-A7BD-037A9E3418C5}"/>
    <cellStyle name="Normal 4 3 7 2" xfId="15438" xr:uid="{DA7F1B83-F89E-444A-A58D-B3D726AABAF2}"/>
    <cellStyle name="Normal 4 3 8" xfId="12342" xr:uid="{34A6E2E6-685B-4A07-B96A-BD449817D86C}"/>
    <cellStyle name="Normal 4 3 8 2" xfId="15439" xr:uid="{9F80AC08-B6CF-4A81-AF46-484D8776A916}"/>
    <cellStyle name="Normal 4 3 9" xfId="12343" xr:uid="{AE468A61-1D5A-43F7-B5DB-18EC188B37D4}"/>
    <cellStyle name="Normal 4 3 9 2" xfId="15440" xr:uid="{B93C6BF6-F5E3-4CA5-922D-89B38D8013BB}"/>
    <cellStyle name="Normal 4 30" xfId="12344" xr:uid="{09929209-4FE7-4133-B9FE-BEEE15923FCA}"/>
    <cellStyle name="Normal 4 31" xfId="16688" xr:uid="{08A0370A-D6B8-4D09-8241-3CCE9E6F4C3E}"/>
    <cellStyle name="Normal 4 32" xfId="18079" xr:uid="{AB20ED7C-681C-46CB-8FD2-82AE91D59340}"/>
    <cellStyle name="Normal 4 4" xfId="12345" xr:uid="{1A32CF0C-B555-462C-95AC-49C69BF125A5}"/>
    <cellStyle name="Normal 4 4 10" xfId="12346" xr:uid="{11507E3A-50E3-4032-AAAC-2BAFCC6CB9C7}"/>
    <cellStyle name="Normal 4 4 10 2" xfId="15441" xr:uid="{632555EC-273A-4D0A-A1C8-07340A3D0D96}"/>
    <cellStyle name="Normal 4 4 11" xfId="12347" xr:uid="{CE77408F-1C16-4784-8172-E144952F6615}"/>
    <cellStyle name="Normal 4 4 11 2" xfId="15442" xr:uid="{30408DA7-5508-4F00-9136-C495FBCE47F6}"/>
    <cellStyle name="Normal 4 4 12" xfId="12348" xr:uid="{498E6448-124D-4372-ACB1-E826E3FC6F42}"/>
    <cellStyle name="Normal 4 4 12 2" xfId="15443" xr:uid="{C03569A4-5C43-440F-A584-D1BA9D5D860E}"/>
    <cellStyle name="Normal 4 4 13" xfId="12349" xr:uid="{CA7A8801-A8E6-495A-A800-3D2839BAE76B}"/>
    <cellStyle name="Normal 4 4 13 2" xfId="15444" xr:uid="{0BA07644-3B8F-4651-95BA-919A9762C300}"/>
    <cellStyle name="Normal 4 4 14" xfId="12350" xr:uid="{26438F72-60E0-4A09-BD8D-ABFBC74B2C4D}"/>
    <cellStyle name="Normal 4 4 14 2" xfId="15445" xr:uid="{23A49BCB-5F54-4C3B-B031-5C1306ED5833}"/>
    <cellStyle name="Normal 4 4 15" xfId="12351" xr:uid="{E4226871-4467-4F52-8E1E-365455F193D4}"/>
    <cellStyle name="Normal 4 4 15 2" xfId="15446" xr:uid="{D6289C2E-A64E-4972-B6C6-9FA3991D0B59}"/>
    <cellStyle name="Normal 4 4 16" xfId="12352" xr:uid="{9921098B-99FA-43F3-B27A-655DE9EC807C}"/>
    <cellStyle name="Normal 4 4 16 2" xfId="15447" xr:uid="{E5AB4B06-C171-4A54-9473-D5DD8FF8DBD6}"/>
    <cellStyle name="Normal 4 4 17" xfId="12353" xr:uid="{4BC301BB-F076-4CA9-B723-AC300A5AD652}"/>
    <cellStyle name="Normal 4 4 17 2" xfId="15448" xr:uid="{2A41D16E-47D9-4D5A-B012-5CA9C6EE4C98}"/>
    <cellStyle name="Normal 4 4 18" xfId="15449" xr:uid="{00B08DEC-F42D-4E7E-AF17-71EFBE491848}"/>
    <cellStyle name="Normal 4 4 2" xfId="12354" xr:uid="{3A31D224-AEE3-42FA-B4E6-E0FC7F604F99}"/>
    <cellStyle name="Normal 4 4 2 2" xfId="15450" xr:uid="{9BFD8133-4259-46F3-A334-A151E139A605}"/>
    <cellStyle name="Normal 4 4 3" xfId="12355" xr:uid="{BFC0171F-39CA-4BB6-8143-CA835A079B52}"/>
    <cellStyle name="Normal 4 4 3 2" xfId="15451" xr:uid="{24FFC85B-AD20-41AE-8B74-34DBF65BA23B}"/>
    <cellStyle name="Normal 4 4 4" xfId="12356" xr:uid="{6095F555-0097-45E1-A9CA-BB5FC0F6CCAF}"/>
    <cellStyle name="Normal 4 4 4 2" xfId="15452" xr:uid="{0DFB7770-2710-4508-B1E2-C4061DBFDD30}"/>
    <cellStyle name="Normal 4 4 5" xfId="12357" xr:uid="{2D1F8457-D0E7-42B5-ADEB-334A041C8044}"/>
    <cellStyle name="Normal 4 4 5 2" xfId="15453" xr:uid="{F130DACE-66C1-44FD-B624-ABACA38EF06A}"/>
    <cellStyle name="Normal 4 4 6" xfId="12358" xr:uid="{DD75F556-54D7-4062-8AB2-C5CFD99C692A}"/>
    <cellStyle name="Normal 4 4 6 2" xfId="15454" xr:uid="{F44DB50B-C096-4FA7-9EF2-59CCC3129A3F}"/>
    <cellStyle name="Normal 4 4 7" xfId="12359" xr:uid="{CE3173BB-FF26-48AD-B3F4-06655B6CCED5}"/>
    <cellStyle name="Normal 4 4 7 2" xfId="15455" xr:uid="{00B962F2-4FBD-4A1A-82FB-19E4D4CDAB20}"/>
    <cellStyle name="Normal 4 4 8" xfId="12360" xr:uid="{2CCE2032-2F7A-4A9E-A681-5613D668BE62}"/>
    <cellStyle name="Normal 4 4 8 2" xfId="15456" xr:uid="{3A18B0DD-5615-4404-AEA8-A6F5ABC31DCB}"/>
    <cellStyle name="Normal 4 4 9" xfId="12361" xr:uid="{28F876B6-1491-4B6A-8821-B0DBF9BF51A5}"/>
    <cellStyle name="Normal 4 4 9 2" xfId="15457" xr:uid="{523D8DED-5B2D-49B2-979B-509C99F9A63D}"/>
    <cellStyle name="Normal 4 5" xfId="12362" xr:uid="{CF766537-E3E8-46C8-96CE-3F8D56A6ADD5}"/>
    <cellStyle name="Normal 4 5 10" xfId="12363" xr:uid="{016DD509-7B6D-4362-BA77-2A17371BF2E2}"/>
    <cellStyle name="Normal 4 5 10 2" xfId="15458" xr:uid="{A7C54EF2-D716-41E9-97F3-9C2B8DDE32F6}"/>
    <cellStyle name="Normal 4 5 11" xfId="12364" xr:uid="{85807AD6-812D-4E94-B07F-B993AA7BED83}"/>
    <cellStyle name="Normal 4 5 11 2" xfId="15459" xr:uid="{396E84F8-3841-42B6-8CAF-EBDC0109C044}"/>
    <cellStyle name="Normal 4 5 12" xfId="12365" xr:uid="{B487BC8B-DA02-4FA2-A1E5-D88603B1F5D6}"/>
    <cellStyle name="Normal 4 5 12 2" xfId="15460" xr:uid="{B60370AA-33F4-4953-BE1D-5E8CAEE4BFD3}"/>
    <cellStyle name="Normal 4 5 13" xfId="12366" xr:uid="{72123464-144C-4682-9B2F-15CC750100AA}"/>
    <cellStyle name="Normal 4 5 13 2" xfId="15461" xr:uid="{F6EAE720-D956-4FAF-9B66-D41AD43511C9}"/>
    <cellStyle name="Normal 4 5 14" xfId="12367" xr:uid="{D7C6BA6D-6C49-4588-88E4-4A611AB5AFBE}"/>
    <cellStyle name="Normal 4 5 14 2" xfId="15462" xr:uid="{A8B178D6-62DE-4805-9AEE-16C121ED97FD}"/>
    <cellStyle name="Normal 4 5 15" xfId="12368" xr:uid="{0A910F89-0EB2-40FA-AEB8-18F2863942D9}"/>
    <cellStyle name="Normal 4 5 15 2" xfId="15463" xr:uid="{C62108B8-5BAA-40B8-B625-B4164B5A79A6}"/>
    <cellStyle name="Normal 4 5 16" xfId="12369" xr:uid="{5EDAAA05-F90A-4DA1-BFA9-9551F8E4F7E8}"/>
    <cellStyle name="Normal 4 5 16 2" xfId="15464" xr:uid="{202074A6-F4D3-4E3F-85E0-2DBF08AF7D14}"/>
    <cellStyle name="Normal 4 5 17" xfId="12370" xr:uid="{1EE1BCBA-AB43-4B24-BF10-DB9B09C272BE}"/>
    <cellStyle name="Normal 4 5 17 2" xfId="15465" xr:uid="{656373E5-026E-453D-BF3F-A255F5CE9379}"/>
    <cellStyle name="Normal 4 5 18" xfId="15466" xr:uid="{373DFB7B-6349-4BD1-96EA-C9748A3D7C3A}"/>
    <cellStyle name="Normal 4 5 2" xfId="12371" xr:uid="{2FE4FDDE-EB6A-4D72-92C0-2CBC4E4CB8EB}"/>
    <cellStyle name="Normal 4 5 2 2" xfId="15467" xr:uid="{F5434654-26F6-4B8A-9AF3-47846C2EAFC2}"/>
    <cellStyle name="Normal 4 5 3" xfId="12372" xr:uid="{83E2B693-7509-4E6A-B61C-BD80082B10E5}"/>
    <cellStyle name="Normal 4 5 3 2" xfId="15468" xr:uid="{14C5F713-9802-4B55-888C-1AE2BEEDA311}"/>
    <cellStyle name="Normal 4 5 4" xfId="12373" xr:uid="{BAF9D307-5711-4190-9E55-E6A758A40AC2}"/>
    <cellStyle name="Normal 4 5 4 2" xfId="15469" xr:uid="{A74A97DD-4166-4BF3-B767-A49357FCBE50}"/>
    <cellStyle name="Normal 4 5 5" xfId="12374" xr:uid="{FAB40CBD-1297-47FD-B286-E6DE72EBF159}"/>
    <cellStyle name="Normal 4 5 5 2" xfId="15470" xr:uid="{23F26819-976F-46CD-BD17-15456E09DBC4}"/>
    <cellStyle name="Normal 4 5 6" xfId="12375" xr:uid="{15D337DA-866A-4511-9A70-3FA493EDFF0E}"/>
    <cellStyle name="Normal 4 5 6 2" xfId="15471" xr:uid="{36709BAE-C384-4AC4-8A1F-C82AC3C27B07}"/>
    <cellStyle name="Normal 4 5 7" xfId="12376" xr:uid="{5829AD55-7F91-4982-B7BA-E20B50175B3F}"/>
    <cellStyle name="Normal 4 5 7 2" xfId="15472" xr:uid="{056A5AD2-DE38-4A0A-9877-9A95427B062A}"/>
    <cellStyle name="Normal 4 5 8" xfId="12377" xr:uid="{B34883BF-30DE-431C-B58C-E9E6DD511EEE}"/>
    <cellStyle name="Normal 4 5 8 2" xfId="15473" xr:uid="{1D737E18-B2E6-49CE-BA31-94192214B171}"/>
    <cellStyle name="Normal 4 5 9" xfId="12378" xr:uid="{A5977FC1-90F6-4A45-9209-8041ADBDAFF3}"/>
    <cellStyle name="Normal 4 5 9 2" xfId="15474" xr:uid="{10507568-EC66-4014-96A9-CED84137A903}"/>
    <cellStyle name="Normal 4 6" xfId="12379" xr:uid="{BB5DAC4B-9685-432A-B0CE-CC4CEAF08FF3}"/>
    <cellStyle name="Normal 4 6 2" xfId="15475" xr:uid="{9A96CD14-6C2B-4A8E-B3DB-68A5EA680F89}"/>
    <cellStyle name="Normal 4 7" xfId="12380" xr:uid="{B10B2AF1-D0D8-4863-B8CC-F2C919281C5E}"/>
    <cellStyle name="Normal 4 7 2" xfId="15476" xr:uid="{E4385365-338F-451A-951E-F34718E6CCFD}"/>
    <cellStyle name="Normal 4 8" xfId="12381" xr:uid="{09E46A48-C5E8-468B-BCF3-565B91C4A3BF}"/>
    <cellStyle name="Normal 4 8 2" xfId="15477" xr:uid="{072674D5-68A5-4756-A935-ACD8DC39C247}"/>
    <cellStyle name="Normal 4 9" xfId="12382" xr:uid="{F9151018-2F91-45FF-BAA9-254E2340BEA8}"/>
    <cellStyle name="Normal 4 9 2" xfId="15478" xr:uid="{810BE048-4BE0-4556-91FA-F9363089C7E7}"/>
    <cellStyle name="Normal 40" xfId="12383" xr:uid="{1B1C0B59-7159-42DC-AF47-DF91A6D46723}"/>
    <cellStyle name="Normal 40 2" xfId="12384" xr:uid="{F9D7BFD1-0CAE-4160-AFD4-E08802B6FA21}"/>
    <cellStyle name="Normal 40 2 2" xfId="12385" xr:uid="{0DDD0E7A-70A3-4FFE-B40D-5175AF9C434E}"/>
    <cellStyle name="Normal 40 2 3" xfId="12386" xr:uid="{27D07073-1553-4EA9-B429-18456A34F7E6}"/>
    <cellStyle name="Normal 40 2 4" xfId="12387" xr:uid="{CF4B3EB2-7E8F-40C2-9068-CA24297C4547}"/>
    <cellStyle name="Normal 40 3" xfId="12388" xr:uid="{40C998AA-73C4-45B6-A84D-7FED3178FF93}"/>
    <cellStyle name="Normal 40 3 2" xfId="12389" xr:uid="{7F40169B-0404-43BE-907E-B6BE69DD6FA1}"/>
    <cellStyle name="Normal 40 3 3" xfId="12390" xr:uid="{2D51901F-9C93-43AE-B239-95AA7D4418CE}"/>
    <cellStyle name="Normal 40 3 4" xfId="12391" xr:uid="{111E8634-012A-441D-8958-55F777C5CC79}"/>
    <cellStyle name="Normal 40 4" xfId="12392" xr:uid="{C19C16CD-EFBC-471A-9BD1-1D73028AD4A2}"/>
    <cellStyle name="Normal 40 4 2" xfId="12393" xr:uid="{89ACC4F4-D253-48E5-8DA2-4CC6A4DAF8E5}"/>
    <cellStyle name="Normal 40 4 3" xfId="12394" xr:uid="{C3AAF812-970F-44FB-92F4-6D8E5887F863}"/>
    <cellStyle name="Normal 40 4 4" xfId="12395" xr:uid="{07249D10-203C-4E78-856A-DC1E942CE3F8}"/>
    <cellStyle name="Normal 40 5" xfId="12396" xr:uid="{46F72E8E-894F-4646-97E8-B25423260E2D}"/>
    <cellStyle name="Normal 40 6" xfId="12397" xr:uid="{707DEA5C-4D56-4232-9793-A827F2C2147E}"/>
    <cellStyle name="Normal 40 7" xfId="12398" xr:uid="{9861F18D-5D90-4759-A2C2-381A4386F7E7}"/>
    <cellStyle name="Normal 40 8" xfId="15943" xr:uid="{6664FA27-4274-43D1-B507-A24A54916DDA}"/>
    <cellStyle name="Normal 40 8 2" xfId="16691" xr:uid="{9CC7333C-140C-400A-B8B9-21A6553ECF4F}"/>
    <cellStyle name="Normal 40 9" xfId="24845" xr:uid="{6ABB355E-44E0-4AB8-8883-96F6DE9020C5}"/>
    <cellStyle name="Normal 41" xfId="12399" xr:uid="{C8161966-9829-4981-9BEC-06B04044C1AD}"/>
    <cellStyle name="Normal 41 10" xfId="18909" xr:uid="{A99735C3-AF16-4585-9DCC-00DE9EBC8C58}"/>
    <cellStyle name="Normal 41 11" xfId="18910" xr:uid="{C735F5FA-0571-40C5-82C7-A5009FE15A8A}"/>
    <cellStyle name="Normal 41 12" xfId="18911" xr:uid="{84A486BE-B03D-4D85-B641-3E2372A911F5}"/>
    <cellStyle name="Normal 41 13" xfId="18912" xr:uid="{C3A97D02-E7CC-40C7-85A1-E4B625D419F6}"/>
    <cellStyle name="Normal 41 14" xfId="18913" xr:uid="{6E802DE7-FE9A-4883-A1B4-F4FDC8B1ACFA}"/>
    <cellStyle name="Normal 41 15" xfId="18914" xr:uid="{7C5E155F-82FA-4174-98CD-5C0DEA22782F}"/>
    <cellStyle name="Normal 41 16" xfId="18915" xr:uid="{E3BAAC30-94A9-4716-A726-CCB9C32F2623}"/>
    <cellStyle name="Normal 41 17" xfId="18916" xr:uid="{FEAF2D73-DD94-403B-B3E0-DC3A93271353}"/>
    <cellStyle name="Normal 41 18" xfId="18917" xr:uid="{E2534BA7-6377-4959-8432-31B8C6F82FA4}"/>
    <cellStyle name="Normal 41 19" xfId="18918" xr:uid="{B021ADDF-26A8-47F5-BB45-1CDDAD5AD831}"/>
    <cellStyle name="Normal 41 2" xfId="12400" xr:uid="{9557B685-685E-4A50-8394-C630B40CA890}"/>
    <cellStyle name="Normal 41 2 2" xfId="12401" xr:uid="{40CF096D-0098-4EC1-8AA5-F8165D194E16}"/>
    <cellStyle name="Normal 41 2 3" xfId="12402" xr:uid="{F049F0F9-241F-4C0F-92FF-CF56E4CCC339}"/>
    <cellStyle name="Normal 41 2 4" xfId="12403" xr:uid="{8884C792-3BCE-4A48-BC56-F0372CE16B91}"/>
    <cellStyle name="Normal 41 20" xfId="18919" xr:uid="{3CDCEAE5-B02B-4A19-8277-713214D58C66}"/>
    <cellStyle name="Normal 41 21" xfId="18920" xr:uid="{746A9A06-E4DD-4647-A9EC-5C102F921E65}"/>
    <cellStyle name="Normal 41 22" xfId="18921" xr:uid="{8A8B2BD5-3847-48A8-B3FD-1D3C684D1EC9}"/>
    <cellStyle name="Normal 41 23" xfId="25009" xr:uid="{65967BDB-4F2C-4915-A517-8B6EF56E34AE}"/>
    <cellStyle name="Normal 41 3" xfId="12404" xr:uid="{5B5AEA6B-4FC0-4501-971A-E5CC827F7F78}"/>
    <cellStyle name="Normal 41 3 2" xfId="12405" xr:uid="{66C9EFB8-0735-4DC0-90EC-CF73C6D938C1}"/>
    <cellStyle name="Normal 41 3 3" xfId="12406" xr:uid="{7FCCF9C9-6BCB-4794-B74F-32B5985A5B60}"/>
    <cellStyle name="Normal 41 3 4" xfId="12407" xr:uid="{102F80D7-C48A-4369-A410-6A56086569E8}"/>
    <cellStyle name="Normal 41 4" xfId="12408" xr:uid="{71C1E930-FD36-4303-9663-78CDCB67DE36}"/>
    <cellStyle name="Normal 41 4 2" xfId="18922" xr:uid="{92FE0456-B84A-40D5-B3B1-79E40CA9E4D7}"/>
    <cellStyle name="Normal 41 4 2 2" xfId="32100" xr:uid="{53DB0223-9A08-4752-9E78-82F41DF209AE}"/>
    <cellStyle name="Normal 41 5" xfId="12409" xr:uid="{C8E58155-C05B-407B-B21F-370696F950BD}"/>
    <cellStyle name="Normal 41 5 2" xfId="18923" xr:uid="{41627E2E-D9EF-4514-90BC-B5C95D4EF527}"/>
    <cellStyle name="Normal 41 5 2 2" xfId="32101" xr:uid="{2FDD55A6-AF49-408D-889B-8C8B7D77898B}"/>
    <cellStyle name="Normal 41 6" xfId="12410" xr:uid="{A9913BBD-3F2A-45E4-8589-5C5737E10CC3}"/>
    <cellStyle name="Normal 41 6 2" xfId="18924" xr:uid="{1CF0810B-DA13-435A-9E3E-436FAAF7A32D}"/>
    <cellStyle name="Normal 41 6 2 2" xfId="32102" xr:uid="{40CA2141-A453-458F-A33C-7E2B25679524}"/>
    <cellStyle name="Normal 41 7" xfId="15945" xr:uid="{5CC51019-FAE1-40D4-BE58-A246D0090E2E}"/>
    <cellStyle name="Normal 41 7 2" xfId="18925" xr:uid="{AAB47FE7-0061-47DD-9C96-B2E4885EF550}"/>
    <cellStyle name="Normal 41 7 3" xfId="16692" xr:uid="{C69B6A4C-1691-47AC-8730-1DAC0FAA494A}"/>
    <cellStyle name="Normal 41 8" xfId="18926" xr:uid="{FF237EB1-8130-4B54-B8FA-280DE0E1FE09}"/>
    <cellStyle name="Normal 41 9" xfId="18927" xr:uid="{9ACE2DE5-7613-4838-A0B6-C8AE6B15A1C4}"/>
    <cellStyle name="Normal 42" xfId="12411" xr:uid="{6CF2665C-0198-4089-A461-E3CCE9847942}"/>
    <cellStyle name="Normal 42 2" xfId="12412" xr:uid="{6A544187-1038-4D87-9FB2-59FD13ED4790}"/>
    <cellStyle name="Normal 42 2 2" xfId="12413" xr:uid="{C21E440F-36A4-4EF4-9B0E-EC3677115563}"/>
    <cellStyle name="Normal 42 2 3" xfId="12414" xr:uid="{E820704F-3224-4884-B1B8-BFAFA026FF13}"/>
    <cellStyle name="Normal 42 2 4" xfId="12415" xr:uid="{0C440B1C-FCDE-4CB1-9CFC-523E894E5C16}"/>
    <cellStyle name="Normal 42 2 5" xfId="32103" xr:uid="{D02FC174-1A0A-4636-8539-DEC984CF4599}"/>
    <cellStyle name="Normal 42 3" xfId="12416" xr:uid="{FC7C9107-2731-48DB-8B29-B8D57C895CFA}"/>
    <cellStyle name="Normal 42 3 2" xfId="12417" xr:uid="{98D005C0-29B5-4E8B-957C-44667C97F623}"/>
    <cellStyle name="Normal 42 3 3" xfId="12418" xr:uid="{8F7569E0-FACF-45D7-9E27-5BD29116EEAA}"/>
    <cellStyle name="Normal 42 3 4" xfId="12419" xr:uid="{0B0E5364-7246-4851-A7B6-6F16E0E63FDA}"/>
    <cellStyle name="Normal 42 4" xfId="12420" xr:uid="{DE05327D-63D0-48C4-9B68-47C58F19304B}"/>
    <cellStyle name="Normal 42 5" xfId="12421" xr:uid="{13BF414B-D8ED-4511-B68B-853E74835AAB}"/>
    <cellStyle name="Normal 42 6" xfId="12422" xr:uid="{B7F53749-ADE4-4461-B9CC-38A4B66CADB2}"/>
    <cellStyle name="Normal 43" xfId="12423" xr:uid="{3742F410-2366-4D25-89A4-A2AD983CF352}"/>
    <cellStyle name="Normal 43 2" xfId="12424" xr:uid="{9A12D711-CDA3-4B0A-A2A4-D7FE6D8A25DD}"/>
    <cellStyle name="Normal 43 2 2" xfId="12425" xr:uid="{5E0A2A68-0071-49D6-A38C-9F60D7972642}"/>
    <cellStyle name="Normal 43 2 3" xfId="12426" xr:uid="{0DC2CBF6-2A15-4745-A0B8-AC7050A48F46}"/>
    <cellStyle name="Normal 43 2 4" xfId="12427" xr:uid="{AAE9CA62-26E3-4D29-A23B-535EE3AF9122}"/>
    <cellStyle name="Normal 43 3" xfId="12428" xr:uid="{D25BB477-AEE3-43C5-9029-287CBA4D8B5E}"/>
    <cellStyle name="Normal 43 3 2" xfId="12429" xr:uid="{55DBC6A8-1A6B-40B9-B2A4-F1058E32ECBA}"/>
    <cellStyle name="Normal 43 3 3" xfId="12430" xr:uid="{EFDFEDF9-F8BA-49AF-B5CC-0F893433B09E}"/>
    <cellStyle name="Normal 43 3 4" xfId="12431" xr:uid="{AA6BF6EA-DB9A-4F67-9F3B-312A665E4489}"/>
    <cellStyle name="Normal 43 4" xfId="12432" xr:uid="{3C10F5F2-AE30-4C1E-8987-B73EAF232C9F}"/>
    <cellStyle name="Normal 43 4 2" xfId="12433" xr:uid="{449000DE-51D9-49F2-8EA9-C05923BF5219}"/>
    <cellStyle name="Normal 43 4 3" xfId="12434" xr:uid="{1830B5A8-EFD3-4F34-A407-4C3DDD3A7F46}"/>
    <cellStyle name="Normal 43 4 4" xfId="12435" xr:uid="{E1420748-20B6-487A-8DFB-82AB43860492}"/>
    <cellStyle name="Normal 43 5" xfId="12436" xr:uid="{43A00A6C-08F7-414A-8DFB-A929752B2A13}"/>
    <cellStyle name="Normal 43 6" xfId="12437" xr:uid="{30F4FE12-263E-4859-85F1-D1390C42767C}"/>
    <cellStyle name="Normal 43 7" xfId="12438" xr:uid="{03E55675-B67E-4748-A652-4FEE394B6B10}"/>
    <cellStyle name="Normal 44" xfId="12439" xr:uid="{B06EA8A5-8BAD-416A-8A5F-531C5C375FA9}"/>
    <cellStyle name="Normal 44 2" xfId="12440" xr:uid="{4D0AA75D-345D-4F5B-8ABB-398E2BAD4724}"/>
    <cellStyle name="Normal 44 2 2" xfId="12441" xr:uid="{34E3D092-2293-470B-B3E6-B94255104649}"/>
    <cellStyle name="Normal 44 2 3" xfId="12442" xr:uid="{E83E1A5C-482B-4A83-BF34-FF5E4EBEE81B}"/>
    <cellStyle name="Normal 44 2 4" xfId="12443" xr:uid="{9DD307AB-EFCD-4F6F-B6F8-B50B946DFEA8}"/>
    <cellStyle name="Normal 44 3" xfId="12444" xr:uid="{12D83148-4B2C-4D29-8D21-D2ADEFC3D155}"/>
    <cellStyle name="Normal 44 3 2" xfId="12445" xr:uid="{C6D235C6-14F7-4B7F-BF2C-B67FE5C278FC}"/>
    <cellStyle name="Normal 44 3 3" xfId="12446" xr:uid="{4EBA2B23-B1D3-4280-8E94-C705B6E928E1}"/>
    <cellStyle name="Normal 44 3 4" xfId="12447" xr:uid="{231D314C-42D7-4B9B-A678-01E1A6476227}"/>
    <cellStyle name="Normal 44 4" xfId="12448" xr:uid="{B7F8261D-DF7F-4FB6-ACC5-A6FB4990580F}"/>
    <cellStyle name="Normal 44 4 2" xfId="12449" xr:uid="{96DC927E-7403-4309-AB24-F179522F4A84}"/>
    <cellStyle name="Normal 44 4 3" xfId="12450" xr:uid="{B6750A18-DB33-4D88-9C19-A0AEDAECF5DD}"/>
    <cellStyle name="Normal 44 4 4" xfId="12451" xr:uid="{8FCBC802-AE25-4568-A68C-71B2A6200C97}"/>
    <cellStyle name="Normal 44 5" xfId="12452" xr:uid="{B9581631-041B-4B9F-B2F6-238384458541}"/>
    <cellStyle name="Normal 44 6" xfId="12453" xr:uid="{7CDD9B6E-1275-4801-9B85-4914D562BF30}"/>
    <cellStyle name="Normal 44 7" xfId="12454" xr:uid="{4D28498C-3F1A-4639-AE72-31F4DB60A421}"/>
    <cellStyle name="Normal 45" xfId="12455" xr:uid="{96B2A000-305E-4FA1-8EAE-0B896500AC9F}"/>
    <cellStyle name="Normal 45 2" xfId="12456" xr:uid="{45E66FFC-D2A0-4420-8617-86F576E8060F}"/>
    <cellStyle name="Normal 45 2 2" xfId="12457" xr:uid="{25F1CB84-5228-4214-A48A-7FA05E0C6B20}"/>
    <cellStyle name="Normal 45 2 3" xfId="12458" xr:uid="{A9B5398D-1FCB-4BE9-8814-DA5D5BEE6E74}"/>
    <cellStyle name="Normal 45 2 4" xfId="12459" xr:uid="{5D6F31B1-4E2B-4737-A276-0D7B70CC902D}"/>
    <cellStyle name="Normal 45 3" xfId="12460" xr:uid="{CC5EDBA7-FAA0-4662-ADCA-04CAAEE68EF5}"/>
    <cellStyle name="Normal 45 3 2" xfId="12461" xr:uid="{FEBAE554-ED18-4DBB-ACCF-75FA768B5857}"/>
    <cellStyle name="Normal 45 3 3" xfId="12462" xr:uid="{E4683CCC-02A2-49FC-B9CA-E820813144FF}"/>
    <cellStyle name="Normal 45 3 4" xfId="12463" xr:uid="{459B8E32-57B8-4622-BE44-2762CC0E0173}"/>
    <cellStyle name="Normal 45 4" xfId="12464" xr:uid="{9954BB66-E0F2-48E2-9815-615F57B2DBC8}"/>
    <cellStyle name="Normal 45 4 2" xfId="12465" xr:uid="{3231D28D-BD90-4D85-9225-AF4EF2043407}"/>
    <cellStyle name="Normal 45 4 3" xfId="12466" xr:uid="{0F383A85-43E7-40E0-9581-3C23E92AECAF}"/>
    <cellStyle name="Normal 45 4 4" xfId="12467" xr:uid="{26642EF8-AFFC-4893-A0A5-363D9F457C02}"/>
    <cellStyle name="Normal 45 5" xfId="12468" xr:uid="{B21F81A5-0E84-43EC-BB9B-5F95759D680F}"/>
    <cellStyle name="Normal 45 6" xfId="12469" xr:uid="{214223AF-B358-4931-A3C0-239601967E37}"/>
    <cellStyle name="Normal 45 7" xfId="12470" xr:uid="{BC0E4A8B-8A9C-4A5D-B76C-1F03450B2EEC}"/>
    <cellStyle name="Normal 46" xfId="12471" xr:uid="{5B7F2575-0861-4997-9529-4B7187D75799}"/>
    <cellStyle name="Normal 46 2" xfId="12472" xr:uid="{F6612774-EE96-4DD8-856E-9BEA1A2C2ED8}"/>
    <cellStyle name="Normal 46 2 2" xfId="12473" xr:uid="{FD32F06A-D921-48DD-A1A3-EBD85CA0AFDE}"/>
    <cellStyle name="Normal 46 2 3" xfId="12474" xr:uid="{5EE12593-B581-40E4-AB53-5FE31257E6FF}"/>
    <cellStyle name="Normal 46 2 4" xfId="12475" xr:uid="{BC766FC9-3B07-4112-BEEB-7E268F69316D}"/>
    <cellStyle name="Normal 46 3" xfId="12476" xr:uid="{04C5B06F-9A50-46BA-B0D0-69F362A8EFF6}"/>
    <cellStyle name="Normal 46 3 2" xfId="12477" xr:uid="{3F1F6FAA-8097-4DA3-A3BC-2522DA561473}"/>
    <cellStyle name="Normal 46 3 3" xfId="12478" xr:uid="{1208D949-2681-473B-9006-D77D866961DE}"/>
    <cellStyle name="Normal 46 3 4" xfId="12479" xr:uid="{D15FB737-D2DE-47B0-BAC4-303596C50652}"/>
    <cellStyle name="Normal 46 4" xfId="12480" xr:uid="{F3BCB750-21F8-40A9-99EB-B629525B8825}"/>
    <cellStyle name="Normal 46 4 2" xfId="12481" xr:uid="{453D3558-4571-4AE9-AD9D-7BEF3F3755BD}"/>
    <cellStyle name="Normal 46 4 3" xfId="12482" xr:uid="{1F75ABF8-7237-4BA4-8150-18CEAC95E91F}"/>
    <cellStyle name="Normal 46 4 4" xfId="12483" xr:uid="{279F340B-6B8C-42A2-BC9B-638ED3F7D546}"/>
    <cellStyle name="Normal 46 5" xfId="12484" xr:uid="{66614F2A-B2A2-475C-878A-349514DC7720}"/>
    <cellStyle name="Normal 46 6" xfId="12485" xr:uid="{158B4985-AE2D-41A2-8888-20166D390E71}"/>
    <cellStyle name="Normal 46 7" xfId="12486" xr:uid="{DD004DF1-B3C4-429B-B7BD-0341A377CFDF}"/>
    <cellStyle name="Normal 47" xfId="12487" xr:uid="{9B0DD652-245F-4072-B070-371952B2BF4A}"/>
    <cellStyle name="Normal 47 2" xfId="12488" xr:uid="{B2ABD0EC-180A-4354-BF09-9E2F3EC69B12}"/>
    <cellStyle name="Normal 47 2 2" xfId="12489" xr:uid="{5625DA70-BB81-43AC-A10F-D7C42BEEBDF4}"/>
    <cellStyle name="Normal 47 2 3" xfId="12490" xr:uid="{15CA8904-1676-44D6-9B1B-23926CFCC5EA}"/>
    <cellStyle name="Normal 47 2 4" xfId="12491" xr:uid="{32105FF1-261B-44FF-B46B-C8F7AAEB332E}"/>
    <cellStyle name="Normal 47 3" xfId="12492" xr:uid="{7E894B50-E487-4B9D-A533-A9AC528F01C1}"/>
    <cellStyle name="Normal 47 3 2" xfId="12493" xr:uid="{93DF9551-7E0B-4CA9-9577-FBBFD076E882}"/>
    <cellStyle name="Normal 47 3 3" xfId="12494" xr:uid="{87ECB700-6EB5-4919-9FC3-FC837851FBD3}"/>
    <cellStyle name="Normal 47 3 4" xfId="12495" xr:uid="{6C9929E1-4341-4626-8373-FDBEFC5D031E}"/>
    <cellStyle name="Normal 47 4" xfId="12496" xr:uid="{E236B53C-11EA-4CCA-BEDB-95699536A153}"/>
    <cellStyle name="Normal 47 4 2" xfId="12497" xr:uid="{B949BF87-D958-4A87-9EC9-AA314FB0067A}"/>
    <cellStyle name="Normal 47 4 3" xfId="12498" xr:uid="{4FD45990-BA69-47A9-9E14-5A624AE075E4}"/>
    <cellStyle name="Normal 47 4 4" xfId="12499" xr:uid="{BE36058B-0FD3-4E28-BAC0-68B37FD6A60E}"/>
    <cellStyle name="Normal 47 5" xfId="12500" xr:uid="{F5623DF0-581D-4030-810C-EA2C81A6BEC7}"/>
    <cellStyle name="Normal 47 6" xfId="12501" xr:uid="{639FA606-AD34-44CE-8478-C7DEFB21D7A7}"/>
    <cellStyle name="Normal 47 7" xfId="12502" xr:uid="{2F6D0D61-6CB6-48F2-8AA9-6FA5A37400FC}"/>
    <cellStyle name="Normal 47 8" xfId="18080" xr:uid="{3F9AF958-EDD0-415B-95B2-23D81F6E403E}"/>
    <cellStyle name="Normal 48" xfId="12503" xr:uid="{4023044A-EC8F-4957-BDC4-C1E8C8260D78}"/>
    <cellStyle name="Normal 48 2" xfId="12504" xr:uid="{E7D5301B-9427-4744-AE2B-5E2E432D56D7}"/>
    <cellStyle name="Normal 48 2 2" xfId="12505" xr:uid="{5775F533-C1F8-4DDB-8792-6A660ACB97A4}"/>
    <cellStyle name="Normal 48 2 3" xfId="12506" xr:uid="{41BCADF6-394E-42EB-94ED-D4713D05D86D}"/>
    <cellStyle name="Normal 48 2 4" xfId="12507" xr:uid="{8CD25798-7529-411A-B9D1-01712A2E0B5C}"/>
    <cellStyle name="Normal 48 3" xfId="12508" xr:uid="{4352FA20-2CB4-4D16-B537-7AD34AD893CA}"/>
    <cellStyle name="Normal 48 3 2" xfId="12509" xr:uid="{9A9EAB84-9BC8-46DD-BE2C-8A41C6D6C2D8}"/>
    <cellStyle name="Normal 48 3 3" xfId="12510" xr:uid="{86688CCD-F62F-460A-B0C3-1ACD52416F42}"/>
    <cellStyle name="Normal 48 3 4" xfId="12511" xr:uid="{66055BBC-2D4E-47CB-B694-AD402593EAE5}"/>
    <cellStyle name="Normal 48 4" xfId="12512" xr:uid="{80EC0440-8CD1-4A38-8A7E-693B1288BCAB}"/>
    <cellStyle name="Normal 48 4 2" xfId="12513" xr:uid="{929CE963-77EF-4850-BAEB-BF36DFBD9ADB}"/>
    <cellStyle name="Normal 48 4 3" xfId="12514" xr:uid="{3EBC84F9-306F-4EA1-A7ED-423B1454DC9C}"/>
    <cellStyle name="Normal 48 4 4" xfId="12515" xr:uid="{DB09F1ED-C735-4607-B1F9-E57F346E5111}"/>
    <cellStyle name="Normal 48 5" xfId="12516" xr:uid="{BED4B144-FEA4-4E63-9F89-039F32B78CEA}"/>
    <cellStyle name="Normal 48 6" xfId="12517" xr:uid="{9112A2B1-4409-4048-97A5-CB720713975B}"/>
    <cellStyle name="Normal 48 7" xfId="12518" xr:uid="{B340B2E8-5BE6-4CC3-A79F-84F712E30AE9}"/>
    <cellStyle name="Normal 48 8" xfId="18081" xr:uid="{9E628F06-A122-4FF1-891C-F4F1E7765399}"/>
    <cellStyle name="Normal 49" xfId="12519" xr:uid="{9DC2BFF6-62BF-4FC0-9F66-CBF9D7FEB67B}"/>
    <cellStyle name="Normal 49 2" xfId="12520" xr:uid="{6624708B-DB47-44EF-B362-83E192FF26A4}"/>
    <cellStyle name="Normal 49 2 2" xfId="12521" xr:uid="{9FA1D829-44B8-40D9-B6C5-844949EC9CA6}"/>
    <cellStyle name="Normal 49 2 3" xfId="12522" xr:uid="{D3F6A8BE-7E27-4B1D-9DA4-5A75037E35F4}"/>
    <cellStyle name="Normal 49 2 4" xfId="12523" xr:uid="{A3B3837F-742C-4390-BEEF-569AD3E3DECB}"/>
    <cellStyle name="Normal 49 3" xfId="12524" xr:uid="{78B350C2-C22A-431D-BD26-F0445B34B83D}"/>
    <cellStyle name="Normal 49 3 2" xfId="12525" xr:uid="{FB602994-AEE9-438D-8725-B359DD52C229}"/>
    <cellStyle name="Normal 49 3 3" xfId="12526" xr:uid="{F324C976-CA1F-441D-9BDE-E23955E87B5B}"/>
    <cellStyle name="Normal 49 3 4" xfId="12527" xr:uid="{7E4CBEC5-49CA-444D-AA8F-C748BD28DB07}"/>
    <cellStyle name="Normal 49 4" xfId="12528" xr:uid="{1580F7AA-75EC-42EF-926E-3CC34B290A09}"/>
    <cellStyle name="Normal 49 4 2" xfId="12529" xr:uid="{48FCB55B-AD78-49BF-973C-432A9247E4C8}"/>
    <cellStyle name="Normal 49 4 3" xfId="12530" xr:uid="{D77F6915-8FC0-4B5F-8D68-73D56DA4F2F7}"/>
    <cellStyle name="Normal 49 4 4" xfId="12531" xr:uid="{D44F5593-F621-4AC8-9BAB-E8A7E585C54D}"/>
    <cellStyle name="Normal 49 5" xfId="12532" xr:uid="{BA052969-C101-473F-94D7-E2CDE367D612}"/>
    <cellStyle name="Normal 49 6" xfId="12533" xr:uid="{89E91AC3-9C3A-4571-AA33-9DAE41DD150B}"/>
    <cellStyle name="Normal 49 7" xfId="12534" xr:uid="{05A290BC-2988-4275-BE72-4A75C71D0A51}"/>
    <cellStyle name="Normal 49 8" xfId="18082" xr:uid="{D5E44B8D-34D2-47D1-993E-3C1578F76B6E}"/>
    <cellStyle name="Normal 5" xfId="12535" xr:uid="{B3E1F744-2498-4642-89E4-02A87B8F739F}"/>
    <cellStyle name="Normal 5 10" xfId="12536" xr:uid="{E62ABA55-D3F2-44B2-8A99-E82D9915387F}"/>
    <cellStyle name="Normal 5 10 2" xfId="15479" xr:uid="{F02CA56E-9F37-4CCB-8692-96BA31157DDA}"/>
    <cellStyle name="Normal 5 10 2 2" xfId="32104" xr:uid="{0ACD3270-5879-4AF8-B4AD-59358901CEF0}"/>
    <cellStyle name="Normal 5 10 3" xfId="16138" xr:uid="{A5945308-0514-4DD7-82A1-D605C1440A1E}"/>
    <cellStyle name="Normal 5 10 3 2" xfId="16693" xr:uid="{BEB7F204-8A05-4F01-B984-5F45674517D0}"/>
    <cellStyle name="Normal 5 11" xfId="12537" xr:uid="{BBBB7A8F-6C85-465C-ADBD-780900B28C59}"/>
    <cellStyle name="Normal 5 11 2" xfId="15480" xr:uid="{4B424294-4DC9-4EF0-9DE3-EEE6B4B1CE57}"/>
    <cellStyle name="Normal 5 11 2 2" xfId="32105" xr:uid="{9635A7E5-5543-4337-B9D2-FC5A08579347}"/>
    <cellStyle name="Normal 5 11 3" xfId="16139" xr:uid="{332BE998-384F-40F0-9347-62EB0D61B2E7}"/>
    <cellStyle name="Normal 5 11 3 2" xfId="16694" xr:uid="{74B2BAEE-3101-47AE-BF2E-FEF2C73B4E17}"/>
    <cellStyle name="Normal 5 12" xfId="12538" xr:uid="{9E48740E-CC42-4187-8607-852C700566B9}"/>
    <cellStyle name="Normal 5 12 2" xfId="15481" xr:uid="{DF7935FB-4A64-41D5-BBEE-59841920BD9A}"/>
    <cellStyle name="Normal 5 12 2 2" xfId="32106" xr:uid="{89DBCF62-C25F-41DA-B887-25C03A598F48}"/>
    <cellStyle name="Normal 5 12 3" xfId="16140" xr:uid="{E0BEF2A1-A465-445F-8170-5F4DA3DC0583}"/>
    <cellStyle name="Normal 5 12 3 2" xfId="16695" xr:uid="{2A394C86-AD5F-4390-8242-57FC3B507FA7}"/>
    <cellStyle name="Normal 5 13" xfId="12539" xr:uid="{D5E0267C-C885-4729-BE98-B8E00CA2D170}"/>
    <cellStyle name="Normal 5 13 2" xfId="15482" xr:uid="{F3B10720-7156-4F8E-BDB0-8B5484E9DE8C}"/>
    <cellStyle name="Normal 5 13 2 2" xfId="32107" xr:uid="{00AB5EAA-CA13-440A-8EC8-4DCD2263E759}"/>
    <cellStyle name="Normal 5 13 3" xfId="16141" xr:uid="{4DFDEA45-D843-466B-892F-573C108A7A36}"/>
    <cellStyle name="Normal 5 13 3 2" xfId="16696" xr:uid="{C573D822-31EA-4088-86BA-6E94555E0F3E}"/>
    <cellStyle name="Normal 5 14" xfId="12540" xr:uid="{C1CC95B7-857E-40E2-9EE2-FF839B873A7A}"/>
    <cellStyle name="Normal 5 14 2" xfId="15483" xr:uid="{70AA332C-78CD-4600-B1E1-D444A23FFCA7}"/>
    <cellStyle name="Normal 5 14 2 2" xfId="32108" xr:uid="{0625C669-2927-4C03-A7DF-9190BC602457}"/>
    <cellStyle name="Normal 5 14 3" xfId="16142" xr:uid="{70022805-D566-442D-B611-E1E992C37E41}"/>
    <cellStyle name="Normal 5 14 3 2" xfId="16697" xr:uid="{4394A280-4833-4BCF-A763-B0885D7F9EB3}"/>
    <cellStyle name="Normal 5 15" xfId="12541" xr:uid="{BFADFA74-DEA5-489C-95A1-3C6C90157269}"/>
    <cellStyle name="Normal 5 15 2" xfId="15484" xr:uid="{636AE34F-8790-43DB-AE72-5CAE78B4DFAF}"/>
    <cellStyle name="Normal 5 15 2 2" xfId="32109" xr:uid="{6CD62F21-D60A-4B05-8ACF-C51C4FD84B17}"/>
    <cellStyle name="Normal 5 15 3" xfId="16143" xr:uid="{3AF25E0C-4E9F-4E80-A31D-B34F57C84DC9}"/>
    <cellStyle name="Normal 5 15 3 2" xfId="16698" xr:uid="{9B18DBD6-702C-4D69-9E48-56CA5F01FA25}"/>
    <cellStyle name="Normal 5 16" xfId="12542" xr:uid="{FD4545AC-8307-4790-BDF8-0FCE9580EC4E}"/>
    <cellStyle name="Normal 5 16 2" xfId="15485" xr:uid="{B6319CA2-8B51-477F-B817-542ED6E714D6}"/>
    <cellStyle name="Normal 5 16 2 2" xfId="32110" xr:uid="{A8A2EC38-C42F-4346-888A-B60DC13F3F49}"/>
    <cellStyle name="Normal 5 16 3" xfId="16144" xr:uid="{A879113F-C18D-4B0F-9033-84041B3BF757}"/>
    <cellStyle name="Normal 5 16 3 2" xfId="16699" xr:uid="{5CCA00D8-0DA8-4C2A-8A2C-A8BEB1EEB217}"/>
    <cellStyle name="Normal 5 17" xfId="12543" xr:uid="{B1D97771-2357-45A5-BDBC-0F503EEDF505}"/>
    <cellStyle name="Normal 5 17 2" xfId="15486" xr:uid="{5B86791F-0434-4BD9-9F0F-CAD306281799}"/>
    <cellStyle name="Normal 5 17 2 2" xfId="32111" xr:uid="{A07FBBAA-F02D-46AD-A5FA-79ACD62975AE}"/>
    <cellStyle name="Normal 5 17 3" xfId="16145" xr:uid="{D55AA5EF-29D5-46AD-A1DE-E3DC2DB8BB9D}"/>
    <cellStyle name="Normal 5 17 3 2" xfId="16700" xr:uid="{7D897FD3-9C19-456B-B757-DD1B259472A6}"/>
    <cellStyle name="Normal 5 18" xfId="12544" xr:uid="{4C390A61-0A99-49C6-A988-970A40E86407}"/>
    <cellStyle name="Normal 5 18 2" xfId="15487" xr:uid="{88EC4846-5ABF-4ED7-A6A2-286724C001D5}"/>
    <cellStyle name="Normal 5 18 2 2" xfId="32112" xr:uid="{81604604-AD8E-49C7-95CA-F40A4ECE3978}"/>
    <cellStyle name="Normal 5 18 3" xfId="16146" xr:uid="{E6147B04-C909-4CDC-BE0C-D9685CB9DBAF}"/>
    <cellStyle name="Normal 5 18 3 2" xfId="16701" xr:uid="{8C603590-8775-49BA-9E48-ED00DDAD487F}"/>
    <cellStyle name="Normal 5 19" xfId="12545" xr:uid="{D106E026-B683-4328-8751-320BC1E4ACBB}"/>
    <cellStyle name="Normal 5 19 2" xfId="15488" xr:uid="{7432B766-E7B7-4F9D-A632-22CC584BB1D1}"/>
    <cellStyle name="Normal 5 19 2 2" xfId="32113" xr:uid="{E68AB55D-4BB0-4470-832F-FC615F54AEBE}"/>
    <cellStyle name="Normal 5 19 3" xfId="16147" xr:uid="{EF49AA35-6EC2-4722-931F-8FA10B46F2A1}"/>
    <cellStyle name="Normal 5 19 3 2" xfId="16702" xr:uid="{AC25881E-EE44-4A1A-96BC-2CB6F236D961}"/>
    <cellStyle name="Normal 5 2" xfId="12546" xr:uid="{C06F79F9-C88B-4C2D-8938-0866E24CD520}"/>
    <cellStyle name="Normal 5 2 10" xfId="12547" xr:uid="{2B5ACD35-4A1C-4561-9F0A-207D5E4C0075}"/>
    <cellStyle name="Normal 5 2 10 2" xfId="15489" xr:uid="{CACA6360-8FB9-42F5-8318-E3DA0C519369}"/>
    <cellStyle name="Normal 5 2 10 2 2" xfId="32114" xr:uid="{BA76EF1D-59FF-4265-A5A5-67807DECCFE4}"/>
    <cellStyle name="Normal 5 2 10 3" xfId="16148" xr:uid="{29B3CA36-FB5B-4522-A550-B2131B9757D1}"/>
    <cellStyle name="Normal 5 2 10 3 2" xfId="16703" xr:uid="{951F93E3-F2F3-4993-AC50-8C6A3097F35D}"/>
    <cellStyle name="Normal 5 2 11" xfId="12548" xr:uid="{6799589A-ABB0-4F36-8F94-F4264E4A2822}"/>
    <cellStyle name="Normal 5 2 11 2" xfId="15490" xr:uid="{DDB980D0-EFE4-42CC-BF5C-AB9B42AC180F}"/>
    <cellStyle name="Normal 5 2 11 2 2" xfId="32115" xr:uid="{74E14B95-38D0-42FD-BBF5-D8BDFDC47CCA}"/>
    <cellStyle name="Normal 5 2 11 3" xfId="16149" xr:uid="{3A999BD4-E5C6-412D-B267-B3688A81CB31}"/>
    <cellStyle name="Normal 5 2 11 3 2" xfId="16704" xr:uid="{A5FE675D-BA8C-447D-8994-4AE0B0F20B0D}"/>
    <cellStyle name="Normal 5 2 12" xfId="12549" xr:uid="{88147811-8E37-4D9C-ADB8-E302AADEF56B}"/>
    <cellStyle name="Normal 5 2 12 2" xfId="15491" xr:uid="{039A048F-9B7E-408B-8E34-E79A3E56F7D4}"/>
    <cellStyle name="Normal 5 2 12 2 2" xfId="32116" xr:uid="{FF496168-AD05-4E06-9F07-2A254E5FA5D0}"/>
    <cellStyle name="Normal 5 2 12 3" xfId="16150" xr:uid="{4E5607A7-6703-4B15-AA81-CB5E2BAD3E87}"/>
    <cellStyle name="Normal 5 2 12 3 2" xfId="16705" xr:uid="{8B3D74B0-2279-40EC-9F20-F327F0E360BD}"/>
    <cellStyle name="Normal 5 2 13" xfId="12550" xr:uid="{71471E7E-37D8-4F19-9FFB-F21F9BFCF1A4}"/>
    <cellStyle name="Normal 5 2 13 2" xfId="15492" xr:uid="{585EC16B-6864-48F4-ADFA-953609D49045}"/>
    <cellStyle name="Normal 5 2 13 2 2" xfId="32117" xr:uid="{4BB7D79F-70F6-4B70-8667-EC9B8F2AE7AF}"/>
    <cellStyle name="Normal 5 2 13 3" xfId="16151" xr:uid="{2EF4385D-D3E0-4C97-ADDA-403487C80B67}"/>
    <cellStyle name="Normal 5 2 13 3 2" xfId="16706" xr:uid="{D9FFD8B1-BCA4-4D76-88C6-A42F83D89CE8}"/>
    <cellStyle name="Normal 5 2 14" xfId="12551" xr:uid="{7247C4D0-9471-4156-BF93-B6B57DF2B0C5}"/>
    <cellStyle name="Normal 5 2 14 2" xfId="15493" xr:uid="{90846B99-108F-4BD5-99C8-3FB77DE4BEF0}"/>
    <cellStyle name="Normal 5 2 14 2 2" xfId="32118" xr:uid="{2CA5C6A8-A8C9-41C7-9A49-D8F0AD4DBB55}"/>
    <cellStyle name="Normal 5 2 14 3" xfId="16152" xr:uid="{FEECA064-4045-40BB-B799-1A4268398B7A}"/>
    <cellStyle name="Normal 5 2 14 3 2" xfId="16707" xr:uid="{B72023D4-E117-4258-AB45-C281731E0C8B}"/>
    <cellStyle name="Normal 5 2 15" xfId="12552" xr:uid="{73A5694F-0D65-4B9E-8BC3-D806BB0B364F}"/>
    <cellStyle name="Normal 5 2 15 2" xfId="15494" xr:uid="{D9C2AD40-7743-4798-B5FB-845BF993D5C1}"/>
    <cellStyle name="Normal 5 2 15 2 2" xfId="32119" xr:uid="{6C42A71C-AE37-41CE-8C75-BB10E027E447}"/>
    <cellStyle name="Normal 5 2 15 3" xfId="16153" xr:uid="{5EB46348-CDEA-4C69-9AE2-C56774482DB5}"/>
    <cellStyle name="Normal 5 2 15 3 2" xfId="16708" xr:uid="{F68BA3AE-1440-4868-9794-103F1C25E72B}"/>
    <cellStyle name="Normal 5 2 16" xfId="12553" xr:uid="{BE512909-E403-4758-A163-EB65F8E2667A}"/>
    <cellStyle name="Normal 5 2 16 2" xfId="15495" xr:uid="{B6666BA5-EC0D-491E-8959-B06651DFBA77}"/>
    <cellStyle name="Normal 5 2 16 2 2" xfId="32120" xr:uid="{3A2AF3D2-CC93-4925-B057-7A0E1C50E66B}"/>
    <cellStyle name="Normal 5 2 16 3" xfId="16154" xr:uid="{5FD7E3E1-9603-4D72-8A17-CF105F8E3DA5}"/>
    <cellStyle name="Normal 5 2 16 3 2" xfId="16709" xr:uid="{33DDB8B2-F57F-4581-99DD-7750FF97A974}"/>
    <cellStyle name="Normal 5 2 17" xfId="12554" xr:uid="{E329EFE7-B792-4564-A89D-42ED9EC7B003}"/>
    <cellStyle name="Normal 5 2 17 2" xfId="15496" xr:uid="{924758EB-8801-42FA-AD87-D07BFF3DB9FD}"/>
    <cellStyle name="Normal 5 2 17 2 2" xfId="32121" xr:uid="{15ACE886-78F6-4B74-8A6A-9F242C792F92}"/>
    <cellStyle name="Normal 5 2 17 3" xfId="16155" xr:uid="{534E26EC-7878-41FF-A718-E56735725A9F}"/>
    <cellStyle name="Normal 5 2 17 3 2" xfId="16710" xr:uid="{D89327C8-EB45-40C5-8F6F-468BDA15C12B}"/>
    <cellStyle name="Normal 5 2 18" xfId="12555" xr:uid="{401D9538-5896-4814-AF86-52125534C1E4}"/>
    <cellStyle name="Normal 5 2 18 2" xfId="12556" xr:uid="{21D972C2-E451-4670-B020-E38C7E79A14E}"/>
    <cellStyle name="Normal 5 2 18 3" xfId="12557" xr:uid="{B734CD06-81E2-46DA-879C-AF6B625A1D41}"/>
    <cellStyle name="Normal 5 2 18 4" xfId="12558" xr:uid="{1E95EC5D-9694-4D10-B4EA-0FDC4FDA3D78}"/>
    <cellStyle name="Normal 5 2 18 5" xfId="16156" xr:uid="{6EA53EC4-39CA-47E3-9D21-0AC470982A46}"/>
    <cellStyle name="Normal 5 2 18 5 2" xfId="16711" xr:uid="{FD658DD1-FC35-47E0-A8B5-4634F27FAF73}"/>
    <cellStyle name="Normal 5 2 19" xfId="12559" xr:uid="{E14C5B4D-450C-4CA8-8357-9CD12CD97E2B}"/>
    <cellStyle name="Normal 5 2 2" xfId="12560" xr:uid="{94953700-63F3-4841-8953-9896BC03A95D}"/>
    <cellStyle name="Normal 5 2 2 2" xfId="15497" xr:uid="{FE52FAA6-6AB6-4AB5-AEAA-B99312E64DE5}"/>
    <cellStyle name="Normal 5 2 2 2 2" xfId="32122" xr:uid="{7E20169D-FD8B-4AB6-A9EA-3C7E7A3BDCAD}"/>
    <cellStyle name="Normal 5 2 2 3" xfId="16157" xr:uid="{D12EFCF9-D426-4F4A-BB89-7084704F7C3B}"/>
    <cellStyle name="Normal 5 2 2 3 2" xfId="16712" xr:uid="{E7745369-6619-4574-99AE-D56B952AF246}"/>
    <cellStyle name="Normal 5 2 20" xfId="12561" xr:uid="{A7017473-3771-4AB9-AEC1-771EB1585FB0}"/>
    <cellStyle name="Normal 5 2 21" xfId="12562" xr:uid="{0624BC18-BFE7-49F4-A701-6EB9AD4A9522}"/>
    <cellStyle name="Normal 5 2 22" xfId="12563" xr:uid="{799A9A9D-6617-4D56-BBC9-641EE710F870}"/>
    <cellStyle name="Normal 5 2 3" xfId="12564" xr:uid="{D075E1BD-3C27-4775-AD3F-EFD2617E0383}"/>
    <cellStyle name="Normal 5 2 3 2" xfId="15498" xr:uid="{4AD4BDE7-F128-4946-9232-91B191C4214D}"/>
    <cellStyle name="Normal 5 2 3 2 2" xfId="32123" xr:uid="{1D9BE97F-2FC7-41EF-A6C2-5A3521D8106C}"/>
    <cellStyle name="Normal 5 2 3 3" xfId="16158" xr:uid="{C5624225-E977-4A81-970D-42DF15B72876}"/>
    <cellStyle name="Normal 5 2 3 3 2" xfId="16713" xr:uid="{0BDE649F-8963-42F9-BABF-E1306DBA2FC9}"/>
    <cellStyle name="Normal 5 2 4" xfId="12565" xr:uid="{CB5FC9F9-85FA-4073-B6D9-A2C42D13261D}"/>
    <cellStyle name="Normal 5 2 4 2" xfId="15499" xr:uid="{0AD25525-1B9A-4D92-9D8C-03D16E27E04F}"/>
    <cellStyle name="Normal 5 2 4 2 2" xfId="32124" xr:uid="{BA70E219-1AB9-469B-81EC-DF91123E315B}"/>
    <cellStyle name="Normal 5 2 4 3" xfId="16159" xr:uid="{B4A22E77-B784-43FC-91AA-5AEB66D4A75A}"/>
    <cellStyle name="Normal 5 2 4 3 2" xfId="16714" xr:uid="{1E848897-CDAE-4380-AB4F-0A818D6D6CBD}"/>
    <cellStyle name="Normal 5 2 5" xfId="12566" xr:uid="{78A8C3D5-A5EB-4179-B81A-4D95DF7960F6}"/>
    <cellStyle name="Normal 5 2 5 10" xfId="12567" xr:uid="{F5A77245-502A-4CC9-AA1B-865A675CE98C}"/>
    <cellStyle name="Normal 5 2 5 11" xfId="12568" xr:uid="{D5C54198-CA8D-4F53-924D-119D03DCB007}"/>
    <cellStyle name="Normal 5 2 5 12" xfId="12569" xr:uid="{D1BE427B-EC70-40FC-B204-2ACDD1B69646}"/>
    <cellStyle name="Normal 5 2 5 13" xfId="12570" xr:uid="{F33074C5-251E-4B6D-9B92-E11DB47E3452}"/>
    <cellStyle name="Normal 5 2 5 14" xfId="12571" xr:uid="{DDA048F6-F373-4120-801D-8E4D51A4256A}"/>
    <cellStyle name="Normal 5 2 5 15" xfId="12572" xr:uid="{47C55B97-0796-4603-99F0-0532A040AD19}"/>
    <cellStyle name="Normal 5 2 5 16" xfId="12573" xr:uid="{2505D336-E958-4867-9874-16B387538C0C}"/>
    <cellStyle name="Normal 5 2 5 17" xfId="12574" xr:uid="{7B30C47B-8C88-494D-A42E-83A192D593D2}"/>
    <cellStyle name="Normal 5 2 5 18" xfId="12575" xr:uid="{F7084D7E-B31C-4A16-A489-EF4A250F86EC}"/>
    <cellStyle name="Normal 5 2 5 19" xfId="12576" xr:uid="{044A47A6-35FD-4A16-9101-75FA8C425314}"/>
    <cellStyle name="Normal 5 2 5 2" xfId="12577" xr:uid="{9579B95E-4C60-4DE3-8E52-B2DC845682DB}"/>
    <cellStyle name="Normal 5 2 5 2 2" xfId="16161" xr:uid="{FEFA79A9-8B73-4DC3-877A-621B834A1410}"/>
    <cellStyle name="Normal 5 2 5 2 2 2" xfId="16716" xr:uid="{9640BCF3-F1A0-4779-AF73-AB65434CB5E2}"/>
    <cellStyle name="Normal 5 2 5 20" xfId="12578" xr:uid="{1523957C-1934-4E7E-A05E-0DD0B5314F3D}"/>
    <cellStyle name="Normal 5 2 5 21" xfId="12579" xr:uid="{73CDDC7C-7BD5-4B84-8D0B-008F1FD1DB6A}"/>
    <cellStyle name="Normal 5 2 5 22" xfId="12580" xr:uid="{FDA7B0EA-592F-4E0A-9BDC-2FE5568EE2CA}"/>
    <cellStyle name="Normal 5 2 5 23" xfId="12581" xr:uid="{6BA6AE5D-6251-4B7B-9E58-4F66447BD54C}"/>
    <cellStyle name="Normal 5 2 5 24" xfId="12582" xr:uid="{78725458-4507-4531-BF11-0BC182FC38F0}"/>
    <cellStyle name="Normal 5 2 5 25" xfId="12583" xr:uid="{AC2C4D76-AFDB-401B-95D4-257530C607B5}"/>
    <cellStyle name="Normal 5 2 5 26" xfId="12584" xr:uid="{C5A73873-DD64-443B-B8F5-77480880E001}"/>
    <cellStyle name="Normal 5 2 5 27" xfId="12585" xr:uid="{8C66DE84-618F-4B85-BE78-9744391BEBF1}"/>
    <cellStyle name="Normal 5 2 5 28" xfId="12586" xr:uid="{0A880AF9-3076-4FC6-BFBA-52A8ACA9887A}"/>
    <cellStyle name="Normal 5 2 5 29" xfId="12587" xr:uid="{B18E0617-A48F-47E0-AADD-E7CADD0ED48C}"/>
    <cellStyle name="Normal 5 2 5 3" xfId="12588" xr:uid="{F84E4C88-4FEA-47B8-B222-5CCFAEE205C7}"/>
    <cellStyle name="Normal 5 2 5 30" xfId="12589" xr:uid="{38FEDCE1-A377-490A-9C75-1F6CD5A45C5D}"/>
    <cellStyle name="Normal 5 2 5 31" xfId="12590" xr:uid="{C24B26F2-C413-4B98-9CC9-0BE51D713B9C}"/>
    <cellStyle name="Normal 5 2 5 32" xfId="12591" xr:uid="{52278C2D-3843-463C-A3F0-79AAA70661D0}"/>
    <cellStyle name="Normal 5 2 5 33" xfId="12592" xr:uid="{5DE7C387-ECA3-4131-BDBF-3DD404CE869B}"/>
    <cellStyle name="Normal 5 2 5 34" xfId="16160" xr:uid="{2B2DBEC1-2A93-4221-AFEB-897385A9E0A3}"/>
    <cellStyle name="Normal 5 2 5 34 2" xfId="16715" xr:uid="{D324DB93-F7DD-474B-A935-6D01A9DD0D1B}"/>
    <cellStyle name="Normal 5 2 5 4" xfId="12593" xr:uid="{3175F022-62B9-4E13-9CC3-69418D59F8B8}"/>
    <cellStyle name="Normal 5 2 5 5" xfId="12594" xr:uid="{30F59B94-79BA-4934-BFEB-248A0C86AD85}"/>
    <cellStyle name="Normal 5 2 5 6" xfId="12595" xr:uid="{7ED49FCB-FD31-4211-87CD-44AA4D5762DC}"/>
    <cellStyle name="Normal 5 2 5 7" xfId="12596" xr:uid="{5A8498D5-6FF9-4812-AA6D-F28C4B62C572}"/>
    <cellStyle name="Normal 5 2 5 8" xfId="12597" xr:uid="{9A9D181D-EF78-45BE-B348-1936DDACC465}"/>
    <cellStyle name="Normal 5 2 5 9" xfId="12598" xr:uid="{232040D7-10AF-4560-B367-8D8F1156365D}"/>
    <cellStyle name="Normal 5 2 6" xfId="12599" xr:uid="{471044DF-B3FB-43A4-9298-F72681A371A7}"/>
    <cellStyle name="Normal 5 2 6 2" xfId="15500" xr:uid="{327C6A7E-259B-455B-BDC6-6A1920816AD0}"/>
    <cellStyle name="Normal 5 2 6 2 2" xfId="32125" xr:uid="{AC4D3D84-654D-485E-B3C2-C86E5EB90A0C}"/>
    <cellStyle name="Normal 5 2 6 3" xfId="16162" xr:uid="{B64F262C-91A3-4E07-9C57-5E516898DE24}"/>
    <cellStyle name="Normal 5 2 6 3 2" xfId="16717" xr:uid="{AC5A7FCD-5092-42A9-A963-81EEA03B316D}"/>
    <cellStyle name="Normal 5 2 7" xfId="12600" xr:uid="{3E2B6904-6CF6-4051-9483-0DD630DC6DA5}"/>
    <cellStyle name="Normal 5 2 7 2" xfId="15501" xr:uid="{F35F6175-F8CA-4FA5-BD24-364845D47DD3}"/>
    <cellStyle name="Normal 5 2 7 2 2" xfId="32126" xr:uid="{41123E3F-2986-4484-831F-4C22C95CB5D0}"/>
    <cellStyle name="Normal 5 2 7 3" xfId="16163" xr:uid="{73501734-2E27-4251-904F-059DBB024A7C}"/>
    <cellStyle name="Normal 5 2 7 3 2" xfId="16718" xr:uid="{7D0F232B-5A1F-4042-ACDD-8B8AC4066951}"/>
    <cellStyle name="Normal 5 2 8" xfId="12601" xr:uid="{8D1F6EAE-516D-4EE9-8E4B-3BB97D271BB1}"/>
    <cellStyle name="Normal 5 2 8 2" xfId="15502" xr:uid="{F96DAED4-EBC4-42EF-8092-0FD540C83A7B}"/>
    <cellStyle name="Normal 5 2 8 2 2" xfId="32127" xr:uid="{D8FA0D47-E64D-46B1-83B6-75B45FC02683}"/>
    <cellStyle name="Normal 5 2 8 3" xfId="16164" xr:uid="{2AF6F56A-3E2F-4692-8A77-ADAECC42D52B}"/>
    <cellStyle name="Normal 5 2 8 3 2" xfId="16719" xr:uid="{15D5BC57-44A8-40DE-A0D0-C17569EDF5A8}"/>
    <cellStyle name="Normal 5 2 9" xfId="12602" xr:uid="{F5792C64-3407-4C6B-BA95-D20E505A9CA3}"/>
    <cellStyle name="Normal 5 2 9 2" xfId="15503" xr:uid="{1DA10378-8A53-4823-8316-244070D0BAAC}"/>
    <cellStyle name="Normal 5 2 9 2 2" xfId="32128" xr:uid="{F70CC543-47CF-4C40-A720-CF586C22BF62}"/>
    <cellStyle name="Normal 5 2 9 3" xfId="16165" xr:uid="{AB7AB4B5-0E0B-4E30-924A-A1A7F3D8ED21}"/>
    <cellStyle name="Normal 5 2 9 3 2" xfId="16720" xr:uid="{CC4D0A5A-6929-4893-9DBC-D1415C0CFCC8}"/>
    <cellStyle name="Normal 5 20" xfId="12603" xr:uid="{D37E9293-0312-4CC1-9478-D142FB17D888}"/>
    <cellStyle name="Normal 5 20 2" xfId="15504" xr:uid="{9902544A-DB50-4AF5-B116-30914A30E0A0}"/>
    <cellStyle name="Normal 5 21" xfId="12604" xr:uid="{69C7A712-E7AF-4D0E-A533-F6517B5E9527}"/>
    <cellStyle name="Normal 5 21 2" xfId="15505" xr:uid="{4048BEBE-8F32-444D-A966-208D62651F29}"/>
    <cellStyle name="Normal 5 22" xfId="12605" xr:uid="{315E561D-D90E-4963-9828-FB1641C7BF2E}"/>
    <cellStyle name="Normal 5 22 2" xfId="12606" xr:uid="{7157F401-178B-4BAA-B0B1-9FD7BB450B78}"/>
    <cellStyle name="Normal 5 22 2 2" xfId="12607" xr:uid="{7A7B9ED1-8AB0-4702-913C-02D49A750BD7}"/>
    <cellStyle name="Normal 5 22 2 3" xfId="12608" xr:uid="{ADE90FE3-4239-4696-A8FD-B76754AEE944}"/>
    <cellStyle name="Normal 5 22 2 4" xfId="12609" xr:uid="{C9D484E8-B633-457F-8B4B-71C9437FB3B4}"/>
    <cellStyle name="Normal 5 22 3" xfId="12610" xr:uid="{606FD9C0-F702-4FD0-B5E9-DB72F09F8DD5}"/>
    <cellStyle name="Normal 5 22 3 2" xfId="12611" xr:uid="{2AD2A909-FD11-46C4-A8D5-5F0065376522}"/>
    <cellStyle name="Normal 5 22 3 3" xfId="12612" xr:uid="{D7D2CAC4-3E25-4297-8D17-A2406FA887B0}"/>
    <cellStyle name="Normal 5 22 3 4" xfId="12613" xr:uid="{7894365D-2C0F-429F-B793-A2DAC4020F9D}"/>
    <cellStyle name="Normal 5 22 4" xfId="12614" xr:uid="{7F5657E1-D055-45AF-903B-A81A90D38E35}"/>
    <cellStyle name="Normal 5 22 5" xfId="12615" xr:uid="{22E5FEB0-07C4-476B-B860-78C0A97BA9E4}"/>
    <cellStyle name="Normal 5 22 6" xfId="12616" xr:uid="{188A4A54-2529-4B54-BD7D-C0F306D16FA4}"/>
    <cellStyle name="Normal 5 23" xfId="12617" xr:uid="{C6AC7228-F482-4E1E-9C86-79275E07C112}"/>
    <cellStyle name="Normal 5 23 2" xfId="12618" xr:uid="{C43B15DF-3DC2-4BF4-8732-FB147169249C}"/>
    <cellStyle name="Normal 5 23 2 2" xfId="12619" xr:uid="{66C39A9C-52CC-4B3C-9E81-B93F7ECD2A2B}"/>
    <cellStyle name="Normal 5 23 2 3" xfId="12620" xr:uid="{0D1A5953-A741-4AE8-8CC3-78DB150EBC6C}"/>
    <cellStyle name="Normal 5 23 2 4" xfId="12621" xr:uid="{DCFEE95A-C038-412D-91D6-0E2BF8294FF0}"/>
    <cellStyle name="Normal 5 23 3" xfId="16166" xr:uid="{C99B1446-70BA-4F13-9343-C7BF7DDDEEE8}"/>
    <cellStyle name="Normal 5 23 3 2" xfId="16721" xr:uid="{49EE8FFB-3EAC-474B-9840-DC77E7962F3D}"/>
    <cellStyle name="Normal 5 24" xfId="12622" xr:uid="{BDA72904-685C-4AC8-9E31-A1C7F9D2E3B6}"/>
    <cellStyle name="Normal 5 24 2" xfId="12623" xr:uid="{543F4DFA-2F4B-433C-AC27-F0129E7C9B53}"/>
    <cellStyle name="Normal 5 24 3" xfId="12624" xr:uid="{FAB964B2-FF01-465B-89DE-C7F2A7E97CF5}"/>
    <cellStyle name="Normal 5 24 4" xfId="12625" xr:uid="{EC0343DB-6DE5-4859-900A-FC8189ED19B7}"/>
    <cellStyle name="Normal 5 25" xfId="12626" xr:uid="{31169765-AD4A-4A31-93CB-DCACDC520AE9}"/>
    <cellStyle name="Normal 5 25 2" xfId="12627" xr:uid="{FA42B052-8037-451D-866B-93DCAEFF7123}"/>
    <cellStyle name="Normal 5 25 3" xfId="12628" xr:uid="{E7D52E48-C410-4088-ADB9-6BC2F685DC90}"/>
    <cellStyle name="Normal 5 25 4" xfId="12629" xr:uid="{1C90BA30-A49C-4325-8C05-DAB68161825B}"/>
    <cellStyle name="Normal 5 26" xfId="12630" xr:uid="{01120B82-0E1C-4176-8C10-187A14AAA67F}"/>
    <cellStyle name="Normal 5 26 2" xfId="12631" xr:uid="{C9C8B6BF-6BA8-4938-BCB8-793A8D917428}"/>
    <cellStyle name="Normal 5 26 3" xfId="12632" xr:uid="{D3563D7C-3939-4B89-B1D2-E814D55ABD95}"/>
    <cellStyle name="Normal 5 26 4" xfId="12633" xr:uid="{BFEB8EA9-6C03-4514-BD11-8B300A67F5A3}"/>
    <cellStyle name="Normal 5 27" xfId="12634" xr:uid="{B156266E-0B82-4D96-BF36-D9FB1D09B73E}"/>
    <cellStyle name="Normal 5 28" xfId="12635" xr:uid="{8222D028-8C28-4450-8040-E48BDC32DD63}"/>
    <cellStyle name="Normal 5 28 2" xfId="18928" xr:uid="{F7FA9FFD-EEE6-4455-B042-9D4B197EA70E}"/>
    <cellStyle name="Normal 5 28 2 2" xfId="32129" xr:uid="{7D382AF8-92E0-474F-95EF-796A524C6697}"/>
    <cellStyle name="Normal 5 29" xfId="12636" xr:uid="{8DD1520D-AFE4-45E8-8843-C76C3061BB9A}"/>
    <cellStyle name="Normal 5 29 2" xfId="18929" xr:uid="{07DCC686-EECB-4146-B63C-967A7E3AF650}"/>
    <cellStyle name="Normal 5 29 2 2" xfId="32130" xr:uid="{408343A2-E26D-45D0-8C12-6617F4ACD10A}"/>
    <cellStyle name="Normal 5 3" xfId="12637" xr:uid="{EB643FE9-2F24-412C-8338-5E74209550F4}"/>
    <cellStyle name="Normal 5 3 10" xfId="12638" xr:uid="{8B150E0E-AD35-4D94-B5A5-6DAB592C6FBF}"/>
    <cellStyle name="Normal 5 3 10 2" xfId="15506" xr:uid="{2881C989-F5BE-4756-8AF0-16B83453CC03}"/>
    <cellStyle name="Normal 5 3 11" xfId="12639" xr:uid="{15DCB20D-291D-46FB-9592-3CC19E9610F5}"/>
    <cellStyle name="Normal 5 3 11 2" xfId="15507" xr:uid="{FF81B31E-670E-4751-BEA2-8162588A63CB}"/>
    <cellStyle name="Normal 5 3 12" xfId="12640" xr:uid="{19C0D27B-4798-432C-A4A0-742DBFDECDEE}"/>
    <cellStyle name="Normal 5 3 12 2" xfId="15508" xr:uid="{C1855A9C-7143-440B-9EFD-15380DB9CF0D}"/>
    <cellStyle name="Normal 5 3 13" xfId="12641" xr:uid="{72D35977-D8DC-4DA9-9311-24F4A6B55E57}"/>
    <cellStyle name="Normal 5 3 13 2" xfId="15509" xr:uid="{ECAB8C8F-8CDF-4B2F-A828-83128DFEC8BE}"/>
    <cellStyle name="Normal 5 3 14" xfId="12642" xr:uid="{E6722B35-6A70-4921-8989-F8C7F2752414}"/>
    <cellStyle name="Normal 5 3 14 2" xfId="15510" xr:uid="{03D88A68-800B-47E7-AA0E-8C74F2FAD7B3}"/>
    <cellStyle name="Normal 5 3 15" xfId="12643" xr:uid="{CB518225-85A4-4D67-AC6D-E18F23631FD6}"/>
    <cellStyle name="Normal 5 3 15 2" xfId="15511" xr:uid="{152C2CA0-4084-494E-B7AE-85C3EA9AFA9C}"/>
    <cellStyle name="Normal 5 3 16" xfId="12644" xr:uid="{67BBBB6F-25A8-4DBE-91DD-B1B219918D11}"/>
    <cellStyle name="Normal 5 3 16 2" xfId="15512" xr:uid="{CB69C365-F8D6-45AE-9973-49A50775CF6F}"/>
    <cellStyle name="Normal 5 3 17" xfId="12645" xr:uid="{84DD7EEF-7D63-40F9-8A92-3C694C38677D}"/>
    <cellStyle name="Normal 5 3 17 2" xfId="15513" xr:uid="{EC6A8652-CF63-4603-8EA4-BA40FBEB63FC}"/>
    <cellStyle name="Normal 5 3 18" xfId="15514" xr:uid="{584E67AC-F405-41F6-83A8-AC59CD22BFAF}"/>
    <cellStyle name="Normal 5 3 18 2" xfId="32131" xr:uid="{4CBA875C-BDF7-4A1E-A6B4-34B580A5C414}"/>
    <cellStyle name="Normal 5 3 19" xfId="16722" xr:uid="{090E103F-C20E-4FF2-BE58-ECCE8771C757}"/>
    <cellStyle name="Normal 5 3 2" xfId="12646" xr:uid="{D098C54A-F601-44EA-A3E4-DC47AB1C0FFF}"/>
    <cellStyle name="Normal 5 3 2 2" xfId="15515" xr:uid="{0D0B691B-A485-42C8-B03C-CE0ED86CC2CD}"/>
    <cellStyle name="Normal 5 3 3" xfId="12647" xr:uid="{C65C61A9-800B-4E98-8750-E3A960BAAF76}"/>
    <cellStyle name="Normal 5 3 3 2" xfId="15516" xr:uid="{2D967D78-5363-498D-A774-F0ABD455A764}"/>
    <cellStyle name="Normal 5 3 4" xfId="12648" xr:uid="{1622B9CD-1D6F-4493-9982-BB3CF80F2395}"/>
    <cellStyle name="Normal 5 3 4 2" xfId="15517" xr:uid="{03C09E62-D022-416A-AE43-734712D8560E}"/>
    <cellStyle name="Normal 5 3 5" xfId="12649" xr:uid="{4E7EF6E1-1727-49AE-AC16-550345FFF0E9}"/>
    <cellStyle name="Normal 5 3 5 2" xfId="15518" xr:uid="{FE8006B9-0BE4-4956-B03B-E149ADD9A368}"/>
    <cellStyle name="Normal 5 3 6" xfId="12650" xr:uid="{9BFF0AD9-66A3-4DC7-9037-C048EB4DB47B}"/>
    <cellStyle name="Normal 5 3 6 2" xfId="15519" xr:uid="{05F24541-DB1B-4074-A96B-23530175F86B}"/>
    <cellStyle name="Normal 5 3 7" xfId="12651" xr:uid="{301B7022-027D-4708-AB19-9DB3F368558C}"/>
    <cellStyle name="Normal 5 3 7 2" xfId="15520" xr:uid="{BA6F9017-1D24-4BEE-B861-B65B9C106051}"/>
    <cellStyle name="Normal 5 3 8" xfId="12652" xr:uid="{E1F91AF0-B8E7-49AA-AED3-38E1F3D33B3E}"/>
    <cellStyle name="Normal 5 3 8 2" xfId="15521" xr:uid="{1EF6722E-F6B0-4C4F-997F-D519EB44CA6D}"/>
    <cellStyle name="Normal 5 3 9" xfId="12653" xr:uid="{A1A75CEF-83E2-4D0A-A81D-D6BDEF2E3F5C}"/>
    <cellStyle name="Normal 5 3 9 2" xfId="15522" xr:uid="{63E48779-1A1D-49BA-AE69-59CCE7C39203}"/>
    <cellStyle name="Normal 5 30" xfId="12654" xr:uid="{6CC2BD3C-5538-4B2B-8B21-F78CA0599166}"/>
    <cellStyle name="Normal 5 30 2" xfId="18930" xr:uid="{0548CA46-BF7A-4F44-B8C1-3A59BFDE555B}"/>
    <cellStyle name="Normal 5 30 2 2" xfId="32132" xr:uid="{B2BE488F-B629-48FF-90CF-31CC0E5F91D0}"/>
    <cellStyle name="Normal 5 31" xfId="18931" xr:uid="{0F37263E-8FC0-47F9-B5EF-13FFFCDEC3C5}"/>
    <cellStyle name="Normal 5 32" xfId="18932" xr:uid="{EC298E84-EC45-4210-A48B-7E0A87421925}"/>
    <cellStyle name="Normal 5 33" xfId="18933" xr:uid="{5B70BC23-CB0F-43AA-A9CB-A8488FD72FD5}"/>
    <cellStyle name="Normal 5 34" xfId="18934" xr:uid="{92A5F97B-6A98-499C-8EB1-3DEE176E2692}"/>
    <cellStyle name="Normal 5 35" xfId="18935" xr:uid="{C7841CC2-7BF8-4980-937E-BD68DF5E533D}"/>
    <cellStyle name="Normal 5 36" xfId="18936" xr:uid="{77261587-ABF5-4714-86A5-99299B542525}"/>
    <cellStyle name="Normal 5 37" xfId="18937" xr:uid="{D995FA9D-6D66-48D1-8983-ED9BBDEDC285}"/>
    <cellStyle name="Normal 5 38" xfId="18938" xr:uid="{3583FC64-F29E-4303-80E9-7A306B8B64B4}"/>
    <cellStyle name="Normal 5 39" xfId="18939" xr:uid="{659BD89D-FB9D-4910-9507-C216F488357C}"/>
    <cellStyle name="Normal 5 4" xfId="12655" xr:uid="{44D0B29D-EA51-4CD1-9ECD-951C6887B509}"/>
    <cellStyle name="Normal 5 4 10" xfId="12656" xr:uid="{9A80DF7D-2163-4682-BD15-1322BF0DC03B}"/>
    <cellStyle name="Normal 5 4 10 2" xfId="15523" xr:uid="{EFFCC6A4-3ACB-42C1-B6FA-6226D15FC294}"/>
    <cellStyle name="Normal 5 4 11" xfId="12657" xr:uid="{DFE1E193-7FC2-4339-BEB3-596DFDA6F55C}"/>
    <cellStyle name="Normal 5 4 11 2" xfId="15524" xr:uid="{F65BECE3-177D-48B0-A85D-E26AE6E498DA}"/>
    <cellStyle name="Normal 5 4 12" xfId="12658" xr:uid="{8A3599F5-E351-4D09-ABEE-3B137DAD240C}"/>
    <cellStyle name="Normal 5 4 12 2" xfId="15525" xr:uid="{1DB5778A-F071-4B65-B913-8B3ABCC884BA}"/>
    <cellStyle name="Normal 5 4 13" xfId="12659" xr:uid="{AC371766-7F81-43D8-B413-62B929BE80B5}"/>
    <cellStyle name="Normal 5 4 13 2" xfId="15526" xr:uid="{C34D44AF-52EB-4F61-90C2-5AE5CA1A4F15}"/>
    <cellStyle name="Normal 5 4 14" xfId="12660" xr:uid="{4E990CFB-159A-41B6-8C51-1AFA6ABD853B}"/>
    <cellStyle name="Normal 5 4 14 2" xfId="15527" xr:uid="{6B7DB215-C494-4830-BD79-4F5B7B5C8DC9}"/>
    <cellStyle name="Normal 5 4 15" xfId="12661" xr:uid="{361D4644-457E-40DA-A247-96E4CF510D20}"/>
    <cellStyle name="Normal 5 4 15 2" xfId="15528" xr:uid="{10B9852B-A143-4BA8-8698-9927C2D0BF5F}"/>
    <cellStyle name="Normal 5 4 16" xfId="12662" xr:uid="{A9FC19C9-09B7-43C8-8697-102730ACF072}"/>
    <cellStyle name="Normal 5 4 16 2" xfId="15529" xr:uid="{27849D75-BE3B-480D-BBDB-597BCCD9E51F}"/>
    <cellStyle name="Normal 5 4 17" xfId="12663" xr:uid="{8F6D49F6-5AE4-42B9-896A-3BFB709F42D2}"/>
    <cellStyle name="Normal 5 4 17 2" xfId="15530" xr:uid="{914F6A4C-D553-4F8E-A4E3-3017B5A1B261}"/>
    <cellStyle name="Normal 5 4 18" xfId="15531" xr:uid="{E3EC96EF-AFDC-4716-914B-570FED21B1DC}"/>
    <cellStyle name="Normal 5 4 18 2" xfId="18941" xr:uid="{F70BBF16-7B35-4857-806B-B17557287376}"/>
    <cellStyle name="Normal 5 4 19" xfId="16723" xr:uid="{3CE964DA-AE4E-4DE0-B972-4EC2C1EF6614}"/>
    <cellStyle name="Normal 5 4 19 2" xfId="25179" xr:uid="{1C14AF73-8DAD-4B1B-995D-5B02BCF8B66F}"/>
    <cellStyle name="Normal 5 4 2" xfId="12664" xr:uid="{3DCDEB82-62F5-45B1-ABBF-472A6EC02ADB}"/>
    <cellStyle name="Normal 5 4 2 2" xfId="15532" xr:uid="{A853553A-CF0C-48EC-9E20-83267FCDFB5F}"/>
    <cellStyle name="Normal 5 4 20" xfId="18940" xr:uid="{6F552396-78DE-4709-81D3-71AC5D380D6E}"/>
    <cellStyle name="Normal 5 4 3" xfId="12665" xr:uid="{E93352F2-8A9F-4AA7-B49E-9C12CCF73FDF}"/>
    <cellStyle name="Normal 5 4 3 2" xfId="15533" xr:uid="{BFE300BB-4215-4C6C-9B44-81AB587AA092}"/>
    <cellStyle name="Normal 5 4 4" xfId="12666" xr:uid="{71E625C4-8378-4B28-BD6B-42FAE287820F}"/>
    <cellStyle name="Normal 5 4 4 2" xfId="15534" xr:uid="{C704B6B0-019D-41D9-9054-621709F273A1}"/>
    <cellStyle name="Normal 5 4 5" xfId="12667" xr:uid="{6FF9349F-80EC-4F5F-8CDB-65423F5B00E8}"/>
    <cellStyle name="Normal 5 4 5 2" xfId="15535" xr:uid="{80C63B9A-DF20-4269-9AC5-57A94484D8D3}"/>
    <cellStyle name="Normal 5 4 6" xfId="12668" xr:uid="{CA0F6E61-21DC-451F-913E-C51CF5EED793}"/>
    <cellStyle name="Normal 5 4 6 2" xfId="15536" xr:uid="{3689CA95-FFFF-4841-8805-B3DBF51BAC33}"/>
    <cellStyle name="Normal 5 4 7" xfId="12669" xr:uid="{96BD744C-E378-4B2C-AE5F-C369BACF2A76}"/>
    <cellStyle name="Normal 5 4 7 2" xfId="15537" xr:uid="{9E90B63F-9B30-4D7D-BD95-4ECF53CA12B6}"/>
    <cellStyle name="Normal 5 4 8" xfId="12670" xr:uid="{C1667D34-C20B-4EC3-910D-A529AC6A5285}"/>
    <cellStyle name="Normal 5 4 8 2" xfId="15538" xr:uid="{AF97D1E7-5C53-47A6-BF4D-A86E4825AF9E}"/>
    <cellStyle name="Normal 5 4 9" xfId="12671" xr:uid="{2F7B6B21-4279-4DA9-A281-33CF8B2E52C6}"/>
    <cellStyle name="Normal 5 4 9 2" xfId="15539" xr:uid="{E8162003-2E3F-448D-B2F9-01D54B0F11C7}"/>
    <cellStyle name="Normal 5 40" xfId="18942" xr:uid="{EA52A350-36AF-4205-9E98-BA0545A754A8}"/>
    <cellStyle name="Normal 5 41" xfId="18943" xr:uid="{9359B657-7950-4C73-9BDA-477F4E426EAF}"/>
    <cellStyle name="Normal 5 42" xfId="18944" xr:uid="{B1CB1532-4064-4184-8256-A55B9A72071E}"/>
    <cellStyle name="Normal 5 43" xfId="18945" xr:uid="{2C5EB596-91E4-4224-81EA-9EB78400613D}"/>
    <cellStyle name="Normal 5 44" xfId="18946" xr:uid="{A51E26E5-9286-4D73-835A-012DC0C81E7B}"/>
    <cellStyle name="Normal 5 45" xfId="18947" xr:uid="{590F74A8-AE2D-4ECB-8F9E-7DEBF47727FA}"/>
    <cellStyle name="Normal 5 46" xfId="18948" xr:uid="{1FAD2779-A390-46A5-A748-1C5F49747EF4}"/>
    <cellStyle name="Normal 5 47" xfId="18949" xr:uid="{DF178C5D-FAAE-4931-8A2D-7E14C5176B13}"/>
    <cellStyle name="Normal 5 48" xfId="18950" xr:uid="{A81D5838-E128-4DD9-BD4A-53D0BD83C2F4}"/>
    <cellStyle name="Normal 5 49" xfId="18951" xr:uid="{81CA41CE-1D2F-45DC-8F80-369549B5B0E5}"/>
    <cellStyle name="Normal 5 5" xfId="12672" xr:uid="{80EE3F09-2BF4-4D86-BBFC-D6B960735B52}"/>
    <cellStyle name="Normal 5 5 10" xfId="12673" xr:uid="{56718219-3A20-4FB0-AFBE-5350C57B0904}"/>
    <cellStyle name="Normal 5 5 10 2" xfId="15540" xr:uid="{F3220379-FAA2-421A-8301-A56854DC76CA}"/>
    <cellStyle name="Normal 5 5 11" xfId="12674" xr:uid="{2BD2E41C-63AD-4B70-B3CE-7C95AFB8860A}"/>
    <cellStyle name="Normal 5 5 11 2" xfId="15541" xr:uid="{A8D2E249-9AE9-4BEA-AEDD-9906CB867AF0}"/>
    <cellStyle name="Normal 5 5 12" xfId="12675" xr:uid="{BA9CF605-67BE-4424-8E8A-C9F2269CCC54}"/>
    <cellStyle name="Normal 5 5 12 2" xfId="15542" xr:uid="{C41E908E-01BA-4546-8BD6-4AB1116E3B51}"/>
    <cellStyle name="Normal 5 5 13" xfId="12676" xr:uid="{58A2ABC8-6D15-420C-9E52-B25F6C397654}"/>
    <cellStyle name="Normal 5 5 13 2" xfId="15543" xr:uid="{045F2996-1480-4C4C-8B4C-8F7D6DD068F5}"/>
    <cellStyle name="Normal 5 5 14" xfId="12677" xr:uid="{E3310BCC-B561-4557-9A93-509778308701}"/>
    <cellStyle name="Normal 5 5 14 2" xfId="15544" xr:uid="{1BF68097-0002-46E9-9AF1-8FD587B90F96}"/>
    <cellStyle name="Normal 5 5 15" xfId="12678" xr:uid="{666DDF6B-B290-418A-9E64-EA6F465D2164}"/>
    <cellStyle name="Normal 5 5 15 2" xfId="15545" xr:uid="{6AAD8319-8B72-484C-838D-30A6AF5259C7}"/>
    <cellStyle name="Normal 5 5 16" xfId="12679" xr:uid="{3EE86999-EABE-4249-9318-FC72EBC9AA44}"/>
    <cellStyle name="Normal 5 5 16 2" xfId="15546" xr:uid="{E61C6646-540D-4C09-A65D-7ACC7680CEE8}"/>
    <cellStyle name="Normal 5 5 17" xfId="12680" xr:uid="{D02023E4-15CC-47C6-A340-9B1D1A9287B5}"/>
    <cellStyle name="Normal 5 5 17 2" xfId="15547" xr:uid="{DDD1C310-6753-4ADD-BA8B-6D7E0E8E1FE3}"/>
    <cellStyle name="Normal 5 5 18" xfId="15548" xr:uid="{782221D5-F2C5-4CC6-95F9-ACA989147DBA}"/>
    <cellStyle name="Normal 5 5 18 2" xfId="32133" xr:uid="{D9903DAB-C021-4D24-B9B9-4212CC1B8A6B}"/>
    <cellStyle name="Normal 5 5 19" xfId="16724" xr:uid="{AA8F5F14-D27E-41B5-9C38-97261B5F9E22}"/>
    <cellStyle name="Normal 5 5 2" xfId="12681" xr:uid="{BC7C33FE-0236-4546-9E35-B90557B43559}"/>
    <cellStyle name="Normal 5 5 2 2" xfId="15549" xr:uid="{9324E2DD-271C-4304-9DF4-41B80F0AA481}"/>
    <cellStyle name="Normal 5 5 3" xfId="12682" xr:uid="{4DA04B50-36FF-485A-8DA0-D0AD67CE2640}"/>
    <cellStyle name="Normal 5 5 3 2" xfId="15550" xr:uid="{CAE555D0-4772-4898-8DB7-39C37D9389D9}"/>
    <cellStyle name="Normal 5 5 4" xfId="12683" xr:uid="{0E995881-07FE-4E76-80E6-61F9DD634959}"/>
    <cellStyle name="Normal 5 5 4 2" xfId="15551" xr:uid="{4FBDDC41-C52A-499E-AFC0-54B6D7882FE2}"/>
    <cellStyle name="Normal 5 5 5" xfId="12684" xr:uid="{7F09C071-2D9E-44CD-9AAF-84168EA883A1}"/>
    <cellStyle name="Normal 5 5 5 2" xfId="15552" xr:uid="{117E32B2-6CDF-4DC6-B6F9-FDDB79B29682}"/>
    <cellStyle name="Normal 5 5 6" xfId="12685" xr:uid="{0A746625-8F9C-4F98-8479-FF27AD9CDAC8}"/>
    <cellStyle name="Normal 5 5 6 2" xfId="15553" xr:uid="{CD87C714-0CB8-436C-9D75-F7F7EA4D0816}"/>
    <cellStyle name="Normal 5 5 7" xfId="12686" xr:uid="{1E3CC302-4FFB-4B6D-90B0-F2E31C332D0D}"/>
    <cellStyle name="Normal 5 5 7 2" xfId="15554" xr:uid="{42F90902-2AD6-4AA8-899E-00F2C6711EDE}"/>
    <cellStyle name="Normal 5 5 8" xfId="12687" xr:uid="{1F71A8F3-CFE7-4069-801F-D0D12D9871B2}"/>
    <cellStyle name="Normal 5 5 8 2" xfId="15555" xr:uid="{FB67D837-6144-4A37-BA07-DA7CE629454F}"/>
    <cellStyle name="Normal 5 5 9" xfId="12688" xr:uid="{AFE8F8BE-B366-473A-B76D-5A1A8670E16C}"/>
    <cellStyle name="Normal 5 5 9 2" xfId="15556" xr:uid="{D9E89C18-B496-48B3-94F1-423FF9150C07}"/>
    <cellStyle name="Normal 5 50" xfId="18952" xr:uid="{394DDE4E-0193-489B-A790-AE95544005C7}"/>
    <cellStyle name="Normal 5 51" xfId="18953" xr:uid="{033C09D2-705B-4C14-BB19-7B40E84CFB88}"/>
    <cellStyle name="Normal 5 52" xfId="18954" xr:uid="{823A5266-18DA-4233-A6A9-62CE1B767945}"/>
    <cellStyle name="Normal 5 53" xfId="18955" xr:uid="{8EC672D2-AB0E-4D91-ABE7-166AFDE067A8}"/>
    <cellStyle name="Normal 5 54" xfId="18956" xr:uid="{DF886163-8CA6-4AD0-8F17-A61F3F1C57E1}"/>
    <cellStyle name="Normal 5 55" xfId="18957" xr:uid="{0E5B3026-BD66-4E84-A087-68FD4B927FAF}"/>
    <cellStyle name="Normal 5 56" xfId="18958" xr:uid="{DE04385C-AB3F-4340-9B89-D2AB1C110434}"/>
    <cellStyle name="Normal 5 57" xfId="18959" xr:uid="{C7C5E41E-DB8C-4013-8934-AC048FBE60C5}"/>
    <cellStyle name="Normal 5 58" xfId="18960" xr:uid="{C9548D84-8A36-4F90-A242-19C554D93579}"/>
    <cellStyle name="Normal 5 59" xfId="18961" xr:uid="{367D9646-9E48-4C10-8CB8-38EFFDAB628B}"/>
    <cellStyle name="Normal 5 6" xfId="12689" xr:uid="{174E8D03-7218-4BDE-B32F-3C2A589AAAD5}"/>
    <cellStyle name="Normal 5 6 2" xfId="15557" xr:uid="{046E44F2-E38F-4AE0-A4F7-8EEC497C9D39}"/>
    <cellStyle name="Normal 5 6 2 2" xfId="32134" xr:uid="{E8197C98-2C5F-4798-8811-3234365DBD4E}"/>
    <cellStyle name="Normal 5 6 3" xfId="16167" xr:uid="{330F5685-6A7D-4CC0-915D-A84F1A686E26}"/>
    <cellStyle name="Normal 5 6 3 2" xfId="16725" xr:uid="{376F4BD1-9E6A-4ED5-885A-3618D00DAE37}"/>
    <cellStyle name="Normal 5 60" xfId="18962" xr:uid="{6B15A1C5-DCD0-46FC-9662-D8AF8D2CF0A7}"/>
    <cellStyle name="Normal 5 61" xfId="18963" xr:uid="{9BF43C70-F0A5-42FB-B5B0-FA3DDCA40A63}"/>
    <cellStyle name="Normal 5 62" xfId="18964" xr:uid="{42CE4BCB-B777-4242-B171-66EE867A5085}"/>
    <cellStyle name="Normal 5 63" xfId="18965" xr:uid="{D047D146-CDA2-4EC7-AB2B-513F6DC58379}"/>
    <cellStyle name="Normal 5 64" xfId="18966" xr:uid="{BDDD83BE-A5E7-4B91-BEEC-B936B93FE49B}"/>
    <cellStyle name="Normal 5 65" xfId="18967" xr:uid="{342BDE0B-6F2C-41B6-A22C-D9A3D04FA129}"/>
    <cellStyle name="Normal 5 66" xfId="18968" xr:uid="{966ECD5A-75AB-4874-AE42-670DAD6A88D6}"/>
    <cellStyle name="Normal 5 67" xfId="18969" xr:uid="{0F02C324-E8B9-416D-99C1-24ED90619119}"/>
    <cellStyle name="Normal 5 68" xfId="18970" xr:uid="{C571FE15-94C2-414D-8967-CE6B04CD5A25}"/>
    <cellStyle name="Normal 5 69" xfId="18971" xr:uid="{609C6552-FBDB-42F3-B2C6-F8EF517DC514}"/>
    <cellStyle name="Normal 5 7" xfId="12690" xr:uid="{D23E40FF-4DCA-4AFA-A3B9-56F8F04B0374}"/>
    <cellStyle name="Normal 5 7 2" xfId="15558" xr:uid="{EE9CB144-20F3-4ABF-ABE0-07D8D4FE7A55}"/>
    <cellStyle name="Normal 5 7 2 2" xfId="32135" xr:uid="{1A23A14D-AF57-49F4-ACEB-24FCE13B8101}"/>
    <cellStyle name="Normal 5 7 3" xfId="16168" xr:uid="{BD896B46-AD77-4BEE-84C6-9F9D2F0D316E}"/>
    <cellStyle name="Normal 5 7 3 2" xfId="16726" xr:uid="{9777DEAE-21F7-4AC8-8F20-3600B606B383}"/>
    <cellStyle name="Normal 5 70" xfId="18972" xr:uid="{13948297-3BBF-481E-92AC-BD79199D6F0B}"/>
    <cellStyle name="Normal 5 71" xfId="18973" xr:uid="{2633656B-DF1B-4F2A-BFD8-4531EC50E481}"/>
    <cellStyle name="Normal 5 72" xfId="18974" xr:uid="{3EF8068E-7687-431F-8109-6A934F123829}"/>
    <cellStyle name="Normal 5 73" xfId="18975" xr:uid="{8E4201BC-7651-4D6A-8069-58BB1F5891BD}"/>
    <cellStyle name="Normal 5 74" xfId="18976" xr:uid="{F06B4541-FFD2-46F2-AD6B-D05FC3320406}"/>
    <cellStyle name="Normal 5 75" xfId="18977" xr:uid="{93A36E83-BE66-4EEA-B61C-CB2E9C3EC8D8}"/>
    <cellStyle name="Normal 5 76" xfId="18978" xr:uid="{07B32319-854F-421E-BDC9-9B93C7858C2F}"/>
    <cellStyle name="Normal 5 77" xfId="18979" xr:uid="{21A49C82-D19A-419F-9B42-D958308A0485}"/>
    <cellStyle name="Normal 5 78" xfId="18980" xr:uid="{E0795CA4-4631-49C8-87B0-14C15BE8EA65}"/>
    <cellStyle name="Normal 5 79" xfId="18981" xr:uid="{E8AB2BFF-0CD1-4D05-AEFF-87994F2D8207}"/>
    <cellStyle name="Normal 5 8" xfId="12691" xr:uid="{9F8EACDE-D1F4-4118-964F-B2E5F2A14D80}"/>
    <cellStyle name="Normal 5 8 2" xfId="15559" xr:uid="{421478CB-082B-40BD-871A-B594E3FA2F37}"/>
    <cellStyle name="Normal 5 8 2 2" xfId="32136" xr:uid="{6E7E0B54-4504-47A5-86C7-23F43C1D2EA0}"/>
    <cellStyle name="Normal 5 8 3" xfId="16169" xr:uid="{08B4A506-70D3-480C-8763-0534A87F3DDF}"/>
    <cellStyle name="Normal 5 8 3 2" xfId="16727" xr:uid="{168A7491-CC37-49C8-AF30-C587A152A974}"/>
    <cellStyle name="Normal 5 80" xfId="18982" xr:uid="{86AB36D4-D429-4DE2-BA2C-E224ECF33470}"/>
    <cellStyle name="Normal 5 81" xfId="18983" xr:uid="{30B54DA3-9289-4C3A-95B7-3051759CC6AF}"/>
    <cellStyle name="Normal 5 82" xfId="18984" xr:uid="{56134037-7D68-48F9-8F91-E08F0CB86489}"/>
    <cellStyle name="Normal 5 83" xfId="18985" xr:uid="{9AE08A52-8A7E-4247-83EC-EF26CDD674F9}"/>
    <cellStyle name="Normal 5 84" xfId="18986" xr:uid="{ADC5D176-B7C1-4E60-B283-7CA319AC2AC7}"/>
    <cellStyle name="Normal 5 85" xfId="18987" xr:uid="{D684D1EF-E090-42DF-A092-4118072825BA}"/>
    <cellStyle name="Normal 5 86" xfId="18988" xr:uid="{63F3AB49-3F2F-4B54-8915-11C73CCFA106}"/>
    <cellStyle name="Normal 5 87" xfId="24810" xr:uid="{9DEE6A57-F0FB-4F54-812C-FDE2E83DE881}"/>
    <cellStyle name="Normal 5 9" xfId="12692" xr:uid="{940679A7-D0F5-41EB-9C44-70202254624C}"/>
    <cellStyle name="Normal 5 9 2" xfId="15560" xr:uid="{D193C692-CEE7-4AC3-BF13-72C947CE9378}"/>
    <cellStyle name="Normal 5 9 2 2" xfId="32137" xr:uid="{21AE2865-5B3E-4309-8FD9-974D282662D3}"/>
    <cellStyle name="Normal 5 9 3" xfId="16170" xr:uid="{C11B9B69-CE2A-4DB1-8067-1377E57C0D20}"/>
    <cellStyle name="Normal 5 9 3 2" xfId="16728" xr:uid="{BAAC4FC0-2F21-480E-BAFC-F0DBD6F1853C}"/>
    <cellStyle name="Normal 50" xfId="12693" xr:uid="{AE5A09CE-1C2F-4987-92F0-6A8BFC015859}"/>
    <cellStyle name="Normal 50 2" xfId="12694" xr:uid="{EAD8ABD8-5818-465D-A193-81001C1D3AF8}"/>
    <cellStyle name="Normal 50 2 2" xfId="12695" xr:uid="{C88DB3CE-53A9-488D-B4BC-B9A8DF0E486C}"/>
    <cellStyle name="Normal 50 2 3" xfId="12696" xr:uid="{27FF3A58-8B8D-4975-AA9E-01BB42CD9901}"/>
    <cellStyle name="Normal 50 2 4" xfId="12697" xr:uid="{E9614D3D-3578-4730-819B-76740CE1FD27}"/>
    <cellStyle name="Normal 50 3" xfId="12698" xr:uid="{F600D048-BCE3-4959-BAF5-4B50E273F4DD}"/>
    <cellStyle name="Normal 50 3 2" xfId="12699" xr:uid="{FF225B51-FEC2-4F0B-A5E4-04D1D06804DB}"/>
    <cellStyle name="Normal 50 3 3" xfId="12700" xr:uid="{185BD26A-1067-45DC-8FAC-E065B6AC7C8C}"/>
    <cellStyle name="Normal 50 3 4" xfId="12701" xr:uid="{04A30EE7-422C-4502-A9BA-705BB30C07E6}"/>
    <cellStyle name="Normal 50 4" xfId="12702" xr:uid="{68907F06-6015-4466-AA31-7714ACA5322A}"/>
    <cellStyle name="Normal 50 5" xfId="12703" xr:uid="{E06A960C-DDD8-4FBD-AF08-61ABCFC9A4A2}"/>
    <cellStyle name="Normal 50 6" xfId="12704" xr:uid="{82A85310-75C7-4271-991C-5ABF157C0AEB}"/>
    <cellStyle name="Normal 51" xfId="12705" xr:uid="{26FEC295-3C4F-4D65-A408-BE650575A8C6}"/>
    <cellStyle name="Normal 51 2" xfId="12706" xr:uid="{06DF9775-A6C6-46D5-81AA-4B6E4F9427B4}"/>
    <cellStyle name="Normal 51 2 2" xfId="12707" xr:uid="{3BDC1B1E-D17B-4F00-A955-944E71FA821E}"/>
    <cellStyle name="Normal 51 2 3" xfId="12708" xr:uid="{39F0B3B4-CADB-43E2-86E8-83D50A5175E4}"/>
    <cellStyle name="Normal 51 2 4" xfId="12709" xr:uid="{1EDCCBD1-C5A4-4B6E-80EF-13C3A31B1C0C}"/>
    <cellStyle name="Normal 51 3" xfId="12710" xr:uid="{8DE05487-0691-4BBD-B785-5AB99AC5CCC2}"/>
    <cellStyle name="Normal 51 3 2" xfId="12711" xr:uid="{8F73121B-D545-49DA-8BCF-C026585BC900}"/>
    <cellStyle name="Normal 51 3 3" xfId="12712" xr:uid="{15C5DEA6-D6EE-434E-8F6F-0FE63F512EA7}"/>
    <cellStyle name="Normal 51 3 4" xfId="12713" xr:uid="{D5646623-CC68-4436-8CE0-2F72B5EA7ABA}"/>
    <cellStyle name="Normal 51 4" xfId="12714" xr:uid="{9A2E9A76-4464-48C5-B6F6-CA6D0C95063B}"/>
    <cellStyle name="Normal 51 5" xfId="12715" xr:uid="{BDA2DC97-0A6F-454D-A9B5-0CF50C5D8FD8}"/>
    <cellStyle name="Normal 51 6" xfId="12716" xr:uid="{82E586EE-6A82-4D5F-AB2C-A4652398B9A4}"/>
    <cellStyle name="Normal 52" xfId="12717" xr:uid="{DE48E62A-F33C-4AC9-97B2-B4122565D1E2}"/>
    <cellStyle name="Normal 52 2" xfId="12718" xr:uid="{F17B94A1-ECEA-49F1-AAC5-55420F12CB48}"/>
    <cellStyle name="Normal 52 2 2" xfId="12719" xr:uid="{86E9F0FC-B0AB-4AC7-9E99-3C46755D12B4}"/>
    <cellStyle name="Normal 52 2 3" xfId="12720" xr:uid="{904510E6-8B96-415F-A817-EDDB6AC3CEB3}"/>
    <cellStyle name="Normal 52 2 4" xfId="12721" xr:uid="{42FC7C19-3B23-4BD8-BE65-747CCDBFD779}"/>
    <cellStyle name="Normal 52 3" xfId="12722" xr:uid="{7681BC44-61CB-4959-AB3A-92F9EF657777}"/>
    <cellStyle name="Normal 52 3 2" xfId="12723" xr:uid="{9EAA9AF3-8EF4-4F3A-8B5D-5211925E1F51}"/>
    <cellStyle name="Normal 52 3 3" xfId="12724" xr:uid="{A8532A92-BB4F-4D71-A684-ADD9FFD853D5}"/>
    <cellStyle name="Normal 52 3 4" xfId="12725" xr:uid="{B040F54C-493C-4FAF-958B-41D6C293E872}"/>
    <cellStyle name="Normal 52 4" xfId="12726" xr:uid="{49B28033-C05C-4E5D-B455-B5A3F25EE263}"/>
    <cellStyle name="Normal 52 4 2" xfId="12727" xr:uid="{7D184B6F-F6B0-4888-B2FA-4D1747552415}"/>
    <cellStyle name="Normal 52 4 3" xfId="12728" xr:uid="{89362446-DC40-4A86-A844-1E210E70726B}"/>
    <cellStyle name="Normal 52 4 4" xfId="12729" xr:uid="{8CAED3B3-F82C-42AB-A572-9E7B315C463C}"/>
    <cellStyle name="Normal 52 5" xfId="12730" xr:uid="{D2210D88-EC91-4D44-BC87-0BEA51FDE7A5}"/>
    <cellStyle name="Normal 52 6" xfId="12731" xr:uid="{136DC90D-3E85-4285-AC1C-7B293F3BB3F0}"/>
    <cellStyle name="Normal 52 7" xfId="12732" xr:uid="{A66806CB-126F-423D-9FE0-94B24D35BC5F}"/>
    <cellStyle name="Normal 53" xfId="12733" xr:uid="{450877CC-5C92-485D-AE4E-6769031743FB}"/>
    <cellStyle name="Normal 53 2" xfId="12734" xr:uid="{A1951253-64DC-4F32-A887-4B85C31D9D0B}"/>
    <cellStyle name="Normal 53 2 2" xfId="12735" xr:uid="{A5A10CFE-B79C-417C-8256-ADE68A575BDF}"/>
    <cellStyle name="Normal 53 2 3" xfId="12736" xr:uid="{ED2CD445-5805-4EEF-947C-AA4795D9A698}"/>
    <cellStyle name="Normal 53 2 4" xfId="12737" xr:uid="{9CF5DBB4-6406-40A1-8B76-ABF2C768E1ED}"/>
    <cellStyle name="Normal 53 3" xfId="12738" xr:uid="{F3A35D0B-DFFB-49F8-B51E-701E9CFE39FD}"/>
    <cellStyle name="Normal 53 3 2" xfId="12739" xr:uid="{6EF0CF76-F3B6-4B58-9465-BB8A458C031A}"/>
    <cellStyle name="Normal 53 3 3" xfId="12740" xr:uid="{E8A88C62-26B2-4200-B2B0-4B7F05295125}"/>
    <cellStyle name="Normal 53 3 4" xfId="12741" xr:uid="{55534B54-0D98-48B5-A6F4-64C68DC69097}"/>
    <cellStyle name="Normal 53 4" xfId="12742" xr:uid="{69023C0D-DF80-4640-87F9-77D97A51122F}"/>
    <cellStyle name="Normal 53 5" xfId="12743" xr:uid="{2520045B-BEC4-4BF9-9AC5-154D64715E10}"/>
    <cellStyle name="Normal 53 6" xfId="12744" xr:uid="{C099E4E2-2148-44E5-9A66-AAFC0DDA1CB3}"/>
    <cellStyle name="Normal 54" xfId="12745" xr:uid="{DA00B8E3-C7B9-46DA-9A8B-5AEE933F5CCF}"/>
    <cellStyle name="Normal 54 2" xfId="12746" xr:uid="{A118C86A-9287-4028-AB75-8373ECB408FA}"/>
    <cellStyle name="Normal 54 2 2" xfId="12747" xr:uid="{CEE818AD-97F6-4BB3-913D-DB77B7E1D6EC}"/>
    <cellStyle name="Normal 54 2 3" xfId="12748" xr:uid="{FC9A5986-602D-4222-9B52-BBD39813B389}"/>
    <cellStyle name="Normal 54 2 4" xfId="12749" xr:uid="{DA96919A-383F-44D0-AF64-EC815C7088BF}"/>
    <cellStyle name="Normal 54 3" xfId="12750" xr:uid="{6F944385-E412-452D-B07A-94A063CA0130}"/>
    <cellStyle name="Normal 54 3 2" xfId="12751" xr:uid="{53B19B25-833B-4351-8F78-31953F4D9BED}"/>
    <cellStyle name="Normal 54 3 3" xfId="12752" xr:uid="{D2536AC7-566D-4D79-83B0-26474BF7EC50}"/>
    <cellStyle name="Normal 54 3 4" xfId="12753" xr:uid="{BFF0EB82-BECA-46EA-B429-71D36B49FF1C}"/>
    <cellStyle name="Normal 54 4" xfId="12754" xr:uid="{1796105E-D87B-4FD3-A478-7E510E6A7CAF}"/>
    <cellStyle name="Normal 54 4 2" xfId="12755" xr:uid="{AF1F9E4E-2812-4C24-9241-A391287D766D}"/>
    <cellStyle name="Normal 54 4 3" xfId="12756" xr:uid="{6CE9842F-16B8-47F1-80AE-145FB9639CC7}"/>
    <cellStyle name="Normal 54 4 4" xfId="12757" xr:uid="{95C4EB20-E2A7-4DEE-9353-676B42AFE572}"/>
    <cellStyle name="Normal 54 5" xfId="12758" xr:uid="{402001A0-D01F-45CC-BAB2-87E2A0C4EFCA}"/>
    <cellStyle name="Normal 54 6" xfId="12759" xr:uid="{922689E9-B6F8-40F5-8759-A5A14BAD72EA}"/>
    <cellStyle name="Normal 54 7" xfId="12760" xr:uid="{967DD587-8F22-4230-979D-890E826C65E2}"/>
    <cellStyle name="Normal 55" xfId="12761" xr:uid="{8FA951A9-5054-4059-AB7E-87A17E03A3BF}"/>
    <cellStyle name="Normal 55 2" xfId="12762" xr:uid="{959DB1C7-4EA7-49BC-AC73-639329769E8B}"/>
    <cellStyle name="Normal 55 2 2" xfId="12763" xr:uid="{F85EBD96-8B1F-447A-A071-03EA1388DF08}"/>
    <cellStyle name="Normal 55 2 3" xfId="12764" xr:uid="{9BD9EC94-B7D4-45A4-9A6F-ECF1A66B7046}"/>
    <cellStyle name="Normal 55 2 4" xfId="12765" xr:uid="{D8FA7731-5E82-489F-B57E-AD5DFA54B2C5}"/>
    <cellStyle name="Normal 55 3" xfId="12766" xr:uid="{DD295B69-E1A5-47D6-B0E6-F5094E1E27E2}"/>
    <cellStyle name="Normal 55 3 2" xfId="12767" xr:uid="{82691799-0C70-47CA-B9B5-D821E2DFCD35}"/>
    <cellStyle name="Normal 55 3 3" xfId="12768" xr:uid="{C383CB11-B57E-4EEA-A556-23CD335AA6FC}"/>
    <cellStyle name="Normal 55 3 4" xfId="12769" xr:uid="{FD92171E-D98F-4636-B704-D664009F7757}"/>
    <cellStyle name="Normal 55 4" xfId="12770" xr:uid="{45E67618-7CB7-418D-AE5F-0ABA040670A4}"/>
    <cellStyle name="Normal 55 4 2" xfId="12771" xr:uid="{303F10FB-061B-465F-AF9D-C3D367E5015F}"/>
    <cellStyle name="Normal 55 4 3" xfId="12772" xr:uid="{096ADC72-8205-4A5A-AC62-4925433CB909}"/>
    <cellStyle name="Normal 55 4 4" xfId="12773" xr:uid="{CE021E98-7186-4868-BEB9-CE806B37CD42}"/>
    <cellStyle name="Normal 55 5" xfId="12774" xr:uid="{4DBA1346-5BCC-420A-9D64-4B42C6EC5324}"/>
    <cellStyle name="Normal 55 6" xfId="12775" xr:uid="{AE7FB454-32FB-4C5E-ACD8-B9B40500DCAB}"/>
    <cellStyle name="Normal 55 7" xfId="12776" xr:uid="{ADE51C1B-719D-4BCC-AA81-7888FE68477A}"/>
    <cellStyle name="Normal 56" xfId="12777" xr:uid="{A421C833-DA2B-4462-87BE-1987A093D850}"/>
    <cellStyle name="Normal 56 2" xfId="12778" xr:uid="{2B8C0887-3C71-497C-B970-B648CFCDBE51}"/>
    <cellStyle name="Normal 56 2 2" xfId="12779" xr:uid="{E88BB093-C5E9-4685-B164-C8D987840348}"/>
    <cellStyle name="Normal 56 2 3" xfId="12780" xr:uid="{1AE0F18B-D2A2-4177-83B9-EA5D176C892E}"/>
    <cellStyle name="Normal 56 2 4" xfId="12781" xr:uid="{233CC887-8383-4FE7-818E-7C9D7C09B866}"/>
    <cellStyle name="Normal 56 3" xfId="12782" xr:uid="{533B95FC-DE2A-49E8-AA81-73117981DCB7}"/>
    <cellStyle name="Normal 56 3 2" xfId="12783" xr:uid="{55C155A5-8165-43D0-B5B3-D09B50BDEFB8}"/>
    <cellStyle name="Normal 56 3 3" xfId="12784" xr:uid="{C6E8577D-D496-4F5C-8B36-72D2DC764056}"/>
    <cellStyle name="Normal 56 3 4" xfId="12785" xr:uid="{916B6020-2F74-4302-80A8-18F835C7F145}"/>
    <cellStyle name="Normal 56 4" xfId="12786" xr:uid="{D24F974A-C527-4E97-99DE-EB2200BF2C2B}"/>
    <cellStyle name="Normal 56 5" xfId="12787" xr:uid="{67A1F73D-DE63-48D6-B288-33A96C83F16D}"/>
    <cellStyle name="Normal 56 6" xfId="12788" xr:uid="{83542707-5EB7-4717-A7C2-2E439BB80586}"/>
    <cellStyle name="Normal 57" xfId="12789" xr:uid="{9D9A6CEC-619C-4B62-AA66-A581B08B157B}"/>
    <cellStyle name="Normal 57 2" xfId="12790" xr:uid="{B6401D92-9409-4E2F-B8EC-D3ECC452F340}"/>
    <cellStyle name="Normal 57 2 2" xfId="12791" xr:uid="{DBEF8C2B-5AB8-4E72-A694-06EF9FBC9D7E}"/>
    <cellStyle name="Normal 57 2 3" xfId="12792" xr:uid="{AA0B33CB-5945-4612-BA10-7BD788446829}"/>
    <cellStyle name="Normal 57 2 4" xfId="12793" xr:uid="{0ED7B677-246F-408C-85E4-4517B2E08077}"/>
    <cellStyle name="Normal 57 3" xfId="12794" xr:uid="{386925BE-5818-4C24-BF39-F8FD026EA3EB}"/>
    <cellStyle name="Normal 57 3 2" xfId="12795" xr:uid="{C08ACE75-FAFE-4E30-9F24-96234D228492}"/>
    <cellStyle name="Normal 57 3 3" xfId="12796" xr:uid="{E7DED200-C513-46B7-ADA9-515EA6C33E47}"/>
    <cellStyle name="Normal 57 3 4" xfId="12797" xr:uid="{684EE98B-3998-4A42-B7B2-5BEBA9902B8A}"/>
    <cellStyle name="Normal 57 4" xfId="12798" xr:uid="{ADC883F1-8637-42AE-B384-A882219AE4DF}"/>
    <cellStyle name="Normal 57 5" xfId="12799" xr:uid="{D18B01DB-89D5-4754-B66B-AD6D4336A06D}"/>
    <cellStyle name="Normal 57 6" xfId="12800" xr:uid="{EE8FADE9-239E-4F09-A133-29FB8A72A049}"/>
    <cellStyle name="Normal 58" xfId="12801" xr:uid="{F0F2DF35-CA26-47EB-9D45-A30B9CE16073}"/>
    <cellStyle name="Normal 58 2" xfId="12802" xr:uid="{DA9C69FE-6281-4217-8DB8-21F409B32271}"/>
    <cellStyle name="Normal 58 2 2" xfId="12803" xr:uid="{DC220F50-9DAB-4C9A-9B9F-4660CDD7DAAE}"/>
    <cellStyle name="Normal 58 2 3" xfId="12804" xr:uid="{8B980B2D-3670-4383-A994-5C43F1045437}"/>
    <cellStyle name="Normal 58 2 4" xfId="12805" xr:uid="{779AB0D1-D68A-42FE-AD56-2906B7218E5E}"/>
    <cellStyle name="Normal 58 3" xfId="12806" xr:uid="{FAF6ADD4-5812-4316-A0DD-74DF43CD3E65}"/>
    <cellStyle name="Normal 58 3 2" xfId="12807" xr:uid="{F7BECF73-6A50-4915-B525-702F6B467566}"/>
    <cellStyle name="Normal 58 3 3" xfId="12808" xr:uid="{B93AA087-BA06-4423-90E3-ADC5823851E4}"/>
    <cellStyle name="Normal 58 3 4" xfId="12809" xr:uid="{5C19A3CE-024E-43C6-BE67-0444B0F01347}"/>
    <cellStyle name="Normal 58 4" xfId="12810" xr:uid="{4A680488-2C0D-44CF-9210-A2239388B14A}"/>
    <cellStyle name="Normal 58 4 2" xfId="12811" xr:uid="{34AB64FF-6A5E-4E17-879A-F66C4534BA3E}"/>
    <cellStyle name="Normal 58 4 3" xfId="12812" xr:uid="{F2949E2F-9750-4C9A-A620-A186D2EC66BD}"/>
    <cellStyle name="Normal 58 4 4" xfId="12813" xr:uid="{5E58F2DE-EED0-49F9-BC9F-C51663BD7793}"/>
    <cellStyle name="Normal 58 5" xfId="12814" xr:uid="{C07A66BC-D3DF-4BAB-99C8-AC3627D3255D}"/>
    <cellStyle name="Normal 58 6" xfId="12815" xr:uid="{0AE86845-5625-4E7F-A5F1-3ED8A904C1EA}"/>
    <cellStyle name="Normal 58 7" xfId="12816" xr:uid="{7205E39F-A3C6-4D41-A21C-20903930FA7B}"/>
    <cellStyle name="Normal 59" xfId="12817" xr:uid="{03E09B3F-67FC-4C31-9E0D-8407D1D68586}"/>
    <cellStyle name="Normal 59 2" xfId="12818" xr:uid="{A9FB2D6D-DAC9-4353-B413-42C11483E6D3}"/>
    <cellStyle name="Normal 59 2 2" xfId="12819" xr:uid="{941F1186-B53E-45C3-A65A-E1A610392661}"/>
    <cellStyle name="Normal 59 2 3" xfId="12820" xr:uid="{5970BE47-BA9E-487B-8EDE-C3EC6A723C80}"/>
    <cellStyle name="Normal 59 2 4" xfId="12821" xr:uid="{291B29F8-FCF5-4D18-BFB5-7E17A098901A}"/>
    <cellStyle name="Normal 59 3" xfId="12822" xr:uid="{A755F2E4-96E0-451E-95F4-B0B2E5F116F2}"/>
    <cellStyle name="Normal 59 3 2" xfId="12823" xr:uid="{65D0F89E-2E07-4412-A2C4-FFEED7C57C07}"/>
    <cellStyle name="Normal 59 3 3" xfId="12824" xr:uid="{A4013D66-717F-46EB-A318-83C9FF1C2226}"/>
    <cellStyle name="Normal 59 3 4" xfId="12825" xr:uid="{E1794E8A-FF6E-4361-9085-972D755870AF}"/>
    <cellStyle name="Normal 59 4" xfId="12826" xr:uid="{955EBAD2-F6F3-4442-9DD4-03EC74371F54}"/>
    <cellStyle name="Normal 59 4 2" xfId="12827" xr:uid="{2162ACF6-6B34-4A29-A632-60633603713E}"/>
    <cellStyle name="Normal 59 4 3" xfId="12828" xr:uid="{03720870-4DD7-42F6-A331-B3F692E812F3}"/>
    <cellStyle name="Normal 59 4 4" xfId="12829" xr:uid="{494B8D86-A123-4346-9EB7-1B31C385D7B1}"/>
    <cellStyle name="Normal 59 5" xfId="12830" xr:uid="{22E2465B-B9A7-4E2D-B795-B3F7593ED8F9}"/>
    <cellStyle name="Normal 59 6" xfId="12831" xr:uid="{BFDAD159-76B0-4A06-982F-1A59D6CA1AB0}"/>
    <cellStyle name="Normal 59 7" xfId="12832" xr:uid="{8E05834B-1690-4E40-91C6-8C081686963A}"/>
    <cellStyle name="Normal 6" xfId="12833" xr:uid="{F4C09264-84D7-45E7-A8EE-A9D52C6C442F}"/>
    <cellStyle name="Normal 6 10" xfId="12834" xr:uid="{60809738-49DF-4A11-AD99-374913742F68}"/>
    <cellStyle name="Normal 6 10 2" xfId="15561" xr:uid="{157455DC-D839-4E82-81C7-2A013CD14BB9}"/>
    <cellStyle name="Normal 6 11" xfId="12835" xr:uid="{38CFD9F7-C0B0-419F-9E28-285D8154CC61}"/>
    <cellStyle name="Normal 6 11 2" xfId="15562" xr:uid="{EBBF6E6E-E8DB-47D6-9943-01067944565C}"/>
    <cellStyle name="Normal 6 12" xfId="12836" xr:uid="{CB09D292-E5F7-4AB7-A43E-C55509405443}"/>
    <cellStyle name="Normal 6 12 2" xfId="15563" xr:uid="{05DF3AEC-E528-405D-B365-4C01EC0CDCDC}"/>
    <cellStyle name="Normal 6 13" xfId="12837" xr:uid="{F3B41C55-40D8-4AB6-A3F1-571B5ACBF9E2}"/>
    <cellStyle name="Normal 6 13 2" xfId="15564" xr:uid="{F8A1AE7A-F083-4E14-A63B-BC05F41ADF0E}"/>
    <cellStyle name="Normal 6 14" xfId="12838" xr:uid="{811FE153-BF44-464F-A63E-AF8126295F2C}"/>
    <cellStyle name="Normal 6 14 2" xfId="15565" xr:uid="{F35595AB-59FA-42E3-9860-B2F3806AE463}"/>
    <cellStyle name="Normal 6 15" xfId="12839" xr:uid="{7AF7ADA4-ED64-45FA-A7E2-63825209D4D3}"/>
    <cellStyle name="Normal 6 15 2" xfId="15566" xr:uid="{4DE39066-3B0D-466F-BF00-9346BBBD9155}"/>
    <cellStyle name="Normal 6 16" xfId="12840" xr:uid="{FA790E52-87BA-4B36-A4D4-E347654483A3}"/>
    <cellStyle name="Normal 6 16 2" xfId="15567" xr:uid="{196FC073-1AF3-4F0C-B729-6FD980E959C9}"/>
    <cellStyle name="Normal 6 17" xfId="12841" xr:uid="{3485AFA7-6E3A-455E-8316-6BC174D7DD48}"/>
    <cellStyle name="Normal 6 17 2" xfId="15568" xr:uid="{8DCAD2CF-3188-4DB3-9A35-B493E8924AF9}"/>
    <cellStyle name="Normal 6 18" xfId="12842" xr:uid="{44DDC6B6-E7B4-4F35-A491-503C91E5E098}"/>
    <cellStyle name="Normal 6 18 2" xfId="15569" xr:uid="{1A7DE9F3-D262-4922-A957-94A8FB55635E}"/>
    <cellStyle name="Normal 6 19" xfId="12843" xr:uid="{70CE4CD7-0A4E-4D5B-BAF0-50FDD3F4555A}"/>
    <cellStyle name="Normal 6 19 2" xfId="15570" xr:uid="{D98BC5AA-3F06-46EF-B33A-E930EE0B8BE4}"/>
    <cellStyle name="Normal 6 2" xfId="12844" xr:uid="{C6FBACA8-1C44-455F-97C8-D91EABD5E859}"/>
    <cellStyle name="Normal 6 2 10" xfId="12845" xr:uid="{09E69C8A-A89F-479D-A7BE-2D6E2CE1F361}"/>
    <cellStyle name="Normal 6 2 10 2" xfId="15571" xr:uid="{F7631C21-6240-496A-90B5-13FD1AF017EA}"/>
    <cellStyle name="Normal 6 2 11" xfId="12846" xr:uid="{88460751-E078-43B5-A1DB-53D9CB112CB1}"/>
    <cellStyle name="Normal 6 2 11 2" xfId="15572" xr:uid="{EB574C1A-1042-4926-A654-84A9F0A4E8A1}"/>
    <cellStyle name="Normal 6 2 12" xfId="12847" xr:uid="{B92C36A0-47CC-48DD-A7CD-81A0AF7E6393}"/>
    <cellStyle name="Normal 6 2 12 2" xfId="15573" xr:uid="{5B83DED8-B705-43EA-9919-F06E1B28D90F}"/>
    <cellStyle name="Normal 6 2 13" xfId="12848" xr:uid="{153D5800-73C0-482B-B710-1C42389BDBDE}"/>
    <cellStyle name="Normal 6 2 13 2" xfId="15574" xr:uid="{C3DEAF62-40D0-4ED6-8F50-BC526EA83DC4}"/>
    <cellStyle name="Normal 6 2 14" xfId="12849" xr:uid="{566BBFBC-3041-40C6-8206-B57127B23001}"/>
    <cellStyle name="Normal 6 2 14 2" xfId="15575" xr:uid="{86D58B95-1969-43E7-B4AB-F74ABBA4CC9F}"/>
    <cellStyle name="Normal 6 2 15" xfId="12850" xr:uid="{135D1FF7-6E55-44FF-BBB9-B3D2EC693214}"/>
    <cellStyle name="Normal 6 2 15 2" xfId="15576" xr:uid="{E788A7E6-C986-4765-BC02-C3765584CC88}"/>
    <cellStyle name="Normal 6 2 16" xfId="12851" xr:uid="{F7C18EB7-E6F0-4CE5-8CC2-71F297F53D60}"/>
    <cellStyle name="Normal 6 2 16 2" xfId="15577" xr:uid="{1D82EDD3-A036-4A90-A9E2-943AE1152F40}"/>
    <cellStyle name="Normal 6 2 17" xfId="12852" xr:uid="{32E4FE96-59D1-4393-925A-A2CC0F389ECB}"/>
    <cellStyle name="Normal 6 2 17 2" xfId="15578" xr:uid="{52875E85-8B0A-486E-B434-C571E4A120E0}"/>
    <cellStyle name="Normal 6 2 18" xfId="12853" xr:uid="{1F8EA2BA-A12E-47C0-9284-14648567AD89}"/>
    <cellStyle name="Normal 6 2 18 2" xfId="12854" xr:uid="{1C3FBA23-BDBF-4EBA-9843-4922E3ABB0F4}"/>
    <cellStyle name="Normal 6 2 18 3" xfId="12855" xr:uid="{4187363B-1194-4627-A927-438E02114815}"/>
    <cellStyle name="Normal 6 2 18 4" xfId="12856" xr:uid="{6D174F4A-BF02-4C65-8FEB-4EB5BD29FB68}"/>
    <cellStyle name="Normal 6 2 18 5" xfId="16171" xr:uid="{914EFAD4-333D-4B55-B9CC-B58288F09DF0}"/>
    <cellStyle name="Normal 6 2 18 5 2" xfId="16729" xr:uid="{B11FE74D-E269-4714-BDC3-2F0D620A7552}"/>
    <cellStyle name="Normal 6 2 19" xfId="12857" xr:uid="{EABE23A2-377C-4617-AECB-8D98C374D1A1}"/>
    <cellStyle name="Normal 6 2 2" xfId="12858" xr:uid="{C979BC18-4CBF-41CB-B1E3-E5411ED1B0F0}"/>
    <cellStyle name="Normal 6 2 2 2" xfId="15579" xr:uid="{A2F23C6E-6237-41F3-9054-E15932D617FE}"/>
    <cellStyle name="Normal 6 2 20" xfId="12859" xr:uid="{93CE12A7-D2BB-4563-9185-6F9FC7757869}"/>
    <cellStyle name="Normal 6 2 21" xfId="12860" xr:uid="{449A7A8D-81BE-402B-8966-BAEE25D1E690}"/>
    <cellStyle name="Normal 6 2 22" xfId="12861" xr:uid="{FAFC7C70-038F-4C9F-9100-A9B08CB810C5}"/>
    <cellStyle name="Normal 6 2 3" xfId="12862" xr:uid="{5878B192-B00C-43AD-BC73-DA3EF123663C}"/>
    <cellStyle name="Normal 6 2 3 2" xfId="15580" xr:uid="{9F660CDC-0A24-40CE-9E2B-75E94C3E6FF0}"/>
    <cellStyle name="Normal 6 2 4" xfId="12863" xr:uid="{26434855-EA42-4308-BA41-DE8BF82C4D11}"/>
    <cellStyle name="Normal 6 2 4 2" xfId="15581" xr:uid="{77BCA4B8-183E-4B7C-99EB-5A96888D8FBE}"/>
    <cellStyle name="Normal 6 2 5" xfId="12864" xr:uid="{AB373B55-6E68-4E0A-B884-C31540ABCE21}"/>
    <cellStyle name="Normal 6 2 5 2" xfId="15582" xr:uid="{9267C826-FA0B-436C-806D-4572003F9AA3}"/>
    <cellStyle name="Normal 6 2 6" xfId="12865" xr:uid="{F2FC4CFC-C36C-42CB-B0F3-304EC029BDC5}"/>
    <cellStyle name="Normal 6 2 6 2" xfId="15583" xr:uid="{5F8CFC6C-1342-436B-B3F3-DD7128C77B76}"/>
    <cellStyle name="Normal 6 2 7" xfId="12866" xr:uid="{1B1BB829-649B-406F-A729-F7A7037E2479}"/>
    <cellStyle name="Normal 6 2 7 2" xfId="15584" xr:uid="{5243955F-F670-4F8E-8E79-6FEB61A1CA8C}"/>
    <cellStyle name="Normal 6 2 8" xfId="12867" xr:uid="{2A836D3E-BC16-4E3F-AA89-231EC6900D3C}"/>
    <cellStyle name="Normal 6 2 8 2" xfId="15585" xr:uid="{256EE011-2285-4132-A285-D5D809D0C4F3}"/>
    <cellStyle name="Normal 6 2 9" xfId="12868" xr:uid="{3456B990-546B-4417-90F5-7CBD07B80E85}"/>
    <cellStyle name="Normal 6 2 9 2" xfId="15586" xr:uid="{263AE1EF-27C1-4836-B501-9E8F3854BBF9}"/>
    <cellStyle name="Normal 6 20" xfId="12869" xr:uid="{12E2131B-6F71-4AA7-AF04-F812A2957D78}"/>
    <cellStyle name="Normal 6 20 2" xfId="15587" xr:uid="{EFDCF335-4810-46F1-9CF9-5BE49D4332DA}"/>
    <cellStyle name="Normal 6 21" xfId="12870" xr:uid="{950B0A8D-1C8B-44C5-BED9-4F2A0A7DF006}"/>
    <cellStyle name="Normal 6 21 2" xfId="15588" xr:uid="{BD160C31-17AA-41F6-830A-C0012962C3F1}"/>
    <cellStyle name="Normal 6 22" xfId="12871" xr:uid="{03EDC9CC-FFFD-47C2-84F2-3D9F6037ED61}"/>
    <cellStyle name="Normal 6 22 2" xfId="12872" xr:uid="{2467AD1E-2B06-43A2-9CA7-2770C8E7341C}"/>
    <cellStyle name="Normal 6 22 3" xfId="12873" xr:uid="{F3D62F27-9A67-41B8-BBB5-88D7AB50E14A}"/>
    <cellStyle name="Normal 6 22 4" xfId="12874" xr:uid="{1C36963D-A174-42C0-AF00-AD9F3577A6EF}"/>
    <cellStyle name="Normal 6 22 5" xfId="16172" xr:uid="{F84E328A-4D09-42F7-8E00-DE27D69A2DA9}"/>
    <cellStyle name="Normal 6 22 5 2" xfId="16730" xr:uid="{AD66B26F-B9C2-4A5E-8164-B7D118842B49}"/>
    <cellStyle name="Normal 6 23" xfId="12875" xr:uid="{8C82E284-9755-4B50-93AC-B5C537D37614}"/>
    <cellStyle name="Normal 6 23 2" xfId="12876" xr:uid="{988BF5CD-F7F9-4218-91F2-3A58B3FC7B52}"/>
    <cellStyle name="Normal 6 23 3" xfId="12877" xr:uid="{011123D2-E2FE-4ED1-8BE9-0FD6AAE25A78}"/>
    <cellStyle name="Normal 6 23 4" xfId="12878" xr:uid="{92E744F7-8773-4371-A67A-D85F1477CA38}"/>
    <cellStyle name="Normal 6 24" xfId="12879" xr:uid="{0AE63E22-8D46-4D22-8710-9AE84FD2D12B}"/>
    <cellStyle name="Normal 6 24 2" xfId="12880" xr:uid="{31267583-23F6-4C19-BBC3-C4268FF44A01}"/>
    <cellStyle name="Normal 6 24 3" xfId="12881" xr:uid="{B7084A79-34E5-4AE3-8D44-FA8D2DE7CA62}"/>
    <cellStyle name="Normal 6 24 4" xfId="12882" xr:uid="{32B2FEF6-72DE-4CCD-BD66-B344CFFEC846}"/>
    <cellStyle name="Normal 6 25" xfId="12883" xr:uid="{9D78BC06-344F-42B2-BB14-C2B024AEFB21}"/>
    <cellStyle name="Normal 6 26" xfId="12884" xr:uid="{9423F9FE-96E4-4F5D-9710-5D0A6A26A52C}"/>
    <cellStyle name="Normal 6 27" xfId="12885" xr:uid="{A28133BE-C2B6-42BB-9D91-1F2186EC15A9}"/>
    <cellStyle name="Normal 6 28" xfId="12886" xr:uid="{2ED41AEE-DB2A-47EA-93D9-335DE6082113}"/>
    <cellStyle name="Normal 6 3" xfId="12887" xr:uid="{240FBBA7-5C2F-46A9-9DE3-C928C69FF794}"/>
    <cellStyle name="Normal 6 3 10" xfId="12888" xr:uid="{D13CB0FC-FA0B-4577-A176-356C33A341BF}"/>
    <cellStyle name="Normal 6 3 10 2" xfId="15589" xr:uid="{F346F723-8048-4C36-9AD4-FC92D4609981}"/>
    <cellStyle name="Normal 6 3 11" xfId="12889" xr:uid="{F682D5E9-236E-4E63-9D37-E50C67D8F7BB}"/>
    <cellStyle name="Normal 6 3 11 2" xfId="15590" xr:uid="{46A0AD2D-4592-404D-A6DB-AE3BFBA8FB4A}"/>
    <cellStyle name="Normal 6 3 12" xfId="12890" xr:uid="{6F48C3A5-1680-45F1-9FB3-E08856321734}"/>
    <cellStyle name="Normal 6 3 12 2" xfId="15591" xr:uid="{803DED1D-0E06-4D37-B477-0F60B7D3ACC0}"/>
    <cellStyle name="Normal 6 3 13" xfId="12891" xr:uid="{A68432EC-38D6-46F0-9927-8671A2AAE064}"/>
    <cellStyle name="Normal 6 3 13 2" xfId="15592" xr:uid="{59E6B66F-6193-4D84-82F8-B5DE48F65F47}"/>
    <cellStyle name="Normal 6 3 14" xfId="12892" xr:uid="{9ED445CB-4E08-46DB-91DC-A1EEB4C6B0FD}"/>
    <cellStyle name="Normal 6 3 14 2" xfId="15593" xr:uid="{C4453447-294B-431A-BAE5-F39012732F16}"/>
    <cellStyle name="Normal 6 3 15" xfId="12893" xr:uid="{FAB08AB0-0F55-494B-9D61-080E4278432C}"/>
    <cellStyle name="Normal 6 3 15 2" xfId="15594" xr:uid="{1541ACCF-29AD-4EBB-8CCF-2105FC01E4D9}"/>
    <cellStyle name="Normal 6 3 16" xfId="12894" xr:uid="{724D0D6A-7EF4-4EAC-9335-D24FA725DB3A}"/>
    <cellStyle name="Normal 6 3 16 2" xfId="15595" xr:uid="{A13FAC48-90E5-47E2-8274-F4DB63E6E713}"/>
    <cellStyle name="Normal 6 3 17" xfId="12895" xr:uid="{8A2CF58D-086C-4492-84EE-4521BDB66E68}"/>
    <cellStyle name="Normal 6 3 17 2" xfId="15596" xr:uid="{ADCB8E27-A3C0-42F1-B247-6F6164E8A89F}"/>
    <cellStyle name="Normal 6 3 18" xfId="15597" xr:uid="{E3176ECC-170F-456D-8CDF-19FCE38C3D47}"/>
    <cellStyle name="Normal 6 3 2" xfId="12896" xr:uid="{8EB5823C-F9D5-46D9-AE6E-E9B63D3BB97A}"/>
    <cellStyle name="Normal 6 3 2 2" xfId="15598" xr:uid="{A7521170-E767-4848-9EAA-82575A34BCD4}"/>
    <cellStyle name="Normal 6 3 3" xfId="12897" xr:uid="{23925975-5B3A-4B00-8473-7ABFBD2C45EE}"/>
    <cellStyle name="Normal 6 3 3 2" xfId="15599" xr:uid="{BEC9A005-795B-456D-9ABD-150A1840E7DA}"/>
    <cellStyle name="Normal 6 3 4" xfId="12898" xr:uid="{3160A254-1990-4ADC-BFAA-8090A46CAB23}"/>
    <cellStyle name="Normal 6 3 4 2" xfId="15600" xr:uid="{196F69A7-FD6A-45BF-B8BC-5BA99A1CC444}"/>
    <cellStyle name="Normal 6 3 5" xfId="12899" xr:uid="{CCDDD98A-5649-4016-AA49-F9B10F3BE839}"/>
    <cellStyle name="Normal 6 3 5 2" xfId="15601" xr:uid="{5F33BA75-79F6-4A75-938D-A090C2CB016B}"/>
    <cellStyle name="Normal 6 3 6" xfId="12900" xr:uid="{BB8B4A75-DEED-4CBF-8CA0-1877A86BC5CA}"/>
    <cellStyle name="Normal 6 3 6 2" xfId="15602" xr:uid="{B358B040-7050-4E8C-8B2F-8FC25F25C9A0}"/>
    <cellStyle name="Normal 6 3 7" xfId="12901" xr:uid="{6373D8C0-2D5C-45F8-AD01-A23A5D833E6A}"/>
    <cellStyle name="Normal 6 3 7 2" xfId="15603" xr:uid="{A727C6F9-1585-41B5-BD60-86ED107A1643}"/>
    <cellStyle name="Normal 6 3 8" xfId="12902" xr:uid="{DA5E66A2-10DB-43E5-B37E-982FF76602FB}"/>
    <cellStyle name="Normal 6 3 8 2" xfId="15604" xr:uid="{FEF63EF0-A20C-461C-BD34-EBFD362DE60A}"/>
    <cellStyle name="Normal 6 3 9" xfId="12903" xr:uid="{C7FA33F6-0322-4381-8ED6-BAEB3D9E4B53}"/>
    <cellStyle name="Normal 6 3 9 2" xfId="15605" xr:uid="{5ECBE776-346F-4236-8A48-67917C2A5EFE}"/>
    <cellStyle name="Normal 6 4" xfId="12904" xr:uid="{A9F9AD81-27E5-4C9B-857E-72CA03C8A926}"/>
    <cellStyle name="Normal 6 4 10" xfId="12905" xr:uid="{78A86B40-BD8D-4D69-B930-B0412468BA07}"/>
    <cellStyle name="Normal 6 4 10 2" xfId="15606" xr:uid="{C61A2D7C-4FE4-4DE4-B6CC-4E6EE2F1AD1D}"/>
    <cellStyle name="Normal 6 4 11" xfId="12906" xr:uid="{ED737DA1-274C-4D8B-8AB0-1699B89DC537}"/>
    <cellStyle name="Normal 6 4 11 2" xfId="15607" xr:uid="{00B35D6C-6FEB-4081-A019-75E05849FAAB}"/>
    <cellStyle name="Normal 6 4 12" xfId="12907" xr:uid="{DFA2D170-EFED-42D8-9103-6B7A5159BE82}"/>
    <cellStyle name="Normal 6 4 12 2" xfId="15608" xr:uid="{74F25B0F-0AB5-4745-9616-A9668F8B315F}"/>
    <cellStyle name="Normal 6 4 13" xfId="12908" xr:uid="{5FD2B0CF-52C7-4911-A6AC-F7C1DB2D12FE}"/>
    <cellStyle name="Normal 6 4 13 2" xfId="15609" xr:uid="{D5E625A1-37E8-4F8B-AB15-F307D6FA4D63}"/>
    <cellStyle name="Normal 6 4 14" xfId="12909" xr:uid="{9211720E-F56C-4195-B6CB-5B22743592FB}"/>
    <cellStyle name="Normal 6 4 14 2" xfId="15610" xr:uid="{ED9A3738-16B2-4E7D-8448-EF8776D76A4D}"/>
    <cellStyle name="Normal 6 4 15" xfId="12910" xr:uid="{2209B947-1897-4AB9-BAD5-FCFACA1349EB}"/>
    <cellStyle name="Normal 6 4 15 2" xfId="15611" xr:uid="{701704C3-1A5E-4595-BAD8-9C2B9CDDDFD6}"/>
    <cellStyle name="Normal 6 4 16" xfId="12911" xr:uid="{87FD2CF1-C72B-419B-9B69-508D87A4B5A6}"/>
    <cellStyle name="Normal 6 4 16 2" xfId="15612" xr:uid="{9C955937-12A9-4BF7-8A6D-40FE7EAAD8A0}"/>
    <cellStyle name="Normal 6 4 17" xfId="12912" xr:uid="{5C7555E6-8D71-401A-9753-DDB1B3F8FAC0}"/>
    <cellStyle name="Normal 6 4 17 2" xfId="15613" xr:uid="{ADF471C0-C369-44DE-8743-0B6DC74C8D78}"/>
    <cellStyle name="Normal 6 4 18" xfId="15614" xr:uid="{1295F338-C58B-45DD-B8F1-13F1EA40A379}"/>
    <cellStyle name="Normal 6 4 2" xfId="12913" xr:uid="{651E8764-23DA-4D05-89F6-C2E020776AFB}"/>
    <cellStyle name="Normal 6 4 2 2" xfId="15615" xr:uid="{6A60F1C0-9B25-4440-B8D3-4AACC6D13ABC}"/>
    <cellStyle name="Normal 6 4 3" xfId="12914" xr:uid="{0B810CA1-8609-493B-904F-85DD0D9D010F}"/>
    <cellStyle name="Normal 6 4 3 2" xfId="15616" xr:uid="{DA8B4FB9-2D7F-4F9D-9FD0-D993E40BC391}"/>
    <cellStyle name="Normal 6 4 4" xfId="12915" xr:uid="{DDD5E284-C14A-4B0D-95DC-8280FCAE9CAE}"/>
    <cellStyle name="Normal 6 4 4 2" xfId="15617" xr:uid="{4933A424-4EB2-4DE5-BF1A-45E6D3AA219C}"/>
    <cellStyle name="Normal 6 4 5" xfId="12916" xr:uid="{8A1F3FBA-DED3-474C-8999-FC2DAB508AEE}"/>
    <cellStyle name="Normal 6 4 5 2" xfId="15618" xr:uid="{AAF4CF10-399E-42CE-8BEC-4A0DDF8F57AB}"/>
    <cellStyle name="Normal 6 4 6" xfId="12917" xr:uid="{CAC4A162-5E3E-4E23-A8FD-FFD1B14E85F0}"/>
    <cellStyle name="Normal 6 4 6 2" xfId="15619" xr:uid="{A3179530-3B61-44F9-8765-862DE83D982F}"/>
    <cellStyle name="Normal 6 4 7" xfId="12918" xr:uid="{352D3F5F-C505-468F-A28E-AB6D66062C68}"/>
    <cellStyle name="Normal 6 4 7 2" xfId="15620" xr:uid="{FBBD76D2-64AC-4A09-B588-1C5C0319C60C}"/>
    <cellStyle name="Normal 6 4 8" xfId="12919" xr:uid="{383BC0DA-5833-4BB0-97FE-12BA984A7DE0}"/>
    <cellStyle name="Normal 6 4 8 2" xfId="15621" xr:uid="{9D78F34A-0D4A-401F-A3DB-CBCF88F35473}"/>
    <cellStyle name="Normal 6 4 9" xfId="12920" xr:uid="{40C9B34F-C808-4108-8FE3-531C6BF2B717}"/>
    <cellStyle name="Normal 6 4 9 2" xfId="15622" xr:uid="{EA368203-999D-481F-95E7-536C15E1FCB2}"/>
    <cellStyle name="Normal 6 5" xfId="12921" xr:uid="{32EA3694-7A8C-4C66-B63D-237278089AE8}"/>
    <cellStyle name="Normal 6 5 10" xfId="12922" xr:uid="{6C61D52E-126E-49A2-9804-1D07B1521813}"/>
    <cellStyle name="Normal 6 5 10 2" xfId="15623" xr:uid="{32F5E467-ECFA-48A5-8B7F-48C623138DD2}"/>
    <cellStyle name="Normal 6 5 11" xfId="12923" xr:uid="{4733CEA8-6BD5-4F28-BA15-FB06706521BD}"/>
    <cellStyle name="Normal 6 5 11 2" xfId="15624" xr:uid="{00DAB2A5-D7A9-4FDA-B9E5-91C776FA70E0}"/>
    <cellStyle name="Normal 6 5 12" xfId="12924" xr:uid="{4001B4C3-B36E-445A-AB76-26FD743C2C21}"/>
    <cellStyle name="Normal 6 5 12 2" xfId="15625" xr:uid="{775028F3-CDF0-47AD-890E-3FCBB2200FE2}"/>
    <cellStyle name="Normal 6 5 13" xfId="12925" xr:uid="{ACD730DD-D40D-4F43-9536-767CDEACE21B}"/>
    <cellStyle name="Normal 6 5 13 2" xfId="15626" xr:uid="{146906AB-99E8-4377-B544-45EFB6542B35}"/>
    <cellStyle name="Normal 6 5 14" xfId="12926" xr:uid="{C283793E-D02C-411F-AF81-C7071561CD2D}"/>
    <cellStyle name="Normal 6 5 14 2" xfId="15627" xr:uid="{9128700D-D383-49D5-8926-DA65FDD808C7}"/>
    <cellStyle name="Normal 6 5 15" xfId="12927" xr:uid="{1C037A96-4D2F-4B74-85FE-F14F52F18C62}"/>
    <cellStyle name="Normal 6 5 15 2" xfId="15628" xr:uid="{2B35368B-67DA-459B-B8CA-A5DBC5B4054A}"/>
    <cellStyle name="Normal 6 5 16" xfId="12928" xr:uid="{C8D9017A-87A3-4C02-80C2-15011D9B8CEE}"/>
    <cellStyle name="Normal 6 5 16 2" xfId="15629" xr:uid="{FFB765D3-7007-4964-B8D3-712E0310D329}"/>
    <cellStyle name="Normal 6 5 17" xfId="12929" xr:uid="{CD684B5F-E524-46DB-B409-E61C8AF5BF80}"/>
    <cellStyle name="Normal 6 5 17 2" xfId="15630" xr:uid="{402EA10C-1FAE-47D6-A420-71DBF3F3F669}"/>
    <cellStyle name="Normal 6 5 18" xfId="15631" xr:uid="{6792F7C4-6C48-405C-BE54-844E284D6A4D}"/>
    <cellStyle name="Normal 6 5 2" xfId="12930" xr:uid="{A78956A3-54C3-4BC3-87B0-C3A06E43ACAB}"/>
    <cellStyle name="Normal 6 5 2 2" xfId="15632" xr:uid="{635DB8CF-064D-444F-B3E2-2EE99CD69BA6}"/>
    <cellStyle name="Normal 6 5 3" xfId="12931" xr:uid="{731B84FC-45B8-49C4-8CE8-DA15645346B6}"/>
    <cellStyle name="Normal 6 5 3 2" xfId="15633" xr:uid="{298E6CC4-761D-453B-BDD2-15ACCB7A8ADE}"/>
    <cellStyle name="Normal 6 5 4" xfId="12932" xr:uid="{AA87818E-FAB8-4B92-89F7-125D14E83BBB}"/>
    <cellStyle name="Normal 6 5 4 2" xfId="15634" xr:uid="{86F27887-0D6B-460D-BA71-CEE0C1968C96}"/>
    <cellStyle name="Normal 6 5 5" xfId="12933" xr:uid="{26FE21B4-D858-4AE6-80F9-A42402F159C5}"/>
    <cellStyle name="Normal 6 5 5 2" xfId="15635" xr:uid="{C4CF4BDF-061E-499B-84ED-C2171CEDA922}"/>
    <cellStyle name="Normal 6 5 6" xfId="12934" xr:uid="{C6E20101-3C4F-4771-873F-2B0297E9F50D}"/>
    <cellStyle name="Normal 6 5 6 2" xfId="15636" xr:uid="{97E6D41B-EC8B-44C6-B82F-7C989806C964}"/>
    <cellStyle name="Normal 6 5 7" xfId="12935" xr:uid="{830D2B8A-BADB-401C-A675-40005A6B55D6}"/>
    <cellStyle name="Normal 6 5 7 2" xfId="15637" xr:uid="{99E54283-1B2A-457F-845A-B26508B2DCCA}"/>
    <cellStyle name="Normal 6 5 8" xfId="12936" xr:uid="{9A733291-3B60-4723-B12A-7E3A25E3FE81}"/>
    <cellStyle name="Normal 6 5 8 2" xfId="15638" xr:uid="{1C107DF1-FD86-4F18-A129-086418F5CA2F}"/>
    <cellStyle name="Normal 6 5 9" xfId="12937" xr:uid="{1A75D59D-9515-4A2B-8693-2006F583E96B}"/>
    <cellStyle name="Normal 6 5 9 2" xfId="15639" xr:uid="{30EBD8D7-F863-491A-90E2-D2639BE09525}"/>
    <cellStyle name="Normal 6 6" xfId="12938" xr:uid="{FD22F676-D7A5-4582-B986-DB5669174840}"/>
    <cellStyle name="Normal 6 6 2" xfId="15640" xr:uid="{44E98BFD-846E-4731-AE4C-5AA1189E0E7D}"/>
    <cellStyle name="Normal 6 7" xfId="12939" xr:uid="{45B245A7-E416-4356-9B69-21F1541594A7}"/>
    <cellStyle name="Normal 6 7 2" xfId="15641" xr:uid="{8B3D6CB5-37E9-4582-9151-70BB8001C8B5}"/>
    <cellStyle name="Normal 6 8" xfId="12940" xr:uid="{CBD10013-269C-4B86-B130-F9C48666F1AD}"/>
    <cellStyle name="Normal 6 8 2" xfId="15642" xr:uid="{893AF893-C6EB-41FA-AC60-149995BDA1B4}"/>
    <cellStyle name="Normal 6 9" xfId="12941" xr:uid="{73E7B4BC-D263-404B-A68C-99D7C51C2ED8}"/>
    <cellStyle name="Normal 6 9 2" xfId="15643" xr:uid="{0BD6765C-9ADE-4EC1-B6A9-E7CEE2B72B49}"/>
    <cellStyle name="Normal 60" xfId="12942" xr:uid="{A52DBD41-077F-4D75-9CAD-D52B9D52E734}"/>
    <cellStyle name="Normal 60 2" xfId="12943" xr:uid="{56417327-7801-40F7-98D5-51EE48339BBC}"/>
    <cellStyle name="Normal 60 2 2" xfId="12944" xr:uid="{7FFA1D47-8983-42A2-81C9-2DE571AA08C5}"/>
    <cellStyle name="Normal 60 2 3" xfId="12945" xr:uid="{4EF45172-E282-40EB-8C91-DA8CD6992E3E}"/>
    <cellStyle name="Normal 60 2 4" xfId="12946" xr:uid="{A0689BC0-2CD2-479A-970B-FD76197572AE}"/>
    <cellStyle name="Normal 60 3" xfId="12947" xr:uid="{DBC5C4FA-8B90-4037-B9B2-38C29C2FE95C}"/>
    <cellStyle name="Normal 60 3 2" xfId="12948" xr:uid="{C0B71000-F519-47D5-B7C2-F5978625FB57}"/>
    <cellStyle name="Normal 60 3 3" xfId="12949" xr:uid="{8659D64A-AB8C-4523-A63C-078C1A2C8546}"/>
    <cellStyle name="Normal 60 3 4" xfId="12950" xr:uid="{1D88E009-56E5-4ADA-B644-68BF38EF0484}"/>
    <cellStyle name="Normal 60 4" xfId="12951" xr:uid="{EBDD06D3-A465-4861-8774-254705AEAFDE}"/>
    <cellStyle name="Normal 60 4 2" xfId="12952" xr:uid="{4D18344C-4DC5-45DF-ACE6-B3790B0F84E6}"/>
    <cellStyle name="Normal 60 4 3" xfId="12953" xr:uid="{B441AB8B-9E60-4807-87AA-D996A677C1B1}"/>
    <cellStyle name="Normal 60 4 4" xfId="12954" xr:uid="{582B0E29-DA8C-4873-B7BE-BFAEC5C8FC19}"/>
    <cellStyle name="Normal 60 5" xfId="12955" xr:uid="{36C2FF44-9866-449F-8351-F4F6DEBC6625}"/>
    <cellStyle name="Normal 60 6" xfId="12956" xr:uid="{19D08717-9472-467A-8A14-B84E1C74A547}"/>
    <cellStyle name="Normal 60 7" xfId="12957" xr:uid="{A7027CC1-5D48-4EB1-868F-9B52928E1E2D}"/>
    <cellStyle name="Normal 61" xfId="12958" xr:uid="{A7BB913C-6B9D-4275-A7F3-94ECDE8CDE93}"/>
    <cellStyle name="Normal 61 2" xfId="12959" xr:uid="{7D946B86-E0AA-4B0C-8325-533313104523}"/>
    <cellStyle name="Normal 61 2 2" xfId="12960" xr:uid="{EE543047-5A48-43DB-A39D-D4D6AE26ACA7}"/>
    <cellStyle name="Normal 61 2 3" xfId="12961" xr:uid="{71D16E4C-68EA-4D14-BC88-C7F5EF455DDF}"/>
    <cellStyle name="Normal 61 2 4" xfId="12962" xr:uid="{2525F8C0-45E5-4D24-88D9-8E13378CA22D}"/>
    <cellStyle name="Normal 61 3" xfId="12963" xr:uid="{7AA4E901-9A0C-464B-8E7F-B109D73813C9}"/>
    <cellStyle name="Normal 61 3 2" xfId="12964" xr:uid="{AEA7C428-A0D6-49C9-9BB5-0C04D3BD0DAD}"/>
    <cellStyle name="Normal 61 3 3" xfId="12965" xr:uid="{7B6796E4-3579-43F6-AD33-E705CDBB306B}"/>
    <cellStyle name="Normal 61 3 4" xfId="12966" xr:uid="{AE3529DF-7EF8-4E6E-8865-8BE99EB0856F}"/>
    <cellStyle name="Normal 61 4" xfId="12967" xr:uid="{16BE79A3-FEAE-4E58-BD0F-EEBE822A4517}"/>
    <cellStyle name="Normal 61 4 2" xfId="12968" xr:uid="{7BFB7FE0-76C2-4204-9DF9-266CF4F7437B}"/>
    <cellStyle name="Normal 61 4 3" xfId="12969" xr:uid="{F2B51F42-2A6B-4F5D-A657-9E948AE03591}"/>
    <cellStyle name="Normal 61 4 4" xfId="12970" xr:uid="{A0A9F97C-373E-44E2-B3ED-DB2E8097CCEC}"/>
    <cellStyle name="Normal 61 5" xfId="12971" xr:uid="{13C74176-3E74-4BAA-B8E6-AD9F2891B24C}"/>
    <cellStyle name="Normal 61 6" xfId="12972" xr:uid="{80753270-4843-4FDD-9B17-54103289F1B7}"/>
    <cellStyle name="Normal 61 7" xfId="12973" xr:uid="{00677E13-128F-4CFC-94EA-AFB6E4637BCC}"/>
    <cellStyle name="Normal 62" xfId="12974" xr:uid="{3BA4501B-E76F-4E3E-AFAE-0FF03585F698}"/>
    <cellStyle name="Normal 62 2" xfId="12975" xr:uid="{BAD2CF19-E3C5-44B6-A0E5-F2D7370FABB5}"/>
    <cellStyle name="Normal 62 2 2" xfId="12976" xr:uid="{AF27825C-2662-4781-91B7-1CA9B978B490}"/>
    <cellStyle name="Normal 62 2 3" xfId="12977" xr:uid="{F6978A20-5596-4609-8DE7-2DA130A6BA33}"/>
    <cellStyle name="Normal 62 2 4" xfId="12978" xr:uid="{79505886-2DE9-4A4E-9929-81D0328FAD17}"/>
    <cellStyle name="Normal 62 3" xfId="12979" xr:uid="{C24E82A3-F9C8-44A9-927E-8C8B789FDF87}"/>
    <cellStyle name="Normal 62 3 2" xfId="12980" xr:uid="{20B1A516-1AA0-43E6-A760-B62D174E8E97}"/>
    <cellStyle name="Normal 62 3 3" xfId="12981" xr:uid="{C1CBEC86-9A93-4255-8C13-5812C2C61DC7}"/>
    <cellStyle name="Normal 62 3 4" xfId="12982" xr:uid="{E84D15AE-CEDD-4642-877B-66D8C960B668}"/>
    <cellStyle name="Normal 62 4" xfId="12983" xr:uid="{6BD20D8F-C4D8-46EB-B12A-77A8CB155C68}"/>
    <cellStyle name="Normal 62 4 2" xfId="12984" xr:uid="{F5AB4102-9CA3-4CCD-A83F-B75803CC2BEC}"/>
    <cellStyle name="Normal 62 4 3" xfId="12985" xr:uid="{63D55A53-B421-44CD-B393-AC90CF113DFA}"/>
    <cellStyle name="Normal 62 4 4" xfId="12986" xr:uid="{41C1B71C-F9BF-4822-9878-1F5797FF89DA}"/>
    <cellStyle name="Normal 62 5" xfId="12987" xr:uid="{3729C1AC-F0B8-4D64-B372-5569914E13F2}"/>
    <cellStyle name="Normal 62 6" xfId="12988" xr:uid="{21B370FA-48A4-4D0D-950E-3AF5490A4C04}"/>
    <cellStyle name="Normal 62 7" xfId="12989" xr:uid="{954814E2-9EB5-40F9-890C-88B79D1F9042}"/>
    <cellStyle name="Normal 63" xfId="12990" xr:uid="{7D778E63-912B-408D-A662-3C17879F75BA}"/>
    <cellStyle name="Normal 63 2" xfId="12991" xr:uid="{499AC23A-1183-4A93-8C93-C626017FE59C}"/>
    <cellStyle name="Normal 63 2 2" xfId="12992" xr:uid="{6EFA905A-4981-4B97-B657-D2109338FD28}"/>
    <cellStyle name="Normal 63 2 3" xfId="12993" xr:uid="{DEE632E7-EDF5-4E33-A109-D5D40A63F38F}"/>
    <cellStyle name="Normal 63 2 4" xfId="12994" xr:uid="{D00FD0BC-0F28-4DEF-BB13-207DD121BD68}"/>
    <cellStyle name="Normal 63 3" xfId="12995" xr:uid="{93E7B19D-5CB9-4815-96B9-F742F5E93B3C}"/>
    <cellStyle name="Normal 63 3 2" xfId="12996" xr:uid="{219A67BA-3A66-4DD8-B995-21C320A0BBD2}"/>
    <cellStyle name="Normal 63 3 3" xfId="12997" xr:uid="{68AF39F2-5B77-41B1-B6CF-154DE56DC63C}"/>
    <cellStyle name="Normal 63 3 4" xfId="12998" xr:uid="{800342C1-BC47-46A8-B24C-9FA52C440817}"/>
    <cellStyle name="Normal 63 4" xfId="12999" xr:uid="{6054F0EE-1220-4EF7-BF7B-4C4BC5585398}"/>
    <cellStyle name="Normal 63 4 2" xfId="13000" xr:uid="{C3575B2F-4E8E-4B84-888C-40593F63A3A4}"/>
    <cellStyle name="Normal 63 4 3" xfId="13001" xr:uid="{42E8EF14-F87F-4C21-B9CF-CD70F0E03527}"/>
    <cellStyle name="Normal 63 4 4" xfId="13002" xr:uid="{0192B5B5-1203-4779-A089-2FCA35D62D99}"/>
    <cellStyle name="Normal 63 5" xfId="13003" xr:uid="{1E6CF276-A65B-4660-9ACD-BEC5A0E1EA8D}"/>
    <cellStyle name="Normal 63 6" xfId="13004" xr:uid="{77318FF4-653A-4D14-952B-94A1A0C1EBA0}"/>
    <cellStyle name="Normal 63 7" xfId="13005" xr:uid="{8C4440F8-8CF1-4E80-8515-05AB766E1FBA}"/>
    <cellStyle name="Normal 64" xfId="13006" xr:uid="{8C79688D-7808-42C4-9A75-BB4034ED77FA}"/>
    <cellStyle name="Normal 64 2" xfId="13007" xr:uid="{1FAADB94-58B5-4106-9035-03A695016D5A}"/>
    <cellStyle name="Normal 64 2 2" xfId="13008" xr:uid="{0F8CBA94-18F5-4348-8D41-B5C76274C54C}"/>
    <cellStyle name="Normal 64 2 3" xfId="13009" xr:uid="{835EDA8C-6135-4527-993D-921DE055AE79}"/>
    <cellStyle name="Normal 64 2 4" xfId="13010" xr:uid="{0AA96125-6300-4B12-ABB5-C5955F104C28}"/>
    <cellStyle name="Normal 64 3" xfId="13011" xr:uid="{A379BE13-73E5-4186-AA0F-022684785177}"/>
    <cellStyle name="Normal 64 3 2" xfId="13012" xr:uid="{D4E8457E-62ED-4BAC-B847-1EA64D2CBC15}"/>
    <cellStyle name="Normal 64 3 3" xfId="13013" xr:uid="{5851070E-8365-47FE-90D2-1A9DAA997624}"/>
    <cellStyle name="Normal 64 3 4" xfId="13014" xr:uid="{3248E1AD-957D-43CB-850C-F0DF9BED747B}"/>
    <cellStyle name="Normal 64 4" xfId="13015" xr:uid="{B578A922-3377-419B-9127-74CFBD2F1862}"/>
    <cellStyle name="Normal 64 4 2" xfId="13016" xr:uid="{DBE17C1A-D777-4439-90FA-7B67C163286E}"/>
    <cellStyle name="Normal 64 4 3" xfId="13017" xr:uid="{C14EBE47-F110-48F8-9E4E-5F0DAFDF1CD3}"/>
    <cellStyle name="Normal 64 4 4" xfId="13018" xr:uid="{E174F6D0-D8FA-4932-98B3-017531CF2DA2}"/>
    <cellStyle name="Normal 64 5" xfId="13019" xr:uid="{F91E1B28-3EBE-4D98-B38E-4D98241BED9D}"/>
    <cellStyle name="Normal 64 6" xfId="13020" xr:uid="{9D9D960D-FD60-424C-A2B0-8DB706EBC9B4}"/>
    <cellStyle name="Normal 64 7" xfId="13021" xr:uid="{B291A3F6-AF5B-415D-813F-2C571A221BEF}"/>
    <cellStyle name="Normal 65" xfId="13022" xr:uid="{C1E3F9D7-0CFD-465A-ACE7-7E769E061372}"/>
    <cellStyle name="Normal 65 2" xfId="13023" xr:uid="{D4D4E321-5E1F-4289-BB35-415BCECB3C17}"/>
    <cellStyle name="Normal 65 2 2" xfId="13024" xr:uid="{056F5E24-B05F-42AA-B6D1-D6F83F6F166E}"/>
    <cellStyle name="Normal 65 2 3" xfId="13025" xr:uid="{0AE88312-7014-4CD5-ACD4-699FA8CAF52B}"/>
    <cellStyle name="Normal 65 2 4" xfId="13026" xr:uid="{0C97E17C-F656-4E07-A1D5-D7B2CA467BAF}"/>
    <cellStyle name="Normal 65 3" xfId="13027" xr:uid="{EAF5982F-505C-4EF2-8BC3-C88D722327AF}"/>
    <cellStyle name="Normal 65 3 2" xfId="13028" xr:uid="{9149BEF5-E45E-463F-9B53-5A33230E821E}"/>
    <cellStyle name="Normal 65 3 3" xfId="13029" xr:uid="{EF207A6B-75A1-4030-BD32-56DE9AA37712}"/>
    <cellStyle name="Normal 65 3 4" xfId="13030" xr:uid="{C4A45BBA-30B3-487C-941B-FEFA1EEB5A89}"/>
    <cellStyle name="Normal 65 4" xfId="13031" xr:uid="{8B6F8934-449E-482D-8DD8-C641C0234649}"/>
    <cellStyle name="Normal 65 4 2" xfId="13032" xr:uid="{9DE85B3E-A9B0-4557-8364-4D8FD701A900}"/>
    <cellStyle name="Normal 65 4 3" xfId="13033" xr:uid="{20B64F04-1911-465E-812C-44CB7232FE27}"/>
    <cellStyle name="Normal 65 4 4" xfId="13034" xr:uid="{25B557B4-E555-44A3-89E9-849701E99FA3}"/>
    <cellStyle name="Normal 65 5" xfId="13035" xr:uid="{1BA69B5C-2CB5-4276-A6AE-2644320431A7}"/>
    <cellStyle name="Normal 65 6" xfId="13036" xr:uid="{7F98CF87-227B-4EE8-A68E-1453D4A065ED}"/>
    <cellStyle name="Normal 65 7" xfId="13037" xr:uid="{46C38A4E-CD2A-4719-94FD-350FC346B24D}"/>
    <cellStyle name="Normal 66" xfId="13038" xr:uid="{F4595EBC-8C8A-4EAE-8CE7-94A86A602DE5}"/>
    <cellStyle name="Normal 66 2" xfId="13039" xr:uid="{951CFB10-8577-41B3-B48E-6C90F03C4EF1}"/>
    <cellStyle name="Normal 66 2 2" xfId="13040" xr:uid="{D3354255-0FD3-43BA-B345-35A69DC00947}"/>
    <cellStyle name="Normal 66 2 3" xfId="13041" xr:uid="{151D87A9-57E8-4B65-BC13-E6BCC979C4DC}"/>
    <cellStyle name="Normal 66 2 4" xfId="13042" xr:uid="{42E25C75-698C-4AFA-85BA-ECC7A2A8A2E7}"/>
    <cellStyle name="Normal 66 3" xfId="13043" xr:uid="{A81AE80D-6FA9-4BB0-A415-8C93A61A4EEB}"/>
    <cellStyle name="Normal 66 3 2" xfId="13044" xr:uid="{7F3548FB-B241-4A5B-9750-E91AA4BC1FE0}"/>
    <cellStyle name="Normal 66 3 3" xfId="13045" xr:uid="{14D54758-E759-4C5F-9977-BEBEBE3951BE}"/>
    <cellStyle name="Normal 66 3 4" xfId="13046" xr:uid="{D2801D19-1E9D-4EF5-B5C2-EFC52990EC33}"/>
    <cellStyle name="Normal 66 4" xfId="13047" xr:uid="{1E36CBBA-0EB5-4C98-8C5E-BC7EF7A15892}"/>
    <cellStyle name="Normal 66 5" xfId="13048" xr:uid="{FAEECED1-DEE3-4135-A7D1-AD8D43E09E8A}"/>
    <cellStyle name="Normal 66 6" xfId="13049" xr:uid="{068400F4-E75B-4C71-B930-11CA5211C943}"/>
    <cellStyle name="Normal 67" xfId="13050" xr:uid="{8A313651-EF1A-4D35-8BFA-1A0F4095C7FD}"/>
    <cellStyle name="Normal 67 2" xfId="13051" xr:uid="{8779905E-46E2-41EC-A0AC-6F00A9A42298}"/>
    <cellStyle name="Normal 67 2 2" xfId="13052" xr:uid="{37D30575-9CBE-437E-AEC9-CBAE6C8B7AF9}"/>
    <cellStyle name="Normal 67 2 3" xfId="13053" xr:uid="{8816A0F8-C3ED-4CA8-860F-84DC4546198A}"/>
    <cellStyle name="Normal 67 2 4" xfId="13054" xr:uid="{5B9B6C1C-9DB1-4190-A9EC-0A784E1B31AA}"/>
    <cellStyle name="Normal 67 3" xfId="13055" xr:uid="{366DB11D-1A80-42E1-BCBB-2C761DF346E6}"/>
    <cellStyle name="Normal 67 3 2" xfId="13056" xr:uid="{E2AF174D-EF98-4482-8B22-CFDFB2DC80CE}"/>
    <cellStyle name="Normal 67 3 3" xfId="13057" xr:uid="{E6707BD0-046E-400D-9F55-B0438C096460}"/>
    <cellStyle name="Normal 67 3 4" xfId="13058" xr:uid="{62362EA7-8364-471F-A8B3-2C31073DB3D4}"/>
    <cellStyle name="Normal 67 4" xfId="13059" xr:uid="{C48C0593-CE41-42BB-995C-1E8DB7AFD19B}"/>
    <cellStyle name="Normal 67 5" xfId="13060" xr:uid="{32917FA9-289C-4755-8B1E-BC4457CC8728}"/>
    <cellStyle name="Normal 67 6" xfId="13061" xr:uid="{1A4D8169-D48A-4713-9C69-7E7AD17A506E}"/>
    <cellStyle name="Normal 68" xfId="13062" xr:uid="{ED396E9F-3EBD-4B62-9316-24DB11F2323F}"/>
    <cellStyle name="Normal 68 2" xfId="13063" xr:uid="{131692F7-EAF6-4DAE-A580-0A62F34267E8}"/>
    <cellStyle name="Normal 68 2 2" xfId="13064" xr:uid="{ED1788DD-1208-4856-B97E-223014A199CE}"/>
    <cellStyle name="Normal 68 2 3" xfId="13065" xr:uid="{73B6ECAE-610E-4A6C-92C1-96774F08F7AD}"/>
    <cellStyle name="Normal 68 2 4" xfId="13066" xr:uid="{B9914C3B-02DA-4AC4-B9D2-65D39445787D}"/>
    <cellStyle name="Normal 68 3" xfId="13067" xr:uid="{CAC6B168-C7B0-4D12-A4DA-98A4F9633803}"/>
    <cellStyle name="Normal 68 3 2" xfId="13068" xr:uid="{FD72B577-B2AA-4293-9B34-DFCF85F7E0A5}"/>
    <cellStyle name="Normal 68 3 3" xfId="13069" xr:uid="{00DE92D1-C0F0-4B23-B368-D036BF665595}"/>
    <cellStyle name="Normal 68 3 4" xfId="13070" xr:uid="{63F66D63-46B3-4106-B931-A351D469DE99}"/>
    <cellStyle name="Normal 68 4" xfId="13071" xr:uid="{8D4808A8-DA14-45E2-9D69-65EA87ADAB16}"/>
    <cellStyle name="Normal 68 4 2" xfId="13072" xr:uid="{DECEC3A1-1162-4380-952E-FA782F3DCA92}"/>
    <cellStyle name="Normal 68 4 3" xfId="13073" xr:uid="{130348BE-42DA-4F43-A979-5F83FC2EA1B1}"/>
    <cellStyle name="Normal 68 4 4" xfId="13074" xr:uid="{73084C70-239B-456B-83D3-429230FA17E3}"/>
    <cellStyle name="Normal 68 5" xfId="13075" xr:uid="{26452436-8DF3-40A2-A58B-74E94D88BBA0}"/>
    <cellStyle name="Normal 68 6" xfId="13076" xr:uid="{92499112-7C76-4F65-9D7C-26695801A1BB}"/>
    <cellStyle name="Normal 68 7" xfId="13077" xr:uid="{934E083B-E916-4980-98DC-B298D9039494}"/>
    <cellStyle name="Normal 69" xfId="13078" xr:uid="{DE990963-F0A7-4689-B95F-E175624400E8}"/>
    <cellStyle name="Normal 69 2" xfId="13079" xr:uid="{C943DB53-850E-4DEF-878A-049E69D64A46}"/>
    <cellStyle name="Normal 69 2 2" xfId="13080" xr:uid="{C2CC5069-FF6D-400B-AF7B-5900EFE39EBF}"/>
    <cellStyle name="Normal 69 2 3" xfId="13081" xr:uid="{15AD0DB0-E490-4894-BCE1-394743FD2781}"/>
    <cellStyle name="Normal 69 2 4" xfId="13082" xr:uid="{CD9D8F7B-668C-4117-98AC-FBAB7F9B6009}"/>
    <cellStyle name="Normal 69 3" xfId="13083" xr:uid="{FC4E8A1B-9456-4D51-8229-B7734980E300}"/>
    <cellStyle name="Normal 69 3 2" xfId="13084" xr:uid="{47596C4D-5A8F-4117-8B92-BB73E7361854}"/>
    <cellStyle name="Normal 69 3 3" xfId="13085" xr:uid="{67A2F0C3-E4DF-49D1-82B7-E390B5AAEA0B}"/>
    <cellStyle name="Normal 69 3 4" xfId="13086" xr:uid="{D7675D50-1489-4052-B957-06EE1694265E}"/>
    <cellStyle name="Normal 69 4" xfId="13087" xr:uid="{DE094024-5E29-48D6-BD96-C293D3794E8A}"/>
    <cellStyle name="Normal 69 4 2" xfId="13088" xr:uid="{E7D1F1F9-5550-4FE1-AD0D-60B98580F90D}"/>
    <cellStyle name="Normal 69 4 3" xfId="13089" xr:uid="{135A06A6-4D0C-4196-9E65-431F88CBF4FA}"/>
    <cellStyle name="Normal 69 4 4" xfId="13090" xr:uid="{54E7F1F2-4403-4959-8F73-C37D2E08AB1C}"/>
    <cellStyle name="Normal 69 5" xfId="13091" xr:uid="{8C74DF31-69E5-44F5-8440-DA258F0CB491}"/>
    <cellStyle name="Normal 69 6" xfId="13092" xr:uid="{85CB2843-0751-4878-A6F7-DAC509C61C07}"/>
    <cellStyle name="Normal 69 7" xfId="13093" xr:uid="{3ABD7D4A-C2ED-4AEA-A58D-4B51551C5CDF}"/>
    <cellStyle name="Normal 7" xfId="13094" xr:uid="{17586788-26C1-4823-9AAF-F1BF55A5B61A}"/>
    <cellStyle name="Normal 7 10" xfId="13095" xr:uid="{2F4A991F-39EE-4B1B-8124-0FCCA4DB8CCB}"/>
    <cellStyle name="Normal 7 10 2" xfId="15644" xr:uid="{4DB67BB0-8EAB-4CBA-9DA7-084A19DECE8F}"/>
    <cellStyle name="Normal 7 10 2 2" xfId="32138" xr:uid="{EFB88820-0E3E-4BB9-A850-FCC317C9E38D}"/>
    <cellStyle name="Normal 7 10 3" xfId="16173" xr:uid="{F00B0521-A9BC-4526-89A3-652A56B8C306}"/>
    <cellStyle name="Normal 7 10 3 2" xfId="16731" xr:uid="{B609915A-0975-4B34-8512-EC06D184FF6D}"/>
    <cellStyle name="Normal 7 11" xfId="13096" xr:uid="{B5DE07FA-C807-4A62-8381-C0F534811602}"/>
    <cellStyle name="Normal 7 11 2" xfId="15645" xr:uid="{7F540712-E2D8-4FFD-93C4-E1020A515D1A}"/>
    <cellStyle name="Normal 7 11 2 2" xfId="32139" xr:uid="{6DE7E138-0B34-452C-9C00-681793B6B865}"/>
    <cellStyle name="Normal 7 11 3" xfId="16174" xr:uid="{F8F69FBC-A64F-4EE8-9ACB-F10366DE6255}"/>
    <cellStyle name="Normal 7 11 3 2" xfId="16732" xr:uid="{B2433608-C63E-4316-A23C-19E312F9C773}"/>
    <cellStyle name="Normal 7 12" xfId="13097" xr:uid="{33B465B6-BAFE-4EA8-8040-27441DDB79F7}"/>
    <cellStyle name="Normal 7 12 2" xfId="15646" xr:uid="{1AD05132-6608-4FBF-8678-BBD0F2DCAA45}"/>
    <cellStyle name="Normal 7 12 2 2" xfId="32140" xr:uid="{123929D2-88DC-4FC5-B1D1-79AE0B90C66E}"/>
    <cellStyle name="Normal 7 12 3" xfId="16175" xr:uid="{9BAA6B3F-5ED4-49BC-95B4-5C94ABD74299}"/>
    <cellStyle name="Normal 7 12 3 2" xfId="16733" xr:uid="{4F166C4F-9FB6-4F79-8C1E-9D7CA9D1CD8A}"/>
    <cellStyle name="Normal 7 13" xfId="13098" xr:uid="{2FA0856B-2974-4D20-AB32-102C02B819BD}"/>
    <cellStyle name="Normal 7 13 2" xfId="15647" xr:uid="{43B26607-A239-4FFB-AE8D-28A4599CC436}"/>
    <cellStyle name="Normal 7 13 2 2" xfId="32141" xr:uid="{5FADE1B3-0FDF-4CC1-8B89-D9AA7795C266}"/>
    <cellStyle name="Normal 7 13 3" xfId="16176" xr:uid="{247BA02E-7263-45CB-B4C9-A3A42AA364AB}"/>
    <cellStyle name="Normal 7 13 3 2" xfId="16734" xr:uid="{9D74F5B9-2E40-44AD-B212-7766BDEE4DE7}"/>
    <cellStyle name="Normal 7 14" xfId="13099" xr:uid="{1129C15D-82D7-4B20-A065-3A9C95D07F98}"/>
    <cellStyle name="Normal 7 14 2" xfId="15648" xr:uid="{61D97387-49DB-45E3-9757-AF9560C76A4F}"/>
    <cellStyle name="Normal 7 14 2 2" xfId="32142" xr:uid="{8EC2383B-C649-4102-B2F0-8B8AC418B940}"/>
    <cellStyle name="Normal 7 14 3" xfId="16177" xr:uid="{DCF5609C-0611-4CCE-B474-BAF3966B6B1F}"/>
    <cellStyle name="Normal 7 14 3 2" xfId="16735" xr:uid="{8D73653D-CE96-4B76-BA75-38844E86992C}"/>
    <cellStyle name="Normal 7 15" xfId="13100" xr:uid="{DAB204D8-3510-4EA8-A1FF-B3E48A461A4F}"/>
    <cellStyle name="Normal 7 15 2" xfId="15649" xr:uid="{4064AADA-A8A8-4D3E-B1A5-97EEC308CB0C}"/>
    <cellStyle name="Normal 7 15 2 2" xfId="32143" xr:uid="{C4DEE4D5-1B5F-4DA3-9466-4796981E6952}"/>
    <cellStyle name="Normal 7 15 3" xfId="16178" xr:uid="{74084ADC-47E8-4097-B749-E54D4F175B10}"/>
    <cellStyle name="Normal 7 15 3 2" xfId="16736" xr:uid="{162BC970-FDD4-4A35-926A-21EEA0F497AB}"/>
    <cellStyle name="Normal 7 16" xfId="13101" xr:uid="{19838D68-2061-4484-AEE6-1C172EEBE23D}"/>
    <cellStyle name="Normal 7 16 2" xfId="15650" xr:uid="{8BE2CD2F-AD1F-42FE-8C30-AB0EB15AC9EF}"/>
    <cellStyle name="Normal 7 16 2 2" xfId="32144" xr:uid="{B535A832-034C-4129-969A-09B9CFF849E1}"/>
    <cellStyle name="Normal 7 16 3" xfId="16179" xr:uid="{A65BA5B8-1C27-46F3-81AD-E189D79DBAF0}"/>
    <cellStyle name="Normal 7 16 3 2" xfId="16737" xr:uid="{E8B8C2A1-2918-4603-95FE-7B51B67DA8B5}"/>
    <cellStyle name="Normal 7 17" xfId="13102" xr:uid="{FDEC45D4-70D0-4489-AE22-BB3CD4F15970}"/>
    <cellStyle name="Normal 7 17 2" xfId="15651" xr:uid="{90275828-33A3-4F05-85D7-F3BFFB77DB81}"/>
    <cellStyle name="Normal 7 17 2 2" xfId="32145" xr:uid="{F2358EA4-3C3C-48BC-AB31-8E08C86EF2B4}"/>
    <cellStyle name="Normal 7 17 3" xfId="16180" xr:uid="{66026194-9672-406F-AE61-F7D82259486C}"/>
    <cellStyle name="Normal 7 17 3 2" xfId="16738" xr:uid="{71BEF76E-BFBA-4A75-9E7F-A9AB4EA7D324}"/>
    <cellStyle name="Normal 7 18" xfId="13103" xr:uid="{C5910977-C68C-4282-BDD6-5F75398BA570}"/>
    <cellStyle name="Normal 7 18 2" xfId="15652" xr:uid="{332AADB8-8B6C-49B0-8897-1D8F053ABCCD}"/>
    <cellStyle name="Normal 7 18 2 2" xfId="32146" xr:uid="{4889B96C-DF90-4745-9128-F8D87C483B93}"/>
    <cellStyle name="Normal 7 18 3" xfId="16181" xr:uid="{E93D9588-1F39-4FCF-956F-F050C5E0148B}"/>
    <cellStyle name="Normal 7 18 3 2" xfId="16739" xr:uid="{28C64CF6-0874-4696-8EAA-A31E6D0AA955}"/>
    <cellStyle name="Normal 7 19" xfId="13104" xr:uid="{5B07C037-AB24-4E55-A35A-5731EE3756D6}"/>
    <cellStyle name="Normal 7 19 2" xfId="15653" xr:uid="{AAFFAB9B-A3C4-43E0-895F-3EAE2A1B7101}"/>
    <cellStyle name="Normal 7 2" xfId="13105" xr:uid="{C353024A-1DD7-4CF2-8572-46100393EF01}"/>
    <cellStyle name="Normal 7 2 10" xfId="13106" xr:uid="{89C27346-0762-4F92-AB2A-5759F4A56951}"/>
    <cellStyle name="Normal 7 2 10 2" xfId="15654" xr:uid="{01A02223-A83B-41CB-9621-1EE99F9D21E2}"/>
    <cellStyle name="Normal 7 2 10 2 2" xfId="32147" xr:uid="{11181D1C-C6ED-43F5-A731-169AED801914}"/>
    <cellStyle name="Normal 7 2 10 3" xfId="16182" xr:uid="{BC44327E-6B7B-4F1B-B4D0-7919EEF536B1}"/>
    <cellStyle name="Normal 7 2 10 3 2" xfId="16740" xr:uid="{CC01E08F-FB06-4CF1-B139-9DBC63F377E0}"/>
    <cellStyle name="Normal 7 2 11" xfId="13107" xr:uid="{797A8192-02A0-4AEA-83B6-F4CF1772FD10}"/>
    <cellStyle name="Normal 7 2 11 2" xfId="15655" xr:uid="{B8E8B83E-E00C-4A34-AF1C-10D6DEB96AC1}"/>
    <cellStyle name="Normal 7 2 11 2 2" xfId="32148" xr:uid="{25FA0E2A-C788-430E-A723-8C18E374AEC0}"/>
    <cellStyle name="Normal 7 2 11 3" xfId="16183" xr:uid="{74B81525-67B5-4656-8BA6-CEE57671C89D}"/>
    <cellStyle name="Normal 7 2 11 3 2" xfId="16741" xr:uid="{A6ACDD21-CC15-4494-AF60-6813C7DFC100}"/>
    <cellStyle name="Normal 7 2 12" xfId="13108" xr:uid="{BEBC0A86-16B4-46D9-825E-B8849ADA3352}"/>
    <cellStyle name="Normal 7 2 12 2" xfId="15656" xr:uid="{A02CEF5F-3ECF-4DAA-9724-B31CA179F3D0}"/>
    <cellStyle name="Normal 7 2 12 2 2" xfId="32149" xr:uid="{B94814CB-B2DC-44A5-99EC-7475A162166F}"/>
    <cellStyle name="Normal 7 2 12 3" xfId="16184" xr:uid="{015D81FF-07FA-4BF3-8BB0-468E91AF0D26}"/>
    <cellStyle name="Normal 7 2 12 3 2" xfId="16742" xr:uid="{C3BE4285-950C-45C1-BEA3-B1AADC001787}"/>
    <cellStyle name="Normal 7 2 13" xfId="13109" xr:uid="{3C1E6A40-39A8-425C-95E0-9C71F2E3739B}"/>
    <cellStyle name="Normal 7 2 13 2" xfId="15657" xr:uid="{AC57D131-E499-43F6-8391-54C249735D80}"/>
    <cellStyle name="Normal 7 2 13 2 2" xfId="32150" xr:uid="{2ACECAFC-52AD-47B8-927B-F64E39113A3E}"/>
    <cellStyle name="Normal 7 2 13 3" xfId="16185" xr:uid="{4E9185F0-C12D-4142-9016-605F82A6C01C}"/>
    <cellStyle name="Normal 7 2 13 3 2" xfId="16743" xr:uid="{CDC3BC24-6394-47BC-B3B0-7E405691031C}"/>
    <cellStyle name="Normal 7 2 14" xfId="13110" xr:uid="{B41CE2B9-EFE7-44F5-92CF-8F0FD41C15D1}"/>
    <cellStyle name="Normal 7 2 14 2" xfId="15658" xr:uid="{AD0FBF9B-36FC-4E8F-837B-2CE4C2798222}"/>
    <cellStyle name="Normal 7 2 14 2 2" xfId="32151" xr:uid="{966E2432-03D5-4C53-9442-8E1FFB3A5A0F}"/>
    <cellStyle name="Normal 7 2 14 3" xfId="16186" xr:uid="{A77E6E83-A002-4F89-A76F-D2F75118107A}"/>
    <cellStyle name="Normal 7 2 14 3 2" xfId="16744" xr:uid="{30D5BA69-E384-4D26-A856-6F274DB667E5}"/>
    <cellStyle name="Normal 7 2 15" xfId="13111" xr:uid="{A6929D84-F450-49AC-BAF2-56CD13C2687F}"/>
    <cellStyle name="Normal 7 2 15 2" xfId="15659" xr:uid="{E3ACDB29-02F2-44A1-8D73-6867EFB5796D}"/>
    <cellStyle name="Normal 7 2 15 2 2" xfId="32152" xr:uid="{3C8472B6-7D55-4E1F-82AE-424873E0ECD7}"/>
    <cellStyle name="Normal 7 2 15 3" xfId="16187" xr:uid="{D726249B-89BE-4A97-9B07-BF0188FE867B}"/>
    <cellStyle name="Normal 7 2 15 3 2" xfId="16745" xr:uid="{54C1FFCB-B977-4F41-AC58-230232AB4C89}"/>
    <cellStyle name="Normal 7 2 16" xfId="13112" xr:uid="{2D4C840A-57EB-4DB2-8461-7B3CEAF2CA95}"/>
    <cellStyle name="Normal 7 2 16 2" xfId="15660" xr:uid="{DDD3BBC9-B2A3-474D-9400-EE28452F919F}"/>
    <cellStyle name="Normal 7 2 16 2 2" xfId="32153" xr:uid="{FC3AC00F-FC90-48E0-8B47-633C05DFAE10}"/>
    <cellStyle name="Normal 7 2 16 3" xfId="16188" xr:uid="{15D2990C-F376-4BC6-B30B-A36D331D2675}"/>
    <cellStyle name="Normal 7 2 16 3 2" xfId="16746" xr:uid="{65CFD01D-EBD1-4764-83D4-618D4D5E303E}"/>
    <cellStyle name="Normal 7 2 17" xfId="13113" xr:uid="{3E8D271F-0A7C-4F04-B7E1-8655C6170704}"/>
    <cellStyle name="Normal 7 2 17 2" xfId="15661" xr:uid="{D993E280-1ED1-44CE-A9CF-354C3E7EB260}"/>
    <cellStyle name="Normal 7 2 17 2 2" xfId="32154" xr:uid="{7BAC9E96-CCB8-4845-9F1C-C3D520C53593}"/>
    <cellStyle name="Normal 7 2 17 3" xfId="16189" xr:uid="{630BB125-5738-476E-A033-2E24010FD338}"/>
    <cellStyle name="Normal 7 2 17 3 2" xfId="16747" xr:uid="{3CA2E32A-A418-4DBF-8D34-8374D91267B7}"/>
    <cellStyle name="Normal 7 2 18" xfId="13114" xr:uid="{D314630D-DB8A-45B5-BB7C-CE6888E3ABCD}"/>
    <cellStyle name="Normal 7 2 18 2" xfId="13115" xr:uid="{C35AE21C-53F5-4077-8654-E4DD5AE7B0B7}"/>
    <cellStyle name="Normal 7 2 18 3" xfId="13116" xr:uid="{FAAAD728-CA99-454E-83E5-7C8CAFB82DE3}"/>
    <cellStyle name="Normal 7 2 18 4" xfId="13117" xr:uid="{362A0EDD-E911-4669-8C5A-18B1428DF9A5}"/>
    <cellStyle name="Normal 7 2 18 5" xfId="16190" xr:uid="{7E23C14B-D79F-4E19-B7E0-4FE23C302DA8}"/>
    <cellStyle name="Normal 7 2 18 5 2" xfId="16748" xr:uid="{C01F908F-8DC9-4DD3-B0B2-3CC28CDF14E9}"/>
    <cellStyle name="Normal 7 2 19" xfId="13118" xr:uid="{0CF025A8-FFB2-4E59-A545-FA224B8C7192}"/>
    <cellStyle name="Normal 7 2 19 2" xfId="18989" xr:uid="{F01312BA-D365-4F2D-BB88-E18A047AC731}"/>
    <cellStyle name="Normal 7 2 19 2 2" xfId="32155" xr:uid="{D0DCBADA-9BBF-4733-8FE6-4DDE8DBD8D9D}"/>
    <cellStyle name="Normal 7 2 2" xfId="13119" xr:uid="{C8CDACAF-71F5-4109-A02A-04D4A8E44E40}"/>
    <cellStyle name="Normal 7 2 2 2" xfId="15662" xr:uid="{B3CD84C1-A930-4EE8-9115-D753DE9EA32A}"/>
    <cellStyle name="Normal 7 2 2 2 2" xfId="32156" xr:uid="{DE501F61-1FB2-45E4-A63A-9C9BB3A34DC2}"/>
    <cellStyle name="Normal 7 2 2 3" xfId="16191" xr:uid="{A3C5E993-FC2C-42E7-A5F7-C94720D20B88}"/>
    <cellStyle name="Normal 7 2 2 3 2" xfId="16749" xr:uid="{BB1440CC-1665-4B4D-8803-11C41071B245}"/>
    <cellStyle name="Normal 7 2 20" xfId="13120" xr:uid="{BC8BE5A4-21B7-401A-BFEC-EAD8674EFE00}"/>
    <cellStyle name="Normal 7 2 21" xfId="13121" xr:uid="{EFCD768E-33CB-412D-8BA1-C1281C633621}"/>
    <cellStyle name="Normal 7 2 22" xfId="13122" xr:uid="{C2D6308D-51E0-4C8E-8498-821C68C89D7C}"/>
    <cellStyle name="Normal 7 2 23" xfId="13123" xr:uid="{986D3A4F-CA0D-4DA1-9811-F63F7B41733A}"/>
    <cellStyle name="Normal 7 2 3" xfId="13124" xr:uid="{EDC067F0-1964-4929-A562-F32985981754}"/>
    <cellStyle name="Normal 7 2 3 2" xfId="15663" xr:uid="{7BFCDFD1-956F-45F9-9A72-F21E0C3C2E43}"/>
    <cellStyle name="Normal 7 2 3 2 2" xfId="32157" xr:uid="{097D6C47-E999-4EC6-8326-CFEB7114A51E}"/>
    <cellStyle name="Normal 7 2 3 3" xfId="16192" xr:uid="{484480CB-5905-40F1-98C5-F51654669AE8}"/>
    <cellStyle name="Normal 7 2 3 3 2" xfId="16750" xr:uid="{0D2D17EA-D365-40EC-89F1-642D115536AD}"/>
    <cellStyle name="Normal 7 2 4" xfId="13125" xr:uid="{96D84F92-524F-489B-8691-2D0344930EE4}"/>
    <cellStyle name="Normal 7 2 4 2" xfId="15664" xr:uid="{FAC3DE74-D824-4956-A833-1E3DAFD7CB20}"/>
    <cellStyle name="Normal 7 2 4 2 2" xfId="32158" xr:uid="{7A610EDB-EA35-4334-AD46-F1A6CB22A903}"/>
    <cellStyle name="Normal 7 2 4 3" xfId="16193" xr:uid="{13C499B2-58C8-43B0-8917-A2E117F4651F}"/>
    <cellStyle name="Normal 7 2 4 3 2" xfId="16751" xr:uid="{035166FE-416F-4861-A75F-229DEA7CA7D3}"/>
    <cellStyle name="Normal 7 2 5" xfId="13126" xr:uid="{4DDFB226-6E03-429E-991A-8421605F73C0}"/>
    <cellStyle name="Normal 7 2 5 2" xfId="15665" xr:uid="{71EA660B-F7F0-4F5D-9900-D8A5093095B6}"/>
    <cellStyle name="Normal 7 2 5 2 2" xfId="32159" xr:uid="{10EA83CD-01A0-4056-8D80-35ECD3C0D7E5}"/>
    <cellStyle name="Normal 7 2 5 3" xfId="16194" xr:uid="{51A643F4-D248-4AF8-96BF-7865C69EED69}"/>
    <cellStyle name="Normal 7 2 5 3 2" xfId="16752" xr:uid="{A8DB54CF-CDEA-4672-8F31-0E67A74DD86F}"/>
    <cellStyle name="Normal 7 2 6" xfId="13127" xr:uid="{BC9E1199-3EF5-47C6-B7EB-7291CE9D6A3C}"/>
    <cellStyle name="Normal 7 2 6 2" xfId="15666" xr:uid="{ADB6EC64-A023-47AE-9400-D51070E1B03E}"/>
    <cellStyle name="Normal 7 2 6 2 2" xfId="32160" xr:uid="{C1E2D6EC-E74C-45F3-AA0F-8F8DCA7E2AB7}"/>
    <cellStyle name="Normal 7 2 6 3" xfId="16195" xr:uid="{E2FD2161-35B0-4CA1-BE6E-16B4585335C0}"/>
    <cellStyle name="Normal 7 2 6 3 2" xfId="16753" xr:uid="{62BFCDBF-0407-4559-92AC-AEE1B974EECA}"/>
    <cellStyle name="Normal 7 2 7" xfId="13128" xr:uid="{7046BD00-8729-4FE1-85C9-9756AD9D0831}"/>
    <cellStyle name="Normal 7 2 7 2" xfId="15667" xr:uid="{62C9E6C6-BF34-4160-ABEC-2B54C179E243}"/>
    <cellStyle name="Normal 7 2 7 2 2" xfId="32161" xr:uid="{118ABBBF-4BC2-47D2-8685-CAE8EDCE9E35}"/>
    <cellStyle name="Normal 7 2 7 3" xfId="16196" xr:uid="{DF970074-CFBD-40C3-BBE0-9E1755535443}"/>
    <cellStyle name="Normal 7 2 7 3 2" xfId="16754" xr:uid="{7876E969-3C84-4A14-8640-F1FC3320C842}"/>
    <cellStyle name="Normal 7 2 8" xfId="13129" xr:uid="{34B126AC-A20F-4C6E-A367-5A2DD60AE6C6}"/>
    <cellStyle name="Normal 7 2 8 2" xfId="15668" xr:uid="{808A9399-8C15-4A7D-AD10-77D9ED22BA51}"/>
    <cellStyle name="Normal 7 2 8 2 2" xfId="32162" xr:uid="{15254198-9E86-48D8-8235-D1A56BE1C9E3}"/>
    <cellStyle name="Normal 7 2 8 3" xfId="16197" xr:uid="{9B0DBDD0-A433-4428-8A15-7B1190C71C44}"/>
    <cellStyle name="Normal 7 2 8 3 2" xfId="16755" xr:uid="{51DE5F08-277B-454C-A7E9-06DBBC347B79}"/>
    <cellStyle name="Normal 7 2 9" xfId="13130" xr:uid="{99FE6C97-DC96-4215-94C4-D086520AE06E}"/>
    <cellStyle name="Normal 7 2 9 2" xfId="15669" xr:uid="{B840DD28-CF5C-4454-BB00-052D2AF5D68A}"/>
    <cellStyle name="Normal 7 2 9 2 2" xfId="32163" xr:uid="{F532A0C8-4A6E-42A8-9DEF-79E66735B505}"/>
    <cellStyle name="Normal 7 2 9 3" xfId="16198" xr:uid="{52A7FBB7-D92F-4EC2-9808-474A44A68E15}"/>
    <cellStyle name="Normal 7 2 9 3 2" xfId="16756" xr:uid="{92823CC2-F3CD-4451-865B-8552EF63DEDE}"/>
    <cellStyle name="Normal 7 20" xfId="13131" xr:uid="{3F4C081C-219F-4CA2-AF6D-E5585CE21455}"/>
    <cellStyle name="Normal 7 20 2" xfId="15670" xr:uid="{69475D93-F94A-417D-85F8-41CC3ACEEF32}"/>
    <cellStyle name="Normal 7 21" xfId="13132" xr:uid="{D985B9A9-4C4E-479D-8DD7-F8A0661F9669}"/>
    <cellStyle name="Normal 7 21 2" xfId="15671" xr:uid="{25E3E092-24B1-4F14-BC0E-8C8A7ECCE4A7}"/>
    <cellStyle name="Normal 7 22" xfId="13133" xr:uid="{0775E22D-8F32-4811-9838-D09C265BCA36}"/>
    <cellStyle name="Normal 7 22 2" xfId="13134" xr:uid="{037BE785-B248-42C7-B1D0-A914033DC967}"/>
    <cellStyle name="Normal 7 22 3" xfId="13135" xr:uid="{93671EC2-A250-4228-9953-7C8AAEA717FF}"/>
    <cellStyle name="Normal 7 22 4" xfId="13136" xr:uid="{1E3FC303-DFC4-45B2-A209-311E3F68C07D}"/>
    <cellStyle name="Normal 7 22 5" xfId="16199" xr:uid="{5A53CE32-ADD9-4E11-8D11-AC218994A793}"/>
    <cellStyle name="Normal 7 22 5 2" xfId="16757" xr:uid="{25D206A9-E1DE-4AFF-B311-C619994AC922}"/>
    <cellStyle name="Normal 7 23" xfId="13137" xr:uid="{0DAE1851-372A-4079-A5DA-D2E1FD1E6C4B}"/>
    <cellStyle name="Normal 7 24" xfId="13138" xr:uid="{833A6421-EFD5-4F3F-A58A-9368A063C800}"/>
    <cellStyle name="Normal 7 25" xfId="13139" xr:uid="{00D271CA-EEB3-4ABD-89A1-AF330CE55625}"/>
    <cellStyle name="Normal 7 26" xfId="13140" xr:uid="{0545F6E0-7098-4EDC-88C4-0C24F5FFC2FD}"/>
    <cellStyle name="Normal 7 3" xfId="13141" xr:uid="{A9E671E3-DDE9-4D40-B812-FB9EE11D2E93}"/>
    <cellStyle name="Normal 7 3 10" xfId="13142" xr:uid="{140EDFE7-19F7-4BAB-B032-E4594DD75AD7}"/>
    <cellStyle name="Normal 7 3 10 2" xfId="15672" xr:uid="{9EA3DF39-2E12-44CA-A77C-B50FFC5F449D}"/>
    <cellStyle name="Normal 7 3 11" xfId="13143" xr:uid="{339A651D-D2C0-496D-A8FB-B34F0AED35F0}"/>
    <cellStyle name="Normal 7 3 11 2" xfId="15673" xr:uid="{FD59A92E-3981-4D7C-A6A8-7BA13868A130}"/>
    <cellStyle name="Normal 7 3 12" xfId="13144" xr:uid="{A6CC273E-7CDC-4EF3-8469-3903DD5029DB}"/>
    <cellStyle name="Normal 7 3 12 2" xfId="15674" xr:uid="{70B100FF-68D6-41C3-BF7E-71801914C7DA}"/>
    <cellStyle name="Normal 7 3 13" xfId="13145" xr:uid="{5E7E1C5A-DB3E-42AB-A0DC-CA2D057F39D2}"/>
    <cellStyle name="Normal 7 3 13 2" xfId="15675" xr:uid="{2469FD38-320E-4B04-8CE9-E5B8E22D75A5}"/>
    <cellStyle name="Normal 7 3 14" xfId="13146" xr:uid="{6D319C5F-BEB3-42CD-A452-01A94F044CCD}"/>
    <cellStyle name="Normal 7 3 14 2" xfId="15676" xr:uid="{B13C53F6-0F82-4B34-96F4-F3E7666347AF}"/>
    <cellStyle name="Normal 7 3 15" xfId="13147" xr:uid="{A3CB0CA3-7930-49E7-9DCA-6A2C0B1B181F}"/>
    <cellStyle name="Normal 7 3 15 2" xfId="15677" xr:uid="{87F84870-B865-48B7-9BFA-6C72970C74DF}"/>
    <cellStyle name="Normal 7 3 16" xfId="13148" xr:uid="{8176614B-8FFB-40E4-8B4F-C943FE8A9829}"/>
    <cellStyle name="Normal 7 3 16 2" xfId="15678" xr:uid="{9A2D8984-7979-4833-8052-AC9719AE5EDF}"/>
    <cellStyle name="Normal 7 3 17" xfId="13149" xr:uid="{E178323B-33AF-49AC-B980-89C15322452D}"/>
    <cellStyle name="Normal 7 3 17 2" xfId="15679" xr:uid="{186702C3-876A-4859-ACE6-CEF37C1685CF}"/>
    <cellStyle name="Normal 7 3 18" xfId="15680" xr:uid="{B814B323-5141-47B1-BF62-87E943BC8EF5}"/>
    <cellStyle name="Normal 7 3 18 2" xfId="32164" xr:uid="{A2BCA034-E019-4281-9C44-751B0048BD49}"/>
    <cellStyle name="Normal 7 3 19" xfId="16758" xr:uid="{28778EB5-97EB-40FF-B03A-5679FCBDF022}"/>
    <cellStyle name="Normal 7 3 2" xfId="13150" xr:uid="{A98BA9F7-C18A-4C6A-BB64-71C42AD9CA78}"/>
    <cellStyle name="Normal 7 3 2 2" xfId="15681" xr:uid="{2898E448-B2FA-4FD0-BE35-AC79D6262A74}"/>
    <cellStyle name="Normal 7 3 3" xfId="13151" xr:uid="{3580F00E-5ABA-436B-8809-BCBA608D2068}"/>
    <cellStyle name="Normal 7 3 3 2" xfId="15682" xr:uid="{34AEBB41-357F-42B3-9DD0-53368E0AA278}"/>
    <cellStyle name="Normal 7 3 4" xfId="13152" xr:uid="{FD80A23F-4464-4A0C-B791-C855196747BE}"/>
    <cellStyle name="Normal 7 3 4 2" xfId="15683" xr:uid="{04258016-7114-45F4-8E30-7C695F374DB3}"/>
    <cellStyle name="Normal 7 3 5" xfId="13153" xr:uid="{7CC4D1AD-EAA4-484D-9CE0-C4AC3EF24EBC}"/>
    <cellStyle name="Normal 7 3 5 2" xfId="15684" xr:uid="{7422B253-97D0-487E-AE6D-F62177244D0B}"/>
    <cellStyle name="Normal 7 3 6" xfId="13154" xr:uid="{8E80C98C-7817-4466-AD22-B9C919E84E81}"/>
    <cellStyle name="Normal 7 3 6 2" xfId="15685" xr:uid="{A25139D8-822E-47CE-A971-46D3211630A5}"/>
    <cellStyle name="Normal 7 3 7" xfId="13155" xr:uid="{4E41C67E-427C-4DCD-BC09-FE26B9A951ED}"/>
    <cellStyle name="Normal 7 3 7 2" xfId="15686" xr:uid="{49A5AFC8-3D81-4CC5-9156-316475BD0A66}"/>
    <cellStyle name="Normal 7 3 8" xfId="13156" xr:uid="{314C4E7F-8122-4706-9D35-ADC5E6B0359F}"/>
    <cellStyle name="Normal 7 3 8 2" xfId="15687" xr:uid="{4C1AF182-3AB9-4B97-8C6D-60DB05E8DD5E}"/>
    <cellStyle name="Normal 7 3 9" xfId="13157" xr:uid="{FC73CF7C-DC62-46E9-8EA8-1D1C92232CEC}"/>
    <cellStyle name="Normal 7 3 9 2" xfId="15688" xr:uid="{DD6E929C-DD8D-461F-8A4D-144ABEE82F19}"/>
    <cellStyle name="Normal 7 4" xfId="13158" xr:uid="{6C5A9056-676D-4168-B84D-2DE61E553939}"/>
    <cellStyle name="Normal 7 4 10" xfId="13159" xr:uid="{825A963D-33F4-4BA8-9BB8-2815A1E79782}"/>
    <cellStyle name="Normal 7 4 10 2" xfId="15689" xr:uid="{BA52719A-B5E9-4819-9833-7B1266830658}"/>
    <cellStyle name="Normal 7 4 11" xfId="13160" xr:uid="{80E9753A-1F70-44C5-8588-449DEFAA9B0C}"/>
    <cellStyle name="Normal 7 4 11 2" xfId="15690" xr:uid="{879CED34-5E62-48E7-8BCB-3BAF59B84FB6}"/>
    <cellStyle name="Normal 7 4 12" xfId="13161" xr:uid="{0DC29E76-C69C-42AD-925D-146B8C96E2CA}"/>
    <cellStyle name="Normal 7 4 12 2" xfId="15691" xr:uid="{783D3E1E-3EC7-49A7-8AFB-55495F7404BE}"/>
    <cellStyle name="Normal 7 4 13" xfId="13162" xr:uid="{A5134966-981E-4986-9B21-ED53E7B36809}"/>
    <cellStyle name="Normal 7 4 13 2" xfId="15692" xr:uid="{3C4856DF-D184-4C45-B933-B62502454C59}"/>
    <cellStyle name="Normal 7 4 14" xfId="13163" xr:uid="{17AEC7F7-89AF-43ED-8E4F-5156A4D29F84}"/>
    <cellStyle name="Normal 7 4 14 2" xfId="15693" xr:uid="{5A5E5F21-229F-449E-B82B-3C556FDBD246}"/>
    <cellStyle name="Normal 7 4 15" xfId="13164" xr:uid="{7F446690-96ED-4523-812C-6962D4C2688D}"/>
    <cellStyle name="Normal 7 4 15 2" xfId="15694" xr:uid="{6C6F483C-3AE8-4C14-9B04-D0BF97944FBB}"/>
    <cellStyle name="Normal 7 4 16" xfId="13165" xr:uid="{81047D1A-38BA-435A-A515-EFDE4858AC06}"/>
    <cellStyle name="Normal 7 4 16 2" xfId="15695" xr:uid="{124E8C76-F939-45D6-9368-3A38FDDE1985}"/>
    <cellStyle name="Normal 7 4 17" xfId="13166" xr:uid="{A22886F3-D1A1-484B-B37C-4B92D5386E96}"/>
    <cellStyle name="Normal 7 4 17 2" xfId="15696" xr:uid="{30F32A21-2CFB-4338-A87D-2CC40BA7EBA8}"/>
    <cellStyle name="Normal 7 4 18" xfId="15697" xr:uid="{896C89B3-C607-420D-9EE4-5A617CEAC8AA}"/>
    <cellStyle name="Normal 7 4 18 2" xfId="32168" xr:uid="{390F5155-B26B-45EB-814C-FDC7AAFE3A55}"/>
    <cellStyle name="Normal 7 4 19" xfId="16759" xr:uid="{704F70D4-0D5A-4B39-A503-D63986CD58A9}"/>
    <cellStyle name="Normal 7 4 2" xfId="13167" xr:uid="{EFC752EC-98E0-44D0-B87D-12A190DC8CC4}"/>
    <cellStyle name="Normal 7 4 2 2" xfId="15698" xr:uid="{EABBF606-3034-4B02-96C3-D23EE8A94F63}"/>
    <cellStyle name="Normal 7 4 3" xfId="13168" xr:uid="{D5F41887-65D4-4DC3-B6D9-83304BB64E5B}"/>
    <cellStyle name="Normal 7 4 3 2" xfId="15699" xr:uid="{2D9B3F42-6440-4C0E-B3F1-70185E56B9F4}"/>
    <cellStyle name="Normal 7 4 4" xfId="13169" xr:uid="{97B02CB8-935D-477E-895F-09A3CAB8B66C}"/>
    <cellStyle name="Normal 7 4 4 2" xfId="15700" xr:uid="{A0216193-5D27-426B-95BA-53FAB46D4CE9}"/>
    <cellStyle name="Normal 7 4 5" xfId="13170" xr:uid="{7AE06F1A-49A9-4D8C-AC02-1FB57E694CB7}"/>
    <cellStyle name="Normal 7 4 5 2" xfId="15701" xr:uid="{036FFDC4-4C28-4AEC-9538-D55CA201F2FB}"/>
    <cellStyle name="Normal 7 4 6" xfId="13171" xr:uid="{C4E2E53A-45CC-4FA9-A0D4-71D36C5F18C2}"/>
    <cellStyle name="Normal 7 4 6 2" xfId="15702" xr:uid="{971E1356-E824-47B0-9F45-8B0F83AF39A9}"/>
    <cellStyle name="Normal 7 4 7" xfId="13172" xr:uid="{1E315782-B496-4FE6-BE22-F5DCA51348E7}"/>
    <cellStyle name="Normal 7 4 7 2" xfId="15703" xr:uid="{4EACB659-E331-4EC5-A490-19F2E5FBAE02}"/>
    <cellStyle name="Normal 7 4 8" xfId="13173" xr:uid="{F22E4089-B12A-4AE0-8932-B1A5FF9C4CF0}"/>
    <cellStyle name="Normal 7 4 8 2" xfId="15704" xr:uid="{24C3225C-1943-4C2C-A5F4-BC3627A3666C}"/>
    <cellStyle name="Normal 7 4 9" xfId="13174" xr:uid="{CF42500B-6D82-41C1-A1CD-9A371861F9F8}"/>
    <cellStyle name="Normal 7 4 9 2" xfId="15705" xr:uid="{8A77F423-EDAD-41FC-B739-3F7322808870}"/>
    <cellStyle name="Normal 7 5" xfId="13175" xr:uid="{7C2DB77E-F4E9-463E-B929-C0ECC51BE2E8}"/>
    <cellStyle name="Normal 7 5 10" xfId="13176" xr:uid="{C1FE5CCA-C26C-4727-B15C-BC5B36F138DE}"/>
    <cellStyle name="Normal 7 5 10 2" xfId="15706" xr:uid="{B83CE9D7-C4B6-47E2-B892-32085CF41D8B}"/>
    <cellStyle name="Normal 7 5 11" xfId="13177" xr:uid="{00E7530A-ED0A-48EB-8D7D-77E7E0C854C8}"/>
    <cellStyle name="Normal 7 5 11 2" xfId="15707" xr:uid="{ABCE79DC-3C86-4204-8964-36D2140182DF}"/>
    <cellStyle name="Normal 7 5 12" xfId="13178" xr:uid="{B4D3538F-87C9-4848-ADB5-19C0B9BA3EA6}"/>
    <cellStyle name="Normal 7 5 12 2" xfId="15708" xr:uid="{66DCBA5D-371F-42BB-9FBA-DD3B35F09162}"/>
    <cellStyle name="Normal 7 5 13" xfId="13179" xr:uid="{B0DFBD8F-43A8-4718-8B84-82C95625B5AD}"/>
    <cellStyle name="Normal 7 5 13 2" xfId="15709" xr:uid="{40747BB4-E0C1-4183-936E-3256D82B2F0C}"/>
    <cellStyle name="Normal 7 5 14" xfId="13180" xr:uid="{5ED7B497-F222-4D56-ADEC-DBB628727EA0}"/>
    <cellStyle name="Normal 7 5 14 2" xfId="15710" xr:uid="{584C7105-C2A9-4349-AF04-0152E78D54F0}"/>
    <cellStyle name="Normal 7 5 15" xfId="13181" xr:uid="{CE947426-AEC7-4BD2-8844-4A872694FF6E}"/>
    <cellStyle name="Normal 7 5 15 2" xfId="15711" xr:uid="{E65B3DCC-C16A-4CD1-ABB8-C6E733692AB9}"/>
    <cellStyle name="Normal 7 5 16" xfId="13182" xr:uid="{012FE4DC-0528-47DE-A940-DD00B22D2AB2}"/>
    <cellStyle name="Normal 7 5 16 2" xfId="15712" xr:uid="{D84B5C50-FC90-42B8-B851-E4A00EFDECA1}"/>
    <cellStyle name="Normal 7 5 17" xfId="13183" xr:uid="{126C2DF5-DFCE-422F-8366-0D846390AC42}"/>
    <cellStyle name="Normal 7 5 17 2" xfId="15713" xr:uid="{E1384D87-8F43-4720-A311-8811B047E214}"/>
    <cellStyle name="Normal 7 5 18" xfId="15714" xr:uid="{868621F6-5D5D-4071-9DBF-6D6D5EEA9A04}"/>
    <cellStyle name="Normal 7 5 18 2" xfId="32170" xr:uid="{C89217DC-8618-490E-A561-BBF9BC2E51FD}"/>
    <cellStyle name="Normal 7 5 19" xfId="16760" xr:uid="{050D84B4-A01E-40E1-8C74-E45D73CE7AA1}"/>
    <cellStyle name="Normal 7 5 2" xfId="13184" xr:uid="{2B7C8CAE-AECE-4E4E-924A-3832635522E4}"/>
    <cellStyle name="Normal 7 5 2 2" xfId="15715" xr:uid="{C4FC4E14-F812-4EE6-83FB-DC2FE7EE15A5}"/>
    <cellStyle name="Normal 7 5 3" xfId="13185" xr:uid="{361F3B66-E20A-434A-AE28-E68D39E00031}"/>
    <cellStyle name="Normal 7 5 3 2" xfId="15716" xr:uid="{CB8F6FAA-0CB2-44DD-8B12-19484A8F2395}"/>
    <cellStyle name="Normal 7 5 4" xfId="13186" xr:uid="{A0D5DD09-F630-4320-ACF6-B605D5CF7CAD}"/>
    <cellStyle name="Normal 7 5 4 2" xfId="15717" xr:uid="{A28ECE6B-B2C1-4E89-BAE8-62660D36D03A}"/>
    <cellStyle name="Normal 7 5 5" xfId="13187" xr:uid="{2BF50ED9-249E-449E-80DA-D03B8733FF92}"/>
    <cellStyle name="Normal 7 5 5 2" xfId="15718" xr:uid="{2ABD0406-7179-4A2D-BD7C-E810932A5091}"/>
    <cellStyle name="Normal 7 5 6" xfId="13188" xr:uid="{17AF9A4D-70D0-470C-8A9B-A5489B5D7368}"/>
    <cellStyle name="Normal 7 5 6 2" xfId="15719" xr:uid="{7D1D0B78-BA6C-447A-9B84-5109846C57A6}"/>
    <cellStyle name="Normal 7 5 7" xfId="13189" xr:uid="{1CEC167D-78EF-4A03-8D73-E0F564C1C4C3}"/>
    <cellStyle name="Normal 7 5 7 2" xfId="15720" xr:uid="{05E59FFA-24CE-4CAA-9B5E-FBE1FCFD7CEC}"/>
    <cellStyle name="Normal 7 5 8" xfId="13190" xr:uid="{5A43C73C-1E87-4DA6-86D3-27BEB70D0527}"/>
    <cellStyle name="Normal 7 5 8 2" xfId="15721" xr:uid="{B91D98A2-8977-428C-BFAA-90A7C035430E}"/>
    <cellStyle name="Normal 7 5 9" xfId="13191" xr:uid="{1D1B855C-C184-457A-A631-8ADFC032C5EE}"/>
    <cellStyle name="Normal 7 5 9 2" xfId="15722" xr:uid="{305A9E1D-DDAC-48DD-8235-482E825753A9}"/>
    <cellStyle name="Normal 7 6" xfId="13192" xr:uid="{03D9C7D8-BE76-4DEE-A483-5944D7399EC0}"/>
    <cellStyle name="Normal 7 6 2" xfId="15723" xr:uid="{F909185C-5671-447C-9E0B-5164A208E966}"/>
    <cellStyle name="Normal 7 6 2 2" xfId="32171" xr:uid="{1C154572-E4CC-4F64-878D-86775CB32293}"/>
    <cellStyle name="Normal 7 6 3" xfId="16200" xr:uid="{76E189BF-AE5B-4C46-A881-4BE81F533C9E}"/>
    <cellStyle name="Normal 7 6 3 2" xfId="16761" xr:uid="{E0572603-3A35-46E8-A4D8-BBFC62913B3B}"/>
    <cellStyle name="Normal 7 7" xfId="13193" xr:uid="{0905AE2A-083D-487E-97C3-1DF1A61CA2BB}"/>
    <cellStyle name="Normal 7 7 2" xfId="15724" xr:uid="{F304F218-F580-4C00-9F6E-3DA4317DAA76}"/>
    <cellStyle name="Normal 7 7 2 2" xfId="32172" xr:uid="{6E3561C6-E547-4D43-A1EC-6B50CF6D2FF5}"/>
    <cellStyle name="Normal 7 7 3" xfId="16201" xr:uid="{0540DF8D-894B-4813-B7AB-0747DA0BB2BC}"/>
    <cellStyle name="Normal 7 7 3 2" xfId="16762" xr:uid="{3088AD27-C37E-4566-B087-329F9B37F502}"/>
    <cellStyle name="Normal 7 8" xfId="13194" xr:uid="{3BC88E7B-096C-4593-B8F4-AE6984622897}"/>
    <cellStyle name="Normal 7 8 2" xfId="15725" xr:uid="{77F38485-0AD5-4B9E-93D5-4A370168E9C7}"/>
    <cellStyle name="Normal 7 8 2 2" xfId="32173" xr:uid="{FD826C59-CF49-4CD7-823C-0A4627F9592E}"/>
    <cellStyle name="Normal 7 8 3" xfId="16202" xr:uid="{C77C8DE6-3095-4955-8D08-AA1CE82B9630}"/>
    <cellStyle name="Normal 7 8 3 2" xfId="16763" xr:uid="{DFF40047-9731-459E-ADBD-1DFE73B2CE6E}"/>
    <cellStyle name="Normal 7 9" xfId="13195" xr:uid="{71CE6B29-581C-4804-905A-F2D672BFD24E}"/>
    <cellStyle name="Normal 7 9 2" xfId="15726" xr:uid="{DAA39275-82FC-4CC3-9AB4-3BDC27D1C5E2}"/>
    <cellStyle name="Normal 7 9 2 2" xfId="32174" xr:uid="{6C157A9A-8BAB-4E5B-965A-A206415DB893}"/>
    <cellStyle name="Normal 7 9 3" xfId="16203" xr:uid="{025E1EA9-652F-4325-BB7D-1FD0A46EB909}"/>
    <cellStyle name="Normal 7 9 3 2" xfId="16764" xr:uid="{3AA5B152-4F80-42A2-A0B3-804549B0D74B}"/>
    <cellStyle name="Normal 70" xfId="13196" xr:uid="{B867AE9F-6602-4AEE-90D9-7DAB42514E13}"/>
    <cellStyle name="Normal 70 2" xfId="13197" xr:uid="{D90264DC-FCED-4E07-963A-62BFE03C95A7}"/>
    <cellStyle name="Normal 70 2 2" xfId="13198" xr:uid="{CEFA8D70-E3F7-47D5-B76A-26875B1EC834}"/>
    <cellStyle name="Normal 70 2 3" xfId="13199" xr:uid="{0EAC8074-2FFA-4B91-B8DB-92B207852E3D}"/>
    <cellStyle name="Normal 70 2 4" xfId="13200" xr:uid="{A6ED87E8-29C0-4D37-B409-23EEB5277289}"/>
    <cellStyle name="Normal 70 3" xfId="13201" xr:uid="{F1983A0C-3A7C-4C28-A5E3-E1A02AA6484F}"/>
    <cellStyle name="Normal 70 3 2" xfId="13202" xr:uid="{9A41E9F8-53F9-4563-BE96-8AE6615CC247}"/>
    <cellStyle name="Normal 70 3 3" xfId="13203" xr:uid="{1C506B1D-F029-460D-8A55-250C1869AB2D}"/>
    <cellStyle name="Normal 70 3 4" xfId="13204" xr:uid="{AEC9BDC7-D1B5-4D04-8138-79E80409283D}"/>
    <cellStyle name="Normal 70 4" xfId="13205" xr:uid="{C3CD0215-77AD-4167-AD83-6F406E6CDF32}"/>
    <cellStyle name="Normal 70 5" xfId="13206" xr:uid="{C0F65346-991C-4CCA-9267-EEB02CAF4185}"/>
    <cellStyle name="Normal 70 6" xfId="13207" xr:uid="{4BF83F37-C3B4-48DF-8CC4-C7E3F177F0E6}"/>
    <cellStyle name="Normal 71" xfId="13208" xr:uid="{BDE1407A-42C4-4BE7-8718-1C0DBDA4FC91}"/>
    <cellStyle name="Normal 71 2" xfId="13209" xr:uid="{EB9ED66C-4AD2-4BB1-84DD-4E0BEA136E92}"/>
    <cellStyle name="Normal 71 2 2" xfId="13210" xr:uid="{A393B8C3-986D-4D44-99A0-DD050EC0C01A}"/>
    <cellStyle name="Normal 71 2 3" xfId="13211" xr:uid="{B6C8F54B-FF06-4913-9052-0E442FBC56F8}"/>
    <cellStyle name="Normal 71 2 4" xfId="13212" xr:uid="{0F30AD16-A722-487E-8DEB-7E0B78639548}"/>
    <cellStyle name="Normal 71 3" xfId="13213" xr:uid="{6FE19F1D-9BD1-4503-882A-478998422CB3}"/>
    <cellStyle name="Normal 71 3 2" xfId="13214" xr:uid="{B9424E8A-7151-46F4-AC58-D9ABB3D79241}"/>
    <cellStyle name="Normal 71 3 3" xfId="13215" xr:uid="{B51880A5-CE43-44FD-9B95-FCC9DDD61A56}"/>
    <cellStyle name="Normal 71 3 4" xfId="13216" xr:uid="{0560EB09-F15F-45D3-8C74-200AAF6C04B8}"/>
    <cellStyle name="Normal 71 4" xfId="13217" xr:uid="{DD608E41-C984-4276-8096-259C4E1881B4}"/>
    <cellStyle name="Normal 71 5" xfId="13218" xr:uid="{35E3D808-189E-4EBA-B503-5E4DC5B6AD5F}"/>
    <cellStyle name="Normal 71 6" xfId="13219" xr:uid="{7FBFA5D7-882F-44A8-841E-5D4721544B3C}"/>
    <cellStyle name="Normal 72" xfId="13220" xr:uid="{7C1296D7-0105-4B1C-ABA6-B6C94DEDE190}"/>
    <cellStyle name="Normal 72 2" xfId="13221" xr:uid="{1D8C27E5-AF74-435F-9610-98659C21F726}"/>
    <cellStyle name="Normal 72 2 2" xfId="13222" xr:uid="{EC112F06-B922-484D-802C-72AF05C2CC88}"/>
    <cellStyle name="Normal 72 2 3" xfId="13223" xr:uid="{521FACE3-D9A0-412D-89D3-D27805826E06}"/>
    <cellStyle name="Normal 72 2 4" xfId="13224" xr:uid="{70049B34-9351-4EC5-8557-59B1D35161F0}"/>
    <cellStyle name="Normal 72 3" xfId="13225" xr:uid="{28D984DF-78F2-4DAD-883F-DFB378783395}"/>
    <cellStyle name="Normal 72 3 2" xfId="13226" xr:uid="{56730460-5CA1-4632-8B51-4C6DD461B8AE}"/>
    <cellStyle name="Normal 72 3 3" xfId="13227" xr:uid="{5FD27FCB-33C2-4D29-A1A0-CD5F74F19C33}"/>
    <cellStyle name="Normal 72 3 4" xfId="13228" xr:uid="{C6025211-0122-49F9-AD13-F83A69183955}"/>
    <cellStyle name="Normal 72 4" xfId="13229" xr:uid="{549C290F-5A65-484D-9EEA-B8324A4F8541}"/>
    <cellStyle name="Normal 72 4 2" xfId="13230" xr:uid="{9EDCFB11-CED8-4CAF-A99B-9535F9FBE874}"/>
    <cellStyle name="Normal 72 4 3" xfId="13231" xr:uid="{F79E5372-E72A-4B01-B352-73AB9FB7FDBA}"/>
    <cellStyle name="Normal 72 4 4" xfId="13232" xr:uid="{F33BE8CA-92AC-44D1-B14F-99719DA50852}"/>
    <cellStyle name="Normal 72 5" xfId="13233" xr:uid="{A2EB6385-BE29-40F1-81F5-06EEF5B16A88}"/>
    <cellStyle name="Normal 72 6" xfId="13234" xr:uid="{FB7D029B-2E29-40BC-B721-7EE31B1736D3}"/>
    <cellStyle name="Normal 72 7" xfId="13235" xr:uid="{8AB89CD7-C0F9-4BFA-9E32-AC142DC80582}"/>
    <cellStyle name="Normal 73" xfId="13236" xr:uid="{D573B9CA-0605-435F-AF12-4703E4839299}"/>
    <cellStyle name="Normal 73 2" xfId="13237" xr:uid="{7614F53B-086C-4F57-8617-36637DDE275B}"/>
    <cellStyle name="Normal 73 2 2" xfId="13238" xr:uid="{58AE7CBE-D3CE-42E3-B7E7-92F023F30632}"/>
    <cellStyle name="Normal 73 2 3" xfId="13239" xr:uid="{4AA92AE9-9EBF-4202-8CA7-DB7AA5637969}"/>
    <cellStyle name="Normal 73 2 4" xfId="13240" xr:uid="{ED3534D8-2934-4543-BFFF-0370E39E805F}"/>
    <cellStyle name="Normal 73 3" xfId="13241" xr:uid="{FF8CAF52-D259-419E-A091-AF7A7A7D4183}"/>
    <cellStyle name="Normal 73 3 2" xfId="13242" xr:uid="{43848F7F-7B3F-4066-8D7F-5EBB0B212787}"/>
    <cellStyle name="Normal 73 3 3" xfId="13243" xr:uid="{6778A016-F295-4E0A-9C4E-D2721B235724}"/>
    <cellStyle name="Normal 73 3 4" xfId="13244" xr:uid="{938D423F-7E84-483E-8E31-84735A6EA93F}"/>
    <cellStyle name="Normal 73 4" xfId="13245" xr:uid="{27F7DF42-3D3A-4442-A305-DAFE460157E3}"/>
    <cellStyle name="Normal 73 4 2" xfId="13246" xr:uid="{6F66C57C-1E4F-49A2-AE89-FF54932EFE53}"/>
    <cellStyle name="Normal 73 4 3" xfId="13247" xr:uid="{6AA46E5A-C640-44D0-BB75-8A2A962A3544}"/>
    <cellStyle name="Normal 73 4 4" xfId="13248" xr:uid="{7F696657-22E2-41E1-8D03-E68564EA7FD2}"/>
    <cellStyle name="Normal 73 5" xfId="13249" xr:uid="{09DF3D56-D5F5-4292-B06E-42F753721991}"/>
    <cellStyle name="Normal 73 6" xfId="13250" xr:uid="{1E957F18-F75B-4084-AB21-F10FF3AE288E}"/>
    <cellStyle name="Normal 73 7" xfId="13251" xr:uid="{A6985167-A19B-47A0-8865-DCD6D2851C90}"/>
    <cellStyle name="Normal 74" xfId="13252" xr:uid="{15CE11A9-5495-4A12-8356-C1A00AF6F458}"/>
    <cellStyle name="Normal 74 2" xfId="13253" xr:uid="{F2EC3023-082D-4BD8-9360-C5D80A484E29}"/>
    <cellStyle name="Normal 74 2 2" xfId="13254" xr:uid="{36E8A34D-C9E3-4F20-892B-7762E6B8B099}"/>
    <cellStyle name="Normal 74 2 3" xfId="13255" xr:uid="{86DA5479-3FB5-4B98-B8E8-9EBDE0E7EFF0}"/>
    <cellStyle name="Normal 74 2 4" xfId="13256" xr:uid="{99F83F63-2226-424F-B5C8-F2384DBFEF56}"/>
    <cellStyle name="Normal 74 3" xfId="13257" xr:uid="{FCEB6CD6-F651-4E0E-A09D-361DBB529808}"/>
    <cellStyle name="Normal 74 3 2" xfId="13258" xr:uid="{F56FA22E-1C0D-4AA8-A1B0-4590A67C506E}"/>
    <cellStyle name="Normal 74 3 3" xfId="13259" xr:uid="{7A4F480D-0FC4-4317-8A40-55763473FA44}"/>
    <cellStyle name="Normal 74 3 4" xfId="13260" xr:uid="{313CABCC-83CB-4013-99DE-B17BE018E37E}"/>
    <cellStyle name="Normal 74 4" xfId="13261" xr:uid="{0CAC450C-2BD8-496F-9579-F75786116D86}"/>
    <cellStyle name="Normal 74 5" xfId="13262" xr:uid="{43631199-1BF6-4D7B-B7D6-2DD9A6A35A87}"/>
    <cellStyle name="Normal 74 6" xfId="13263" xr:uid="{04F80D67-DF65-42CF-BC54-59D6CB830D70}"/>
    <cellStyle name="Normal 75" xfId="13264" xr:uid="{B108B0B9-A870-4709-AB64-33E4ECEA48C4}"/>
    <cellStyle name="Normal 75 2" xfId="13265" xr:uid="{0EBA07F8-2886-41E2-9A74-F9207AD76B05}"/>
    <cellStyle name="Normal 75 2 2" xfId="13266" xr:uid="{F7298EA7-DCB1-4804-B052-66C56D806FC6}"/>
    <cellStyle name="Normal 75 2 3" xfId="13267" xr:uid="{9055790C-6068-4A05-A5B3-81228DFE8C78}"/>
    <cellStyle name="Normal 75 2 4" xfId="13268" xr:uid="{8C11FA16-1E19-4D3B-A099-5F6676D243E3}"/>
    <cellStyle name="Normal 75 3" xfId="13269" xr:uid="{010B57A3-0B37-4482-8993-ADD053998891}"/>
    <cellStyle name="Normal 75 3 2" xfId="13270" xr:uid="{75A3E37F-8803-4D1F-9292-0468B5BCBCDF}"/>
    <cellStyle name="Normal 75 3 3" xfId="13271" xr:uid="{C3D2E474-8B27-4332-AE9D-1B828018937F}"/>
    <cellStyle name="Normal 75 3 4" xfId="13272" xr:uid="{7873F97C-A97E-4F4B-88C8-E82DC38CB8A8}"/>
    <cellStyle name="Normal 75 4" xfId="13273" xr:uid="{D5D0F64D-3F2F-44FF-9CDF-FEE753F697D6}"/>
    <cellStyle name="Normal 75 5" xfId="13274" xr:uid="{C3193275-9A22-4D84-BECB-B925BD879305}"/>
    <cellStyle name="Normal 75 6" xfId="13275" xr:uid="{7FC2A6F2-4B2C-48B0-AC7E-9C4A2F2B0239}"/>
    <cellStyle name="Normal 76" xfId="13276" xr:uid="{9A556450-756F-406A-B882-7EF8BBCE99E0}"/>
    <cellStyle name="Normal 76 2" xfId="13277" xr:uid="{C15C4086-D119-416E-B7EB-97DF4CACC7EE}"/>
    <cellStyle name="Normal 76 2 2" xfId="13278" xr:uid="{94E84F5F-DA61-4A6E-B3D9-148C5F5DB9F0}"/>
    <cellStyle name="Normal 76 2 3" xfId="13279" xr:uid="{07558F5E-22A4-4DC6-AEA2-597BBDEA89F8}"/>
    <cellStyle name="Normal 76 2 4" xfId="13280" xr:uid="{84845F1F-DA78-49C2-8464-6697D4232F6E}"/>
    <cellStyle name="Normal 76 3" xfId="13281" xr:uid="{A559BFB2-1768-48F3-AEB9-F43EB1BD2B44}"/>
    <cellStyle name="Normal 76 3 2" xfId="13282" xr:uid="{1EFFF0F2-24D3-4550-9012-EF646CFDED93}"/>
    <cellStyle name="Normal 76 3 3" xfId="13283" xr:uid="{1D76B6AA-295A-4053-9A9D-DBABA2340868}"/>
    <cellStyle name="Normal 76 3 4" xfId="13284" xr:uid="{832CC9BD-55D6-4ABF-BE2D-41C2DAFE485C}"/>
    <cellStyle name="Normal 76 4" xfId="13285" xr:uid="{59062226-F6D9-430C-8EA5-D4B92042B7AB}"/>
    <cellStyle name="Normal 76 4 2" xfId="13286" xr:uid="{D6C2A096-656C-4378-A8D2-B545EB7B79D1}"/>
    <cellStyle name="Normal 76 4 3" xfId="13287" xr:uid="{D7331254-B2FB-459B-AB4C-1BFA3EFE8739}"/>
    <cellStyle name="Normal 76 4 4" xfId="13288" xr:uid="{D7F0982B-43B5-46DC-828D-2DE128D69583}"/>
    <cellStyle name="Normal 76 5" xfId="13289" xr:uid="{89909945-FC77-443B-8E73-3DF1714E6E04}"/>
    <cellStyle name="Normal 76 6" xfId="13290" xr:uid="{DFF2C04D-989A-4B11-BA14-E7E0D6550729}"/>
    <cellStyle name="Normal 76 7" xfId="13291" xr:uid="{67D98D3B-2B7D-4FB5-8E8E-8FDE3D3FFE0A}"/>
    <cellStyle name="Normal 77" xfId="13292" xr:uid="{91DFB8A7-EEA7-4AE7-8D8C-AD1B06844833}"/>
    <cellStyle name="Normal 77 2" xfId="13293" xr:uid="{5D20378A-9653-410E-AA2C-4691D5D6276A}"/>
    <cellStyle name="Normal 77 2 2" xfId="13294" xr:uid="{087573B4-8240-486D-8AE5-D0B80211D8CB}"/>
    <cellStyle name="Normal 77 2 3" xfId="13295" xr:uid="{0317F793-4F5A-4C88-B0D1-5C257B9A33F0}"/>
    <cellStyle name="Normal 77 2 4" xfId="13296" xr:uid="{A692EB21-1570-4550-B62F-BF0897F0CC45}"/>
    <cellStyle name="Normal 77 3" xfId="13297" xr:uid="{642FEA2D-D92F-4430-9120-260ECA10C6E2}"/>
    <cellStyle name="Normal 77 3 2" xfId="13298" xr:uid="{B0C14112-1C09-4ECE-8EE0-85D2849E18D4}"/>
    <cellStyle name="Normal 77 3 3" xfId="13299" xr:uid="{89DE92A3-E1D7-42B9-890F-F4DF0C9CDA1B}"/>
    <cellStyle name="Normal 77 3 4" xfId="13300" xr:uid="{DB1D3A51-94CB-4A01-8A50-42ED547815EA}"/>
    <cellStyle name="Normal 77 4" xfId="13301" xr:uid="{3EE0136B-A3C9-4CB7-A756-FA09C64FA7CE}"/>
    <cellStyle name="Normal 77 5" xfId="13302" xr:uid="{0A350F79-5756-4905-BB80-27B1259C6A6B}"/>
    <cellStyle name="Normal 77 6" xfId="13303" xr:uid="{74FB6F72-2C07-48BB-BA0D-D030215287D6}"/>
    <cellStyle name="Normal 78" xfId="13304" xr:uid="{3293BEB0-7825-4702-B929-590F9FE42F60}"/>
    <cellStyle name="Normal 78 2" xfId="13305" xr:uid="{10755245-B196-470F-918F-BA379D268153}"/>
    <cellStyle name="Normal 78 2 2" xfId="13306" xr:uid="{85E936AC-5979-4D9A-B0A2-651C8A4DF50A}"/>
    <cellStyle name="Normal 78 2 3" xfId="13307" xr:uid="{FFE55859-2135-4C68-98E8-F3C693A26EA8}"/>
    <cellStyle name="Normal 78 2 4" xfId="13308" xr:uid="{E02B9B58-6B36-4A16-BDC0-A051D5FF94F4}"/>
    <cellStyle name="Normal 78 3" xfId="13309" xr:uid="{A1649BB2-5112-4972-9BC8-9E94B3F46749}"/>
    <cellStyle name="Normal 78 3 2" xfId="13310" xr:uid="{489A0EB9-6B1C-447A-B34D-A26E3FFBE37E}"/>
    <cellStyle name="Normal 78 3 3" xfId="13311" xr:uid="{E04322C1-040A-4407-AB06-0C782E015206}"/>
    <cellStyle name="Normal 78 3 4" xfId="13312" xr:uid="{3A234A62-02EB-4A60-82DF-ACE9AAE7ED08}"/>
    <cellStyle name="Normal 78 4" xfId="13313" xr:uid="{5CFC6687-E58A-4964-BDCF-04829698466C}"/>
    <cellStyle name="Normal 78 5" xfId="13314" xr:uid="{B0D1BE72-5784-46A3-A0A0-3C8421BB4D54}"/>
    <cellStyle name="Normal 78 6" xfId="13315" xr:uid="{9D3A08D7-10A3-4FA5-B119-917C706FDD0A}"/>
    <cellStyle name="Normal 79" xfId="13316" xr:uid="{D11ECBB1-E5AF-44A6-A6AD-FA5D84AC288D}"/>
    <cellStyle name="Normal 79 2" xfId="13317" xr:uid="{CCE947BD-30CD-46E0-8D87-486050B4A95B}"/>
    <cellStyle name="Normal 79 2 2" xfId="13318" xr:uid="{83B08A9B-7648-41F2-9AE7-177AEFC14453}"/>
    <cellStyle name="Normal 79 2 3" xfId="13319" xr:uid="{37324BC0-84C4-4E8A-8E12-7DC298CF0ED6}"/>
    <cellStyle name="Normal 79 2 4" xfId="13320" xr:uid="{6F55FEB7-899B-4A08-B665-5EC4487F23E9}"/>
    <cellStyle name="Normal 79 3" xfId="13321" xr:uid="{2B22D753-709A-4413-A52C-7D72C369A025}"/>
    <cellStyle name="Normal 79 3 2" xfId="13322" xr:uid="{6D71A3DD-86AD-4937-B880-0E7FC24C724D}"/>
    <cellStyle name="Normal 79 3 3" xfId="13323" xr:uid="{41EBF0C4-67E0-423E-8290-FA36B33EFA90}"/>
    <cellStyle name="Normal 79 3 4" xfId="13324" xr:uid="{231B512B-92B2-4554-8982-2B906BF92C53}"/>
    <cellStyle name="Normal 79 4" xfId="13325" xr:uid="{FC0A0613-A9FA-417E-8993-092ABAA881C1}"/>
    <cellStyle name="Normal 79 4 2" xfId="13326" xr:uid="{985ABA37-FC8E-464D-8CF6-D1A58CB50E42}"/>
    <cellStyle name="Normal 79 4 3" xfId="13327" xr:uid="{4093D184-7775-418B-99D2-7CCB18FAD5D0}"/>
    <cellStyle name="Normal 79 4 4" xfId="13328" xr:uid="{D98722ED-A2E8-437C-91C5-BAA3D6293B57}"/>
    <cellStyle name="Normal 79 5" xfId="13329" xr:uid="{DC31A507-B5A7-48A1-B89E-2FB0EF2A570B}"/>
    <cellStyle name="Normal 79 6" xfId="13330" xr:uid="{58E79114-6B98-471A-86FB-D5A70F701490}"/>
    <cellStyle name="Normal 79 7" xfId="13331" xr:uid="{78B11BBD-9605-4861-930F-4199A89B9334}"/>
    <cellStyle name="Normal 8" xfId="13332" xr:uid="{FEFC266D-BD59-4433-81F7-08B752923BFE}"/>
    <cellStyle name="Normal 8 10" xfId="13333" xr:uid="{A8C9A3AD-D90B-4947-A5AD-2CB663ACB7A2}"/>
    <cellStyle name="Normal 8 10 2" xfId="15727" xr:uid="{C557D391-A7B6-4956-81B1-93F45C8D3A66}"/>
    <cellStyle name="Normal 8 11" xfId="13334" xr:uid="{A9C06AF0-5C34-4322-A2AA-EAA22DB9BF54}"/>
    <cellStyle name="Normal 8 11 2" xfId="15728" xr:uid="{E4880C9B-5BC3-44FF-8DC9-74D907A12D03}"/>
    <cellStyle name="Normal 8 12" xfId="13335" xr:uid="{502ABC28-8031-4D8D-BE24-6B6824466F8D}"/>
    <cellStyle name="Normal 8 12 2" xfId="15729" xr:uid="{A6BD6933-DDEB-44BF-8E7D-DFB911D60051}"/>
    <cellStyle name="Normal 8 13" xfId="13336" xr:uid="{57E77AD1-9A8E-4ABF-91C5-C30CDB1FD3D8}"/>
    <cellStyle name="Normal 8 13 2" xfId="15730" xr:uid="{320E00D7-CC41-4A07-910B-6FF6CB0F3229}"/>
    <cellStyle name="Normal 8 14" xfId="13337" xr:uid="{A77C435E-602E-4D46-8007-113EBFB08A17}"/>
    <cellStyle name="Normal 8 14 2" xfId="15731" xr:uid="{C3449A6B-4C22-4A07-8045-C2B26D86185A}"/>
    <cellStyle name="Normal 8 15" xfId="13338" xr:uid="{EA9F6C29-FED3-4F13-82C5-417369F65446}"/>
    <cellStyle name="Normal 8 15 2" xfId="15732" xr:uid="{7595ABB2-C0C5-4E88-A6C7-E80A9BE0BFDD}"/>
    <cellStyle name="Normal 8 16" xfId="13339" xr:uid="{4476502A-A60C-4505-9370-C46887BE43FC}"/>
    <cellStyle name="Normal 8 16 2" xfId="15733" xr:uid="{04326670-5083-4345-BEE6-A071CE0D51B3}"/>
    <cellStyle name="Normal 8 17" xfId="13340" xr:uid="{048AE46C-CD91-4E6D-8978-93C45EDC92F3}"/>
    <cellStyle name="Normal 8 17 2" xfId="15734" xr:uid="{863802E1-84F4-432F-9C3C-DA9D3FB2A207}"/>
    <cellStyle name="Normal 8 18" xfId="13341" xr:uid="{4EBFB673-9F1A-4BAC-AAF8-CFBF59A18E82}"/>
    <cellStyle name="Normal 8 18 2" xfId="15735" xr:uid="{5F17A4E1-FE39-4E9D-ABAC-4D227DEF398F}"/>
    <cellStyle name="Normal 8 19" xfId="13342" xr:uid="{16854792-81A8-4651-8934-84ADCBB6544E}"/>
    <cellStyle name="Normal 8 19 2" xfId="13343" xr:uid="{300F5DE2-6BA4-4D6E-94B3-7DC119F3898E}"/>
    <cellStyle name="Normal 8 19 3" xfId="13344" xr:uid="{97436486-BD14-4F9A-B880-FB2CF4009245}"/>
    <cellStyle name="Normal 8 19 4" xfId="13345" xr:uid="{2615273C-FACF-4026-A0EF-0671AF048288}"/>
    <cellStyle name="Normal 8 19 5" xfId="16204" xr:uid="{C9F39987-C08A-4A87-9D51-1A0320CE487C}"/>
    <cellStyle name="Normal 8 19 5 2" xfId="16766" xr:uid="{DEBFE69E-DA1F-45A0-BE03-451E380857AC}"/>
    <cellStyle name="Normal 8 2" xfId="13346" xr:uid="{1E1171D0-53FB-4AAC-B09A-81DAC9F9B1BC}"/>
    <cellStyle name="Normal 8 2 10" xfId="13347" xr:uid="{29B35A1C-E07D-4D35-B5C8-77E22C072FCA}"/>
    <cellStyle name="Normal 8 2 10 2" xfId="15736" xr:uid="{44598070-9509-48A7-9A82-D5ADF893DBAF}"/>
    <cellStyle name="Normal 8 2 11" xfId="13348" xr:uid="{D6B6B952-EEE6-44A0-9F5D-05A5DD91C588}"/>
    <cellStyle name="Normal 8 2 11 2" xfId="15737" xr:uid="{2BBE76ED-7597-4CB9-BC97-3C07A5449091}"/>
    <cellStyle name="Normal 8 2 12" xfId="13349" xr:uid="{3133B012-D5AB-4425-9B28-6075C4D3275E}"/>
    <cellStyle name="Normal 8 2 12 2" xfId="15738" xr:uid="{727CB372-9BA7-49B9-9AE1-F7971B61EA32}"/>
    <cellStyle name="Normal 8 2 13" xfId="13350" xr:uid="{6E3ED1C6-A046-44AF-9EAE-80127AEC6AD1}"/>
    <cellStyle name="Normal 8 2 13 2" xfId="15739" xr:uid="{1A5E0632-4988-4E94-84BA-6B0AA6216420}"/>
    <cellStyle name="Normal 8 2 14" xfId="13351" xr:uid="{71E149EE-E3A5-4F11-9EAA-85E8926F38F4}"/>
    <cellStyle name="Normal 8 2 14 2" xfId="15740" xr:uid="{F0E95592-FB85-47D2-9D6C-4074701DC29A}"/>
    <cellStyle name="Normal 8 2 15" xfId="13352" xr:uid="{75881D83-4626-471A-9E10-C52C68EF4997}"/>
    <cellStyle name="Normal 8 2 15 2" xfId="15741" xr:uid="{22A87158-54C7-4EFE-AC25-AB9F99248959}"/>
    <cellStyle name="Normal 8 2 16" xfId="13353" xr:uid="{BD99E842-8321-43DF-9E3A-B30BAEB94B03}"/>
    <cellStyle name="Normal 8 2 16 2" xfId="15742" xr:uid="{FA40D5D6-9AB3-4A80-BA71-50CAA5039881}"/>
    <cellStyle name="Normal 8 2 17" xfId="13354" xr:uid="{C9B87A61-2285-43EA-8FC7-B6318286234C}"/>
    <cellStyle name="Normal 8 2 17 2" xfId="15743" xr:uid="{1445B0C8-BFE6-410E-BBD6-72102C1F1901}"/>
    <cellStyle name="Normal 8 2 18" xfId="13355" xr:uid="{186BB3A8-BAE5-49C5-9F48-53E7B4083ACB}"/>
    <cellStyle name="Normal 8 2 18 2" xfId="13356" xr:uid="{7C76EFDC-A9B1-4368-BB43-AD0BAFF5D4D4}"/>
    <cellStyle name="Normal 8 2 18 3" xfId="13357" xr:uid="{66D76FD0-C10B-458C-896A-FCB04AEC2381}"/>
    <cellStyle name="Normal 8 2 18 4" xfId="13358" xr:uid="{A8D7AAE4-DD75-401C-B474-A2BD9F5608C6}"/>
    <cellStyle name="Normal 8 2 18 5" xfId="16205" xr:uid="{8997C46F-492E-44CC-92C3-504B4E05036D}"/>
    <cellStyle name="Normal 8 2 18 5 2" xfId="16768" xr:uid="{50CF3A26-C4EE-4D7A-95D7-A423FE7B21A1}"/>
    <cellStyle name="Normal 8 2 19" xfId="13359" xr:uid="{BA354433-AFE5-49CB-95C5-E7EACB3C767F}"/>
    <cellStyle name="Normal 8 2 2" xfId="13360" xr:uid="{B804CED1-E81F-4EF4-8571-C83CE95EE731}"/>
    <cellStyle name="Normal 8 2 2 2" xfId="15744" xr:uid="{B46C9E9A-BEE2-4914-8FE0-71DF4F3EF56C}"/>
    <cellStyle name="Normal 8 2 2 2 2" xfId="18991" xr:uid="{19786497-E510-4CE8-B7C6-E5236B0EDA8C}"/>
    <cellStyle name="Normal 8 2 2 3" xfId="18992" xr:uid="{564EA3E7-B01A-460C-BF6F-705C82DB7521}"/>
    <cellStyle name="Normal 8 2 2 4" xfId="18990" xr:uid="{29E6A874-6244-4751-980F-22FD553D4430}"/>
    <cellStyle name="Normal 8 2 20" xfId="13361" xr:uid="{F2FE3F96-125D-4A88-B6BA-DC1099E92B4C}"/>
    <cellStyle name="Normal 8 2 21" xfId="13362" xr:uid="{0F943D30-8987-4A20-A61B-0DEFD45E4EB7}"/>
    <cellStyle name="Normal 8 2 22" xfId="13363" xr:uid="{0BC920AC-E131-40A3-A60D-007DEF0E6657}"/>
    <cellStyle name="Normal 8 2 23" xfId="16767" xr:uid="{643FB1A3-EED4-4C68-AD21-938A015B52A0}"/>
    <cellStyle name="Normal 8 2 3" xfId="13364" xr:uid="{D8792903-D180-4C0C-B04D-1109CBED4FC5}"/>
    <cellStyle name="Normal 8 2 3 2" xfId="15745" xr:uid="{4EB65F1D-F6CB-401D-A12F-A7D3E213BD35}"/>
    <cellStyle name="Normal 8 2 4" xfId="13365" xr:uid="{95DC39A1-C6BD-4D35-A5D8-D5BAA5A3A2FE}"/>
    <cellStyle name="Normal 8 2 4 2" xfId="15746" xr:uid="{C96C62CB-DAE5-434E-AFF3-1745BAB7866F}"/>
    <cellStyle name="Normal 8 2 5" xfId="13366" xr:uid="{CA5E6732-4F19-4851-8D34-C1A1B4F89D81}"/>
    <cellStyle name="Normal 8 2 5 2" xfId="15747" xr:uid="{1B67415E-F077-4D38-B850-1F4959D559E0}"/>
    <cellStyle name="Normal 8 2 6" xfId="13367" xr:uid="{526233D3-1A4F-401F-A251-7CE3245CB593}"/>
    <cellStyle name="Normal 8 2 6 2" xfId="15748" xr:uid="{2DF1F44F-F9AA-4665-B477-3A671E1A19D1}"/>
    <cellStyle name="Normal 8 2 7" xfId="13368" xr:uid="{3BC18320-9033-4C74-8D32-3DD54C939EE9}"/>
    <cellStyle name="Normal 8 2 7 2" xfId="15749" xr:uid="{D72016BA-AF67-4E98-BEF8-A84668260A64}"/>
    <cellStyle name="Normal 8 2 8" xfId="13369" xr:uid="{233DE6BC-B797-4FC3-BC1B-8B861C43C867}"/>
    <cellStyle name="Normal 8 2 8 2" xfId="15750" xr:uid="{0944FCB2-FF8A-46C8-89DF-75DAB3D0A968}"/>
    <cellStyle name="Normal 8 2 9" xfId="13370" xr:uid="{94877E60-B4EE-416B-A8A6-93C3421DC670}"/>
    <cellStyle name="Normal 8 2 9 2" xfId="15751" xr:uid="{ACA16F9F-29AB-4A55-9518-2B35608B5703}"/>
    <cellStyle name="Normal 8 20" xfId="13371" xr:uid="{D3963F28-93AE-457E-905E-CCEDA723D24E}"/>
    <cellStyle name="Normal 8 21" xfId="13372" xr:uid="{82EF81E8-1314-4217-8A8F-46267FEF5CD2}"/>
    <cellStyle name="Normal 8 21 2" xfId="18993" xr:uid="{4CA6EDD1-53C2-4272-B465-AEAF96C5E032}"/>
    <cellStyle name="Normal 8 21 2 2" xfId="32179" xr:uid="{CE9C2964-3541-434D-AA56-1B501EB4E97A}"/>
    <cellStyle name="Normal 8 22" xfId="13373" xr:uid="{27A1F82A-258F-4FD2-9DB6-D6EECCB92449}"/>
    <cellStyle name="Normal 8 22 2" xfId="18994" xr:uid="{16399D71-3890-4159-8925-6D6CC3327E02}"/>
    <cellStyle name="Normal 8 22 2 2" xfId="32180" xr:uid="{ECC9AF74-85A8-49E2-AA37-124B127EB579}"/>
    <cellStyle name="Normal 8 23" xfId="13374" xr:uid="{4EA7C1C4-E2B6-436B-9DFA-F5F901BAD615}"/>
    <cellStyle name="Normal 8 23 2" xfId="18995" xr:uid="{ABFEA853-FD56-4B78-8F81-48804025A471}"/>
    <cellStyle name="Normal 8 23 2 2" xfId="32181" xr:uid="{423FDEDE-7ED6-4595-919B-605386C6C0DE}"/>
    <cellStyle name="Normal 8 24" xfId="16765" xr:uid="{2E47A525-DCF1-429A-B421-FCDB51E92CF7}"/>
    <cellStyle name="Normal 8 24 2" xfId="18996" xr:uid="{8EFD6B3A-8858-49E3-AEA3-6B03CFBA3DCE}"/>
    <cellStyle name="Normal 8 25" xfId="18997" xr:uid="{5B745F7D-B4D1-427C-BD37-D22C5ACCC0E4}"/>
    <cellStyle name="Normal 8 26" xfId="18998" xr:uid="{4CAF873E-D59F-488C-999E-D98B50D91444}"/>
    <cellStyle name="Normal 8 27" xfId="18999" xr:uid="{86AA1AFD-033C-441B-85AB-EF52AE136FD2}"/>
    <cellStyle name="Normal 8 28" xfId="19000" xr:uid="{B7A70B5A-F155-499E-B704-AD764F86E4C6}"/>
    <cellStyle name="Normal 8 29" xfId="19001" xr:uid="{4F36DA7C-815B-432E-955C-145ACC7A260D}"/>
    <cellStyle name="Normal 8 3" xfId="13375" xr:uid="{717F29A9-C414-4258-9140-A782C87D0169}"/>
    <cellStyle name="Normal 8 3 2" xfId="15752" xr:uid="{D3F31EF9-0B48-48C7-BE7A-1B750A565E76}"/>
    <cellStyle name="Normal 8 3 2 2" xfId="19003" xr:uid="{F4BB002C-B4FB-4316-8045-8C70D78E0EBF}"/>
    <cellStyle name="Normal 8 3 3" xfId="19002" xr:uid="{444F4DBA-9C79-4DB0-A5AC-2D2D1B71819C}"/>
    <cellStyle name="Normal 8 30" xfId="19004" xr:uid="{2AB01AC0-0E96-4D04-8BAC-57052E5C15A6}"/>
    <cellStyle name="Normal 8 31" xfId="19005" xr:uid="{8DF90052-61A1-4608-8583-C8813BD4132C}"/>
    <cellStyle name="Normal 8 32" xfId="19006" xr:uid="{37E96F9C-90D2-4E61-A150-63CD995B27C7}"/>
    <cellStyle name="Normal 8 33" xfId="19007" xr:uid="{5C1D907A-84C8-468F-A450-513AA2BB8FCC}"/>
    <cellStyle name="Normal 8 34" xfId="19008" xr:uid="{2067F326-BD0B-4D70-B0F1-450C464AE10C}"/>
    <cellStyle name="Normal 8 35" xfId="19009" xr:uid="{3DCD39B9-1E8C-4297-9DC7-00397FA94765}"/>
    <cellStyle name="Normal 8 36" xfId="19010" xr:uid="{CB99A2BF-F359-4031-806B-4FFA30ABA42E}"/>
    <cellStyle name="Normal 8 37" xfId="19011" xr:uid="{B0DCC02C-0364-43B0-A105-76F527FFC20D}"/>
    <cellStyle name="Normal 8 38" xfId="19012" xr:uid="{93F161E2-D161-4D93-9888-09B3B97DB47B}"/>
    <cellStyle name="Normal 8 39" xfId="19013" xr:uid="{62069FAF-E46B-4E2E-A72B-2F41154E676C}"/>
    <cellStyle name="Normal 8 4" xfId="13376" xr:uid="{CAF53524-1E62-40FA-9F44-4EBF91AFEDC7}"/>
    <cellStyle name="Normal 8 4 2" xfId="15753" xr:uid="{26EA986A-9A7A-4203-997C-07C2F2C8CC40}"/>
    <cellStyle name="Normal 8 40" xfId="19014" xr:uid="{F739D061-6364-42A0-8BB6-16F8BA63CAB7}"/>
    <cellStyle name="Normal 8 41" xfId="19015" xr:uid="{572A9D7C-E87F-4277-8752-A32D0A4C42F2}"/>
    <cellStyle name="Normal 8 42" xfId="19016" xr:uid="{6381D0F0-2826-4493-9409-B6F88513F958}"/>
    <cellStyle name="Normal 8 43" xfId="19017" xr:uid="{CCF9A33F-4278-47D4-8354-6A7DC519D633}"/>
    <cellStyle name="Normal 8 44" xfId="19018" xr:uid="{E4C593CD-F749-4595-8A2C-4ED2603FEBC9}"/>
    <cellStyle name="Normal 8 45" xfId="19019" xr:uid="{052D75B3-F48F-499F-AA7B-F3BC2B718163}"/>
    <cellStyle name="Normal 8 46" xfId="19020" xr:uid="{D4157728-5CBE-4037-BD0C-55D9A6254101}"/>
    <cellStyle name="Normal 8 47" xfId="19021" xr:uid="{B64E5DEF-A419-4A76-85D3-44AC8DE20A72}"/>
    <cellStyle name="Normal 8 48" xfId="19022" xr:uid="{4FBCC199-37A9-4699-B63C-791664861DD8}"/>
    <cellStyle name="Normal 8 49" xfId="19023" xr:uid="{6A8A8588-F940-4F97-AACD-8119AB4A0E9F}"/>
    <cellStyle name="Normal 8 5" xfId="13377" xr:uid="{D521BFD6-C39F-4F92-B036-A793164E6556}"/>
    <cellStyle name="Normal 8 5 2" xfId="15754" xr:uid="{ADCA9B0B-B014-4525-B6BC-C9C105B49B71}"/>
    <cellStyle name="Normal 8 50" xfId="19024" xr:uid="{48408563-91FD-42BA-9AA0-879E07F7AC41}"/>
    <cellStyle name="Normal 8 51" xfId="19025" xr:uid="{EA80D8E2-F7B2-4A10-9FBB-D0FB8F8031BE}"/>
    <cellStyle name="Normal 8 52" xfId="19026" xr:uid="{4D472AB8-1E28-4C6E-BED4-A6485D4E0EDF}"/>
    <cellStyle name="Normal 8 53" xfId="19027" xr:uid="{5439A001-1442-44E8-AD74-B6F92EED2757}"/>
    <cellStyle name="Normal 8 54" xfId="19028" xr:uid="{A7440E5A-1146-411C-8C55-D14E26E62318}"/>
    <cellStyle name="Normal 8 55" xfId="19029" xr:uid="{8FBC38E6-FB58-4B14-ABCD-9E3407AFD2E3}"/>
    <cellStyle name="Normal 8 56" xfId="19030" xr:uid="{8FF68D01-ECB6-4A07-844B-2AEAC74C8B08}"/>
    <cellStyle name="Normal 8 57" xfId="19031" xr:uid="{7016BEF0-F6DA-4F76-B5AE-5104E51D6C43}"/>
    <cellStyle name="Normal 8 58" xfId="19032" xr:uid="{D6AF42FF-02C5-436E-AEF8-E5C23DA8C820}"/>
    <cellStyle name="Normal 8 59" xfId="19033" xr:uid="{13FB20B4-7A2D-4A57-A064-F43559FE4A1D}"/>
    <cellStyle name="Normal 8 6" xfId="13378" xr:uid="{C763C369-8805-46AD-8859-BA7084D00E10}"/>
    <cellStyle name="Normal 8 6 2" xfId="15755" xr:uid="{DF835102-9DC6-4ED4-BCDE-711CB209F984}"/>
    <cellStyle name="Normal 8 60" xfId="19034" xr:uid="{3EBC08C4-E564-49EB-8E2A-8BC017E2478B}"/>
    <cellStyle name="Normal 8 61" xfId="19035" xr:uid="{186DD39E-D197-41E7-84CC-CBED2BF075B4}"/>
    <cellStyle name="Normal 8 62" xfId="19036" xr:uid="{B2948382-70AE-42B1-B74E-48E84A380D28}"/>
    <cellStyle name="Normal 8 63" xfId="19037" xr:uid="{3C5DC743-00B4-4475-AF1E-B305D8B57CBD}"/>
    <cellStyle name="Normal 8 64" xfId="19038" xr:uid="{E4AA58D4-FC4F-4F00-A8D6-15C92D7CD471}"/>
    <cellStyle name="Normal 8 65" xfId="19039" xr:uid="{B10B3FC9-A3C3-4239-8A85-76032DF4E2B1}"/>
    <cellStyle name="Normal 8 66" xfId="19040" xr:uid="{644832D5-E049-4455-8254-D756E6356100}"/>
    <cellStyle name="Normal 8 67" xfId="19041" xr:uid="{821E376F-722E-4C0A-848A-89961F0B2782}"/>
    <cellStyle name="Normal 8 68" xfId="19042" xr:uid="{0653A350-8588-4F77-9EAF-0319C7F69AD2}"/>
    <cellStyle name="Normal 8 69" xfId="19043" xr:uid="{24335EAD-0568-4DC7-B507-D0105AE90632}"/>
    <cellStyle name="Normal 8 7" xfId="13379" xr:uid="{FDBC6D3D-81FE-4B47-9E0C-17D1CC4A586B}"/>
    <cellStyle name="Normal 8 7 2" xfId="15756" xr:uid="{41FC798E-AE46-451F-A113-8B4DD18DA366}"/>
    <cellStyle name="Normal 8 70" xfId="19044" xr:uid="{1C510CC4-94B9-4D69-8E65-CB45C3F988AE}"/>
    <cellStyle name="Normal 8 71" xfId="19045" xr:uid="{6EA36D97-566F-4E7F-886C-607698558864}"/>
    <cellStyle name="Normal 8 72" xfId="19046" xr:uid="{C78A3598-7233-4ED3-894E-99FF5EEB6756}"/>
    <cellStyle name="Normal 8 73" xfId="19047" xr:uid="{56BD8275-33B6-4660-9D85-DCB97D2B2BF3}"/>
    <cellStyle name="Normal 8 74" xfId="19048" xr:uid="{8511B252-F788-4D21-A6F3-ECD55A2B605C}"/>
    <cellStyle name="Normal 8 75" xfId="19049" xr:uid="{65433C9C-FA95-4D9A-B738-FC3014421219}"/>
    <cellStyle name="Normal 8 76" xfId="19050" xr:uid="{2DD8ADED-5A62-419A-BF24-088BED3AF669}"/>
    <cellStyle name="Normal 8 77" xfId="19051" xr:uid="{82071D5E-FC63-4988-874C-7AA50E2CEA99}"/>
    <cellStyle name="Normal 8 78" xfId="19052" xr:uid="{FE420AEA-3CB9-4169-81AC-13F48D0A636A}"/>
    <cellStyle name="Normal 8 79" xfId="19053" xr:uid="{0BC0E8DD-B4E5-441D-A2A2-54DE286B3FC4}"/>
    <cellStyle name="Normal 8 8" xfId="13380" xr:uid="{1E048AC2-0AA0-49D8-B293-C27EADA4F43E}"/>
    <cellStyle name="Normal 8 8 2" xfId="15757" xr:uid="{27E4C756-9A71-497A-A318-4833EB4580AD}"/>
    <cellStyle name="Normal 8 80" xfId="19054" xr:uid="{70B1C4E4-B56D-489C-9D93-0F97AFC250D4}"/>
    <cellStyle name="Normal 8 81" xfId="19055" xr:uid="{ADB31955-2604-4904-A870-11536BE80EC5}"/>
    <cellStyle name="Normal 8 82" xfId="19056" xr:uid="{C5CE5C05-D317-4237-A953-49BDDBC4AE53}"/>
    <cellStyle name="Normal 8 83" xfId="19057" xr:uid="{BDADE095-5AB2-4A9F-BCEE-F143B3BCAE98}"/>
    <cellStyle name="Normal 8 84" xfId="19058" xr:uid="{023612A9-0C67-4442-9343-0B524000E6F2}"/>
    <cellStyle name="Normal 8 85" xfId="19059" xr:uid="{A2838F11-CF35-40F1-A30D-4B1EE2FC519E}"/>
    <cellStyle name="Normal 8 86" xfId="19060" xr:uid="{3AFBB00A-C300-4611-BEF5-423FBB2C199D}"/>
    <cellStyle name="Normal 8 87" xfId="19061" xr:uid="{B855BEAF-EC48-4169-AF2C-8BA32CE2A99A}"/>
    <cellStyle name="Normal 8 88" xfId="19062" xr:uid="{65E46277-EDAD-4473-ADFF-9F1D4B93E702}"/>
    <cellStyle name="Normal 8 89" xfId="19063" xr:uid="{1C97A13A-A175-4326-B4FE-D06330B38AB4}"/>
    <cellStyle name="Normal 8 9" xfId="13381" xr:uid="{4DAF1D6A-704C-493B-A7E5-EAFBEB73511A}"/>
    <cellStyle name="Normal 8 9 2" xfId="15758" xr:uid="{28D79ED3-EFDD-4E4A-9CF6-734AE222BBC5}"/>
    <cellStyle name="Normal 8 90" xfId="19064" xr:uid="{C16AA221-33F2-45AB-BAA0-20CF379D01AB}"/>
    <cellStyle name="Normal 8 91" xfId="19065" xr:uid="{FED2A28C-1A08-4D7D-8721-E62E06BC3960}"/>
    <cellStyle name="Normal 8 92" xfId="19066" xr:uid="{66833E57-49B6-4493-81FA-864EBAAD592E}"/>
    <cellStyle name="Normal 8 93" xfId="19067" xr:uid="{1A80B403-F174-4662-80C8-DFCAE399FFE8}"/>
    <cellStyle name="Normal 8 94" xfId="18083" xr:uid="{28264275-2784-474E-A5F5-739CE0B76814}"/>
    <cellStyle name="Normal 8 94 2" xfId="25170" xr:uid="{F877E2B9-EA90-4ABA-86D1-BCF141CCC7C5}"/>
    <cellStyle name="Normal 8 94 3" xfId="32178" xr:uid="{59618766-BC52-4D66-9892-6FA8806D2FD5}"/>
    <cellStyle name="Normal 80" xfId="13382" xr:uid="{1D6AA712-C3D9-4D7C-9F76-965945A061BD}"/>
    <cellStyle name="Normal 80 2" xfId="13383" xr:uid="{93253D9B-CF73-443F-BA80-7ABDCA5A7528}"/>
    <cellStyle name="Normal 80 2 2" xfId="13384" xr:uid="{FA47DFF3-8B84-4C4F-996E-E923A5E82E00}"/>
    <cellStyle name="Normal 80 2 3" xfId="13385" xr:uid="{242EFA61-B9D4-4881-A69F-3B49F2A3A556}"/>
    <cellStyle name="Normal 80 2 4" xfId="13386" xr:uid="{899A5C6B-43D9-412A-94D1-2B794AC87731}"/>
    <cellStyle name="Normal 80 3" xfId="13387" xr:uid="{F800E1CA-811C-48D8-8A53-2D8DF69863C2}"/>
    <cellStyle name="Normal 80 3 2" xfId="13388" xr:uid="{FA3448BE-2E05-4D2F-8E0B-FDD02C20616F}"/>
    <cellStyle name="Normal 80 3 3" xfId="13389" xr:uid="{5F0AB069-F1EA-4F7E-9FEA-87D015CBD84A}"/>
    <cellStyle name="Normal 80 3 4" xfId="13390" xr:uid="{AB219C91-47A8-466B-AE89-2F65515F867A}"/>
    <cellStyle name="Normal 80 4" xfId="13391" xr:uid="{2855D357-F2DB-47A8-8F3D-0414E8EC5119}"/>
    <cellStyle name="Normal 80 4 2" xfId="13392" xr:uid="{9A513473-4F0B-4CD4-BFFB-5E47A2B2A113}"/>
    <cellStyle name="Normal 80 4 3" xfId="13393" xr:uid="{0E8C8E80-FED0-4E6D-BBD2-1B66E2D7A2B4}"/>
    <cellStyle name="Normal 80 4 4" xfId="13394" xr:uid="{FA40B680-D127-490D-8DD2-2B183603EDE5}"/>
    <cellStyle name="Normal 80 5" xfId="13395" xr:uid="{A96E3ED8-E473-4966-9F68-040C5A255CA9}"/>
    <cellStyle name="Normal 80 6" xfId="13396" xr:uid="{C7795B9A-1A76-45FC-B39C-E58E8356CAE1}"/>
    <cellStyle name="Normal 80 7" xfId="13397" xr:uid="{0E597155-6B8E-485E-BD03-18740BF7CB7C}"/>
    <cellStyle name="Normal 81" xfId="13398" xr:uid="{3FF8B38B-A26D-43F6-AAB0-8AD6D3669053}"/>
    <cellStyle name="Normal 81 2" xfId="13399" xr:uid="{BB606E49-B080-4B0D-A73F-7A22C99771BD}"/>
    <cellStyle name="Normal 81 2 2" xfId="13400" xr:uid="{1D1C6960-AD02-4695-81E7-487CB4764C1C}"/>
    <cellStyle name="Normal 81 2 3" xfId="13401" xr:uid="{1DA814A3-FDD5-4E47-A3AB-B06F4AF1AAAD}"/>
    <cellStyle name="Normal 81 2 4" xfId="13402" xr:uid="{71ABAB51-6677-4D2C-968B-EB36E2B9BE92}"/>
    <cellStyle name="Normal 81 3" xfId="13403" xr:uid="{2F292CC8-2DEC-413E-BD9D-21734E377C91}"/>
    <cellStyle name="Normal 81 3 2" xfId="13404" xr:uid="{0E63F3A0-FF97-4D98-8B48-6069776A8288}"/>
    <cellStyle name="Normal 81 3 3" xfId="13405" xr:uid="{04F11175-5A75-4F03-893F-DA557FEDF505}"/>
    <cellStyle name="Normal 81 3 4" xfId="13406" xr:uid="{2CE3EE8E-F049-4B07-8AF5-1556CEDCD96C}"/>
    <cellStyle name="Normal 81 4" xfId="13407" xr:uid="{E19E756D-28C2-464A-8DCC-27BAF4829CCA}"/>
    <cellStyle name="Normal 81 4 2" xfId="13408" xr:uid="{21703F7A-59B3-4E01-BD57-391F7E54130A}"/>
    <cellStyle name="Normal 81 4 3" xfId="13409" xr:uid="{FAF469F5-B9A4-4A56-9523-DC0C9B2819D4}"/>
    <cellStyle name="Normal 81 4 4" xfId="13410" xr:uid="{CBFB46F9-726C-4B92-A3DE-B3F10E981363}"/>
    <cellStyle name="Normal 81 5" xfId="13411" xr:uid="{EE8A9904-AC92-43EA-8B27-673E788B34E9}"/>
    <cellStyle name="Normal 81 6" xfId="13412" xr:uid="{28A5AB9D-F689-45EF-9A9B-1EC2BE0D866A}"/>
    <cellStyle name="Normal 81 7" xfId="13413" xr:uid="{5DE8B67E-5116-49F6-AE45-07DE756D6384}"/>
    <cellStyle name="Normal 82" xfId="13414" xr:uid="{02A3864D-BC0E-4F8A-B3C1-E7BE73883F6D}"/>
    <cellStyle name="Normal 82 2" xfId="13415" xr:uid="{E5B6F660-EE71-401B-87EB-D067511999CA}"/>
    <cellStyle name="Normal 82 2 2" xfId="13416" xr:uid="{E6F584A9-3514-41EB-AF4F-EFFDE6078FA7}"/>
    <cellStyle name="Normal 82 2 3" xfId="13417" xr:uid="{ABA2129C-89D1-4BCC-93BF-A5DFE7BBB6C6}"/>
    <cellStyle name="Normal 82 2 4" xfId="13418" xr:uid="{7762AC0E-9B72-4E5C-9C2C-6DEA03679134}"/>
    <cellStyle name="Normal 82 3" xfId="13419" xr:uid="{8B598767-7DCC-4359-AC79-21574CFF3954}"/>
    <cellStyle name="Normal 82 3 2" xfId="13420" xr:uid="{8718FD60-FB55-4659-9DD5-82BDF8BAE675}"/>
    <cellStyle name="Normal 82 3 3" xfId="13421" xr:uid="{B8D59A36-2D91-4093-92D3-A29F2184A3CB}"/>
    <cellStyle name="Normal 82 3 4" xfId="13422" xr:uid="{A34CB6BE-4D7C-45C5-9F57-49B5011F1D76}"/>
    <cellStyle name="Normal 82 4" xfId="13423" xr:uid="{39691350-EFE9-47B6-AC40-ECA3B81A8BD4}"/>
    <cellStyle name="Normal 82 4 2" xfId="13424" xr:uid="{F00F9861-88C5-4020-9690-D77DA9BBCC54}"/>
    <cellStyle name="Normal 82 4 3" xfId="13425" xr:uid="{3B57BF0B-7B4C-448C-B57E-7C8E7084D925}"/>
    <cellStyle name="Normal 82 4 4" xfId="13426" xr:uid="{E0636B53-B769-4772-BC8F-85FFC9854640}"/>
    <cellStyle name="Normal 82 5" xfId="13427" xr:uid="{7F2D7CAD-1EBC-4B18-AADD-06B6CAAA213E}"/>
    <cellStyle name="Normal 82 6" xfId="13428" xr:uid="{3C85BCCD-7849-4A65-B5A4-CF053F8E20EB}"/>
    <cellStyle name="Normal 82 7" xfId="13429" xr:uid="{70456EA7-C19C-479F-B7FD-637D1F174392}"/>
    <cellStyle name="Normal 83" xfId="13430" xr:uid="{DD062118-5E2A-4C70-82B9-879830F78454}"/>
    <cellStyle name="Normal 83 2" xfId="13431" xr:uid="{91CCD5F1-6404-479A-8420-8BD6E4190D72}"/>
    <cellStyle name="Normal 83 2 2" xfId="13432" xr:uid="{5F1DD8D0-E3CA-480D-8EF6-F941E60AC59E}"/>
    <cellStyle name="Normal 83 2 3" xfId="13433" xr:uid="{AE128A76-186A-4D64-ADF7-63D901576F97}"/>
    <cellStyle name="Normal 83 2 4" xfId="13434" xr:uid="{5209DE33-5536-4D66-914D-79E5FC228ECD}"/>
    <cellStyle name="Normal 83 3" xfId="13435" xr:uid="{06A7696F-4BA5-4A7F-90DF-CDDD605153BB}"/>
    <cellStyle name="Normal 83 3 2" xfId="13436" xr:uid="{0D2FE6AA-C19A-4468-B60D-840FBBFB0F6E}"/>
    <cellStyle name="Normal 83 3 3" xfId="13437" xr:uid="{3EFEA11B-9899-405D-9790-5643529613A3}"/>
    <cellStyle name="Normal 83 3 4" xfId="13438" xr:uid="{BCF77E83-4CF8-414B-A104-9E58CF05632F}"/>
    <cellStyle name="Normal 83 4" xfId="13439" xr:uid="{4A98BCAC-CF46-4951-93C2-E9DC84F182F9}"/>
    <cellStyle name="Normal 83 5" xfId="13440" xr:uid="{39A1580C-698B-4154-B25D-CE13917B3DC7}"/>
    <cellStyle name="Normal 83 6" xfId="13441" xr:uid="{30039C3E-7952-426B-8A4F-F0FFE9DF90A7}"/>
    <cellStyle name="Normal 84" xfId="13442" xr:uid="{161AD7D5-E950-4268-A640-BE4513C050F8}"/>
    <cellStyle name="Normal 84 2" xfId="13443" xr:uid="{BCB484B9-F999-4B1F-B827-561427424331}"/>
    <cellStyle name="Normal 84 2 2" xfId="13444" xr:uid="{66FB5E68-2922-4780-8F55-E2556E1D8EEC}"/>
    <cellStyle name="Normal 84 2 3" xfId="13445" xr:uid="{3F2B7814-3272-4C87-8FB5-A5B14177B2E9}"/>
    <cellStyle name="Normal 84 2 4" xfId="13446" xr:uid="{F7D95C6B-F8EE-4837-A0DA-305BF711CAB9}"/>
    <cellStyle name="Normal 84 3" xfId="13447" xr:uid="{ABE851E3-9C2F-4F77-9C30-AB88D57C6907}"/>
    <cellStyle name="Normal 84 3 2" xfId="13448" xr:uid="{53B8410F-4D9C-43E5-8AFC-6B3E4419ADBB}"/>
    <cellStyle name="Normal 84 3 3" xfId="13449" xr:uid="{19F43052-F693-4207-9DFE-9F9C4F25277F}"/>
    <cellStyle name="Normal 84 3 4" xfId="13450" xr:uid="{5AA0ADB3-E8E7-4477-AEFB-BF5042017A9A}"/>
    <cellStyle name="Normal 84 4" xfId="13451" xr:uid="{127C15E1-FEAE-48F5-8CD1-603976BDADF5}"/>
    <cellStyle name="Normal 84 5" xfId="13452" xr:uid="{9D41C67F-861A-48BD-A62D-316EF44D80D0}"/>
    <cellStyle name="Normal 84 6" xfId="13453" xr:uid="{9893DDC6-9FB6-477A-B2CA-5157B6ADB4CA}"/>
    <cellStyle name="Normal 85" xfId="13454" xr:uid="{F26986BA-8487-4A4C-BCB8-F8D36ACF12EE}"/>
    <cellStyle name="Normal 85 2" xfId="13455" xr:uid="{D51D4661-13CF-46F2-AC20-59A8D0C129C5}"/>
    <cellStyle name="Normal 85 2 2" xfId="13456" xr:uid="{C8E75314-8B3D-40B4-9E68-FA4CF01F4B47}"/>
    <cellStyle name="Normal 85 2 3" xfId="13457" xr:uid="{EC3114F7-F52F-4344-8F79-27EA1B507103}"/>
    <cellStyle name="Normal 85 2 4" xfId="13458" xr:uid="{609F107D-2B74-4477-8106-2745A265A66D}"/>
    <cellStyle name="Normal 85 3" xfId="13459" xr:uid="{91EF38F8-DB80-4B76-8E75-24DE8869E8EB}"/>
    <cellStyle name="Normal 85 3 2" xfId="13460" xr:uid="{CAE3B4EB-AB11-4AE6-B301-1A1872D6603D}"/>
    <cellStyle name="Normal 85 3 3" xfId="13461" xr:uid="{F141F6EE-31FA-4B8B-9307-EF5031DFF4B7}"/>
    <cellStyle name="Normal 85 3 4" xfId="13462" xr:uid="{76ADAEBC-BF5C-4E53-B96F-11C179F89010}"/>
    <cellStyle name="Normal 85 4" xfId="13463" xr:uid="{1081E7A7-1CD7-4FDB-A116-4AA8D1411EF2}"/>
    <cellStyle name="Normal 85 5" xfId="13464" xr:uid="{25DA7456-2B91-4DA0-B1A8-7C56EB93660B}"/>
    <cellStyle name="Normal 85 6" xfId="13465" xr:uid="{EF0E9905-E8C1-47C8-9B9F-927363211496}"/>
    <cellStyle name="Normal 86" xfId="13466" xr:uid="{57015B94-01A6-486D-8170-21FCBAD710BD}"/>
    <cellStyle name="Normal 86 2" xfId="13467" xr:uid="{DA90609F-17D7-46BD-BCDA-48EEF8E18C7C}"/>
    <cellStyle name="Normal 86 2 2" xfId="13468" xr:uid="{D687D9E6-ADD7-4214-BB13-EBDF180DA6A7}"/>
    <cellStyle name="Normal 86 2 3" xfId="13469" xr:uid="{3BFC2C7C-7D5F-4237-9CBE-AEB475B51B4E}"/>
    <cellStyle name="Normal 86 2 4" xfId="13470" xr:uid="{023F8CA3-2C66-4DEA-956F-9FCBA000EA5D}"/>
    <cellStyle name="Normal 86 3" xfId="13471" xr:uid="{3EEC4D13-C82E-4113-AA0D-1CECFCC2E576}"/>
    <cellStyle name="Normal 86 3 2" xfId="13472" xr:uid="{706D78D7-69A7-4481-B40B-3A72D9A42422}"/>
    <cellStyle name="Normal 86 3 3" xfId="13473" xr:uid="{1C6D58D3-4A0D-4168-B75A-A1B36B893771}"/>
    <cellStyle name="Normal 86 3 4" xfId="13474" xr:uid="{B96434CA-4564-441D-A4C1-3A6063FF5400}"/>
    <cellStyle name="Normal 86 4" xfId="13475" xr:uid="{550CF81D-80F3-42D6-9A43-66B654BA1217}"/>
    <cellStyle name="Normal 86 5" xfId="13476" xr:uid="{D82C715B-B546-464A-A643-0C4783E946BB}"/>
    <cellStyle name="Normal 86 6" xfId="13477" xr:uid="{781DB908-FF51-4B6F-9F58-BBFD31DB6FB5}"/>
    <cellStyle name="Normal 87" xfId="13478" xr:uid="{363729D5-5EBD-4B96-AA11-6350B25F317F}"/>
    <cellStyle name="Normal 87 2" xfId="13479" xr:uid="{B8DD5A4C-E0EE-45E1-A2C3-50F877AA7AC6}"/>
    <cellStyle name="Normal 87 2 2" xfId="13480" xr:uid="{8004B774-5862-4DF1-AD82-2497D359394C}"/>
    <cellStyle name="Normal 87 2 3" xfId="13481" xr:uid="{A3630B1C-F47F-49FC-B3B0-88205FE00AFA}"/>
    <cellStyle name="Normal 87 2 4" xfId="13482" xr:uid="{686DFA43-1007-4FCB-88DD-7A6FFFB7A0AA}"/>
    <cellStyle name="Normal 87 3" xfId="13483" xr:uid="{6347E15A-C027-48AB-8FDE-D3E9E0E4DE33}"/>
    <cellStyle name="Normal 87 3 2" xfId="13484" xr:uid="{7CDD05BB-DBBF-479E-9CB9-AC17FC1C1346}"/>
    <cellStyle name="Normal 87 3 3" xfId="13485" xr:uid="{19E0F0E0-EFC7-4B0E-BF78-AE8D7888FF8E}"/>
    <cellStyle name="Normal 87 3 4" xfId="13486" xr:uid="{6A171BC1-84F2-48DE-93B6-1971979E0DF8}"/>
    <cellStyle name="Normal 87 4" xfId="13487" xr:uid="{EAE8DEF2-D50F-48B6-85F7-47CCDD904CD1}"/>
    <cellStyle name="Normal 87 5" xfId="13488" xr:uid="{2B29AA93-6D21-4E4A-BFBF-8832C99FBBC7}"/>
    <cellStyle name="Normal 87 6" xfId="13489" xr:uid="{6239D3F8-B7ED-438B-A6FD-F1ED459612DD}"/>
    <cellStyle name="Normal 88" xfId="13490" xr:uid="{1732DA6D-DFCA-49E9-8B1E-15F63F70B5A3}"/>
    <cellStyle name="Normal 88 2" xfId="13491" xr:uid="{6F50D3C1-7DE7-4D56-AD74-DD8B57CF1FE0}"/>
    <cellStyle name="Normal 88 2 2" xfId="13492" xr:uid="{04D7047B-2D9C-4693-A52C-A5488C88666B}"/>
    <cellStyle name="Normal 88 2 3" xfId="13493" xr:uid="{4BBB19BA-DFEC-4EC6-94DC-271B3543D6FD}"/>
    <cellStyle name="Normal 88 2 4" xfId="13494" xr:uid="{DAA588F4-EC2E-45CC-ACA6-6D9B83E1E118}"/>
    <cellStyle name="Normal 88 3" xfId="13495" xr:uid="{DA096481-9084-477E-AA18-BF34F3F465D5}"/>
    <cellStyle name="Normal 88 3 2" xfId="13496" xr:uid="{59FA6613-B8F9-4BB9-A310-6461D37E7598}"/>
    <cellStyle name="Normal 88 3 3" xfId="13497" xr:uid="{23F82DCE-1B65-4068-8E32-C675C6A98149}"/>
    <cellStyle name="Normal 88 3 4" xfId="13498" xr:uid="{7CAD4DAD-F7FF-4711-89AB-8548B96BF0D6}"/>
    <cellStyle name="Normal 88 4" xfId="13499" xr:uid="{FC9CB006-F061-4B52-91BB-8E42935685F5}"/>
    <cellStyle name="Normal 88 5" xfId="13500" xr:uid="{655251F2-A6B8-4C5B-9AF9-F6A4D29FFDF4}"/>
    <cellStyle name="Normal 88 6" xfId="13501" xr:uid="{7AC60596-6A7B-4436-B151-71B6D94849A7}"/>
    <cellStyle name="Normal 89" xfId="13502" xr:uid="{E9D27432-5B2C-4B24-991B-444745C657B5}"/>
    <cellStyle name="Normal 89 2" xfId="13503" xr:uid="{0310BA29-FBF0-4F14-8908-EB2F33309634}"/>
    <cellStyle name="Normal 89 2 2" xfId="13504" xr:uid="{BB852946-66D2-465C-B180-209BFE2DBEFD}"/>
    <cellStyle name="Normal 89 2 3" xfId="13505" xr:uid="{0552FBB9-A051-40B2-B1E4-0B443DC7AC62}"/>
    <cellStyle name="Normal 89 2 4" xfId="13506" xr:uid="{B626F710-58C1-4499-B3B3-D8E85211485C}"/>
    <cellStyle name="Normal 89 3" xfId="13507" xr:uid="{A8222B12-4287-4C28-8EFC-383280F49683}"/>
    <cellStyle name="Normal 89 3 2" xfId="13508" xr:uid="{A1343CB1-238A-4BFD-9A43-70CCA1EF37E7}"/>
    <cellStyle name="Normal 89 3 3" xfId="13509" xr:uid="{6E966EDC-5D21-40BD-A400-7ED6EBC7F9D1}"/>
    <cellStyle name="Normal 89 3 4" xfId="13510" xr:uid="{B81589C2-402B-428B-BF66-576C96D1F695}"/>
    <cellStyle name="Normal 89 4" xfId="13511" xr:uid="{2C18E1DF-1A46-495C-9B21-12E87CD72CAE}"/>
    <cellStyle name="Normal 89 5" xfId="13512" xr:uid="{F8EADE4E-F202-476C-80D0-457CBE6A76DD}"/>
    <cellStyle name="Normal 89 6" xfId="13513" xr:uid="{11A16614-886D-4C5D-9EEB-F57C8FCB4D0D}"/>
    <cellStyle name="Normal 9" xfId="13514" xr:uid="{3CB9B4E9-F843-4A84-BAB4-237886B81210}"/>
    <cellStyle name="Normal 9 10" xfId="13515" xr:uid="{6F59796E-D7F4-4F62-8308-114EC87998F5}"/>
    <cellStyle name="Normal 9 10 2" xfId="15759" xr:uid="{E003CB12-0A16-4A02-85DA-FD5129926D81}"/>
    <cellStyle name="Normal 9 11" xfId="13516" xr:uid="{E2F42755-7215-4F71-AB61-EA82376F77FE}"/>
    <cellStyle name="Normal 9 11 2" xfId="15760" xr:uid="{DD3E2155-BA77-4AF4-815B-5F2248E65EA9}"/>
    <cellStyle name="Normal 9 12" xfId="13517" xr:uid="{0DF15E03-95A6-4790-B04D-7BC58E68FE9A}"/>
    <cellStyle name="Normal 9 12 2" xfId="15761" xr:uid="{A0FEBC31-0FD9-4472-B271-C6FE7B1CD129}"/>
    <cellStyle name="Normal 9 13" xfId="13518" xr:uid="{189B269B-6774-4385-B206-3101DB2E9E7F}"/>
    <cellStyle name="Normal 9 13 2" xfId="15762" xr:uid="{460CFED9-77BA-406B-A5F2-07BF7F46C4E0}"/>
    <cellStyle name="Normal 9 14" xfId="13519" xr:uid="{278484ED-2520-43DC-8D9F-1F08BF9E84AD}"/>
    <cellStyle name="Normal 9 14 2" xfId="15763" xr:uid="{90C0CBA0-4235-44EE-9708-40124A74AFE3}"/>
    <cellStyle name="Normal 9 15" xfId="13520" xr:uid="{8206A765-EE7C-4707-944F-9D35F7678FA0}"/>
    <cellStyle name="Normal 9 15 2" xfId="15764" xr:uid="{B2EAA0E1-52B4-4ADD-9BAE-A604B91C3D00}"/>
    <cellStyle name="Normal 9 16" xfId="13521" xr:uid="{1C0CE0E4-EA5E-454A-B5B1-3945FE1AB05C}"/>
    <cellStyle name="Normal 9 16 2" xfId="15765" xr:uid="{9F94B60C-74AF-406D-B1AE-A718AD5755D3}"/>
    <cellStyle name="Normal 9 17" xfId="13522" xr:uid="{70ABDCA1-6BBF-41A2-9816-3E6BEA9907C5}"/>
    <cellStyle name="Normal 9 17 2" xfId="15766" xr:uid="{5D5490EB-F171-4C9C-979E-A56AAB6CD818}"/>
    <cellStyle name="Normal 9 18" xfId="13523" xr:uid="{514C4279-361F-4165-90CA-2695AFC0E6EF}"/>
    <cellStyle name="Normal 9 18 2" xfId="15767" xr:uid="{04152F8E-09A4-43EB-AF6F-70418E091DCF}"/>
    <cellStyle name="Normal 9 19" xfId="13524" xr:uid="{2C76EC84-C3C0-4A5B-9B7D-7ECA7DCB1AEA}"/>
    <cellStyle name="Normal 9 19 2" xfId="15768" xr:uid="{ED79A132-3956-4D3E-A3D8-D0CDFE0B9126}"/>
    <cellStyle name="Normal 9 2" xfId="13525" xr:uid="{020CEC12-2385-452A-BE64-FF46533CF344}"/>
    <cellStyle name="Normal 9 2 10" xfId="13526" xr:uid="{751A12C7-98D3-4073-B62A-57A907CA9A65}"/>
    <cellStyle name="Normal 9 2 10 2" xfId="15769" xr:uid="{75D418DF-2C66-45E5-B11A-2468EB0D4FC5}"/>
    <cellStyle name="Normal 9 2 11" xfId="13527" xr:uid="{2F886DB5-8EB6-4CA8-8FC3-182CFC8384FC}"/>
    <cellStyle name="Normal 9 2 11 2" xfId="15770" xr:uid="{38A510EA-843C-4D5D-870C-4EB83EB675E7}"/>
    <cellStyle name="Normal 9 2 12" xfId="13528" xr:uid="{D2FCE6AA-862B-4272-9CE7-8264F71BB96F}"/>
    <cellStyle name="Normal 9 2 12 2" xfId="15771" xr:uid="{672FF72F-0E73-4178-8905-B826B90FE9AE}"/>
    <cellStyle name="Normal 9 2 13" xfId="13529" xr:uid="{71CCA7E9-E6A4-461A-81BD-4869F5BB123C}"/>
    <cellStyle name="Normal 9 2 13 2" xfId="15772" xr:uid="{799D0418-E6E3-4016-BBB3-243C585420CC}"/>
    <cellStyle name="Normal 9 2 14" xfId="13530" xr:uid="{B5AB858B-A29E-4E15-8734-F19AD416C8C5}"/>
    <cellStyle name="Normal 9 2 14 2" xfId="15773" xr:uid="{40F6056D-942F-4454-AC3B-44163557F0A2}"/>
    <cellStyle name="Normal 9 2 15" xfId="13531" xr:uid="{EED2BE01-656D-485C-B550-EBFFD62E5E90}"/>
    <cellStyle name="Normal 9 2 15 2" xfId="15774" xr:uid="{D19E84EA-5813-4B8E-8E3B-4F4BCCB043E2}"/>
    <cellStyle name="Normal 9 2 16" xfId="13532" xr:uid="{1E3C2FDF-F732-42DD-B8D4-E40AB027F52E}"/>
    <cellStyle name="Normal 9 2 16 2" xfId="15775" xr:uid="{544D8906-AAED-4BA4-84B7-EBE54ADEB145}"/>
    <cellStyle name="Normal 9 2 17" xfId="13533" xr:uid="{24570E66-7D3B-48BA-AFDC-C6619DDBD4AF}"/>
    <cellStyle name="Normal 9 2 17 2" xfId="15776" xr:uid="{B8587EEF-83C1-41AB-850C-0D8DDAAC7EFE}"/>
    <cellStyle name="Normal 9 2 18" xfId="13534" xr:uid="{74E7CA69-E20B-4712-80AE-2F10A5E008D4}"/>
    <cellStyle name="Normal 9 2 18 2" xfId="13535" xr:uid="{59282BCD-79E2-4FBF-A13A-CC050E5B7712}"/>
    <cellStyle name="Normal 9 2 18 3" xfId="13536" xr:uid="{7153B331-E8FD-45CD-89C0-717D759F54D3}"/>
    <cellStyle name="Normal 9 2 18 4" xfId="13537" xr:uid="{30A30B17-9B99-4ADC-BFE1-DC6ADB276347}"/>
    <cellStyle name="Normal 9 2 18 5" xfId="16206" xr:uid="{7D8ADD2C-93A9-4DFA-AEE7-8B9F9FAAEB9A}"/>
    <cellStyle name="Normal 9 2 18 5 2" xfId="16771" xr:uid="{AF395CAC-2B0C-429C-887C-1723377E93E5}"/>
    <cellStyle name="Normal 9 2 19" xfId="13538" xr:uid="{07C6A27B-B342-4958-B844-8E1CA4036667}"/>
    <cellStyle name="Normal 9 2 2" xfId="13539" xr:uid="{C4449E6D-C2A7-42AF-9FEE-9694F88DD308}"/>
    <cellStyle name="Normal 9 2 2 2" xfId="15777" xr:uid="{9877EFF3-CDEB-4AEA-97D4-7B5166E3E852}"/>
    <cellStyle name="Normal 9 2 20" xfId="13540" xr:uid="{70C594CD-0B13-4117-9816-8A8700BB7830}"/>
    <cellStyle name="Normal 9 2 21" xfId="13541" xr:uid="{158988B1-C3E3-47F8-94CB-AF1708F92754}"/>
    <cellStyle name="Normal 9 2 22" xfId="13542" xr:uid="{359C8677-EDE8-4BBC-B63F-F1641E1E0324}"/>
    <cellStyle name="Normal 9 2 23" xfId="16770" xr:uid="{F7D9F74A-F9B1-493D-A156-E0599D5397F8}"/>
    <cellStyle name="Normal 9 2 3" xfId="13543" xr:uid="{997E10CA-6493-424C-9F57-81F69680E248}"/>
    <cellStyle name="Normal 9 2 3 2" xfId="15778" xr:uid="{B3D91CE8-D396-4AD6-9224-F1851088A2E5}"/>
    <cellStyle name="Normal 9 2 4" xfId="13544" xr:uid="{FFEAD8DE-A80A-4A3C-BC0B-A78F9078DBF6}"/>
    <cellStyle name="Normal 9 2 4 2" xfId="15779" xr:uid="{2C5D18A9-01DF-4FD1-939B-EC83F1F53DC2}"/>
    <cellStyle name="Normal 9 2 5" xfId="13545" xr:uid="{D65F47C6-AEEC-4D3F-9CE9-FFD734C5389C}"/>
    <cellStyle name="Normal 9 2 5 2" xfId="15780" xr:uid="{3B2EC544-23A7-4A70-916B-64B5A1054B36}"/>
    <cellStyle name="Normal 9 2 6" xfId="13546" xr:uid="{65F95663-CFDC-4C74-90E6-B5205A781F44}"/>
    <cellStyle name="Normal 9 2 6 2" xfId="15781" xr:uid="{1E72599D-DA6E-47B0-B24E-7D2449016550}"/>
    <cellStyle name="Normal 9 2 7" xfId="13547" xr:uid="{EF3A4651-E5F9-4B29-BE97-0F9FC43D9BE4}"/>
    <cellStyle name="Normal 9 2 7 2" xfId="15782" xr:uid="{4F947E0F-A196-4D1C-A3B6-FCFD1C113B81}"/>
    <cellStyle name="Normal 9 2 8" xfId="13548" xr:uid="{72DC25D7-1DB7-4C9E-9C8D-A023F15A5B59}"/>
    <cellStyle name="Normal 9 2 8 2" xfId="15783" xr:uid="{9F098BFA-6C78-4D2C-B1AC-D9CC7FA71A2E}"/>
    <cellStyle name="Normal 9 2 9" xfId="13549" xr:uid="{BA6A81BB-3641-4E34-8884-39B0BF20C97B}"/>
    <cellStyle name="Normal 9 2 9 2" xfId="15784" xr:uid="{600C89F2-D3E1-47F2-9618-33CF525B7A38}"/>
    <cellStyle name="Normal 9 20" xfId="13550" xr:uid="{6187A434-266B-478F-84A7-2EDD441E3C0B}"/>
    <cellStyle name="Normal 9 20 2" xfId="15785" xr:uid="{BB96B748-4C16-479A-9A23-E82373A5B8D4}"/>
    <cellStyle name="Normal 9 21" xfId="13551" xr:uid="{122E1191-2AB6-4177-B751-3CBC12380B42}"/>
    <cellStyle name="Normal 9 21 2" xfId="15786" xr:uid="{FD9046D7-D6A4-41DC-B721-3E049EA88EE2}"/>
    <cellStyle name="Normal 9 22" xfId="13552" xr:uid="{C62DAE4B-82E8-4BB7-B5C7-F28C913A5750}"/>
    <cellStyle name="Normal 9 22 2" xfId="15787" xr:uid="{72940B6D-DE55-43EE-AAB7-3B2D6364633C}"/>
    <cellStyle name="Normal 9 23" xfId="13553" xr:uid="{7E5F2DCC-A689-4D48-BFCA-42CB5DC33AAC}"/>
    <cellStyle name="Normal 9 23 2" xfId="15788" xr:uid="{4BCCA0E3-806E-4B3A-BCB6-084AE5F73CA8}"/>
    <cellStyle name="Normal 9 24" xfId="13554" xr:uid="{149EB92B-5665-4F97-8FCF-756A5B62208A}"/>
    <cellStyle name="Normal 9 24 2" xfId="15789" xr:uid="{AF5E6644-8641-4E4C-813A-92D38ECDCBE4}"/>
    <cellStyle name="Normal 9 25" xfId="13555" xr:uid="{4A2974C1-3A73-4BB8-8DF5-97F3D41EEA3A}"/>
    <cellStyle name="Normal 9 25 2" xfId="13556" xr:uid="{307B3B43-7584-477B-82F3-3E8B65A0F102}"/>
    <cellStyle name="Normal 9 25 3" xfId="13557" xr:uid="{9A19FFB0-0C33-4EF9-BEDE-BCD24F72975E}"/>
    <cellStyle name="Normal 9 25 4" xfId="13558" xr:uid="{C2ACFB48-C72F-4D85-9436-D8F5A364D8F7}"/>
    <cellStyle name="Normal 9 25 5" xfId="16207" xr:uid="{625D051A-2D88-4EAD-BF5F-3009C4FB5550}"/>
    <cellStyle name="Normal 9 25 5 2" xfId="16772" xr:uid="{1EF4C2C0-8E72-4DC6-B97F-3F21817E71AF}"/>
    <cellStyle name="Normal 9 26" xfId="13559" xr:uid="{20E4E835-6467-4A6E-8A91-0294E4BEC67E}"/>
    <cellStyle name="Normal 9 27" xfId="13560" xr:uid="{D0E067AF-6329-4A4E-B885-D43110B6C3AE}"/>
    <cellStyle name="Normal 9 27 2" xfId="25171" xr:uid="{7704B39B-569A-45FF-8DD0-4647D45B4468}"/>
    <cellStyle name="Normal 9 28" xfId="13561" xr:uid="{B8804AF2-8AB2-4376-8907-F4F287027630}"/>
    <cellStyle name="Normal 9 29" xfId="13562" xr:uid="{F536889A-6056-4C3A-8ACD-41DBED8695DE}"/>
    <cellStyle name="Normal 9 3" xfId="13563" xr:uid="{6872BA40-40E4-417A-951D-EB97793C9F88}"/>
    <cellStyle name="Normal 9 3 10" xfId="13564" xr:uid="{2A68B056-6FE4-4C96-8F88-6D7F9FD93B7B}"/>
    <cellStyle name="Normal 9 3 10 2" xfId="15790" xr:uid="{6EBC0453-A21A-40DB-A7FD-282AB3A2D637}"/>
    <cellStyle name="Normal 9 3 11" xfId="13565" xr:uid="{FA130140-0261-4C73-86AA-D8E7845CCB13}"/>
    <cellStyle name="Normal 9 3 11 2" xfId="15791" xr:uid="{AFE0CD23-B579-46F2-A3A2-6F005A764D8F}"/>
    <cellStyle name="Normal 9 3 12" xfId="13566" xr:uid="{9B13643D-A361-4BCB-BA0E-0BD4CF1FA82B}"/>
    <cellStyle name="Normal 9 3 12 2" xfId="15792" xr:uid="{8B1E7C68-443D-4972-9148-841D2D3371A6}"/>
    <cellStyle name="Normal 9 3 13" xfId="13567" xr:uid="{4CEDA972-9A19-4769-9292-9B3783B644EF}"/>
    <cellStyle name="Normal 9 3 13 2" xfId="15793" xr:uid="{74A15B85-0C2B-44D1-AE19-969EA4C1231B}"/>
    <cellStyle name="Normal 9 3 14" xfId="13568" xr:uid="{73F9DD4A-33E8-46A4-97B7-516E8E4D1DFC}"/>
    <cellStyle name="Normal 9 3 14 2" xfId="15794" xr:uid="{670F520A-524F-4C4A-B892-1565FA74B760}"/>
    <cellStyle name="Normal 9 3 15" xfId="13569" xr:uid="{51C411B7-3048-497B-A50E-9F86433A6273}"/>
    <cellStyle name="Normal 9 3 15 2" xfId="15795" xr:uid="{AE7CA829-DF3C-4B6B-8729-136E733D5E12}"/>
    <cellStyle name="Normal 9 3 16" xfId="13570" xr:uid="{2DF6C804-FC96-49DF-9B76-63543EB25C17}"/>
    <cellStyle name="Normal 9 3 16 2" xfId="15796" xr:uid="{CED466BA-BE19-40C2-B744-71F5B4066418}"/>
    <cellStyle name="Normal 9 3 17" xfId="13571" xr:uid="{D4232305-34EC-49A9-8601-7CB6AF194071}"/>
    <cellStyle name="Normal 9 3 17 2" xfId="15797" xr:uid="{19B5402F-13A9-44B7-961B-0644600248EB}"/>
    <cellStyle name="Normal 9 3 18" xfId="15798" xr:uid="{AE00CA09-A6F1-43F1-921F-048602101C26}"/>
    <cellStyle name="Normal 9 3 18 2" xfId="32201" xr:uid="{547B68CE-6A7C-449A-8E65-6C0EAA49AD01}"/>
    <cellStyle name="Normal 9 3 19" xfId="16773" xr:uid="{C0DC9B8F-1F9D-41F6-9F1A-2CEF3B03F0D6}"/>
    <cellStyle name="Normal 9 3 19 2" xfId="25172" xr:uid="{5D12C009-D019-4084-8504-7168333CF2A0}"/>
    <cellStyle name="Normal 9 3 2" xfId="13572" xr:uid="{F4F12F67-1EF2-4E1E-B3B4-4E509263DB52}"/>
    <cellStyle name="Normal 9 3 2 2" xfId="15799" xr:uid="{D1638731-1AA3-483D-B357-DB5DBB52D736}"/>
    <cellStyle name="Normal 9 3 20" xfId="19068" xr:uid="{58F49FF2-B799-4610-8EB0-FD1337C4703F}"/>
    <cellStyle name="Normal 9 3 3" xfId="13573" xr:uid="{CAB1B1D3-4DF0-4EA1-8084-534DC2310527}"/>
    <cellStyle name="Normal 9 3 3 2" xfId="15800" xr:uid="{8E59DCE2-7238-4DDA-83CD-536A2C995172}"/>
    <cellStyle name="Normal 9 3 4" xfId="13574" xr:uid="{0B0A586E-240E-4F2F-86AA-0CC1D72657A5}"/>
    <cellStyle name="Normal 9 3 4 2" xfId="15801" xr:uid="{E9676E5D-5538-4B4A-892F-1E470509628F}"/>
    <cellStyle name="Normal 9 3 5" xfId="13575" xr:uid="{FA6859AC-7D9F-4061-BE7A-C4909D728102}"/>
    <cellStyle name="Normal 9 3 5 2" xfId="15802" xr:uid="{DD6CD26D-52F0-4EC5-825F-630EBDA99747}"/>
    <cellStyle name="Normal 9 3 6" xfId="13576" xr:uid="{5507E9F8-95D5-4417-B231-34C7DD4A377F}"/>
    <cellStyle name="Normal 9 3 6 2" xfId="15803" xr:uid="{972CA50E-41EC-46C6-AF96-844A00BFEB77}"/>
    <cellStyle name="Normal 9 3 7" xfId="13577" xr:uid="{E5898876-B45B-4C9A-972C-DA406FBF9DC3}"/>
    <cellStyle name="Normal 9 3 7 2" xfId="15804" xr:uid="{D7AAAB04-C436-4431-8FDA-065E1112E86C}"/>
    <cellStyle name="Normal 9 3 8" xfId="13578" xr:uid="{221CB764-FD8A-4C04-BB97-6B836B7B42E1}"/>
    <cellStyle name="Normal 9 3 8 2" xfId="15805" xr:uid="{1B80644D-05CE-4AD9-8F85-A1157A278342}"/>
    <cellStyle name="Normal 9 3 9" xfId="13579" xr:uid="{746740EA-47F6-40EE-9AD1-2D944A12BD59}"/>
    <cellStyle name="Normal 9 3 9 2" xfId="15806" xr:uid="{E14C4939-64FD-4A48-999A-C7E9C8372DA2}"/>
    <cellStyle name="Normal 9 30" xfId="16769" xr:uid="{C3C443EF-A060-4ADA-AA26-7753CD294244}"/>
    <cellStyle name="Normal 9 4" xfId="13580" xr:uid="{EF4486B4-7731-4B80-9CF4-0B435594B156}"/>
    <cellStyle name="Normal 9 4 10" xfId="13581" xr:uid="{E317A08D-754F-46B2-8F5B-DD70B5F635BE}"/>
    <cellStyle name="Normal 9 4 10 2" xfId="15807" xr:uid="{B4A9FB00-B662-42F9-BB51-1D246355B49A}"/>
    <cellStyle name="Normal 9 4 11" xfId="13582" xr:uid="{0D64CD7E-41DE-4364-BDE9-0835131999C2}"/>
    <cellStyle name="Normal 9 4 11 2" xfId="15808" xr:uid="{99D88D1E-7DCB-4EC6-B3A8-CF5465DACEB2}"/>
    <cellStyle name="Normal 9 4 12" xfId="13583" xr:uid="{4EF97AB5-A5FB-4817-8852-AF7D24499212}"/>
    <cellStyle name="Normal 9 4 12 2" xfId="15809" xr:uid="{3C6F3634-61CB-4696-B1A5-F1796CDFE5E3}"/>
    <cellStyle name="Normal 9 4 13" xfId="13584" xr:uid="{FD787BA9-0B83-42D7-9935-5B9132E68357}"/>
    <cellStyle name="Normal 9 4 13 2" xfId="15810" xr:uid="{184516DB-EB60-4F94-8CD6-77D58311ABAA}"/>
    <cellStyle name="Normal 9 4 14" xfId="13585" xr:uid="{EA1F90BC-33AD-47BD-9169-479D6B1A358F}"/>
    <cellStyle name="Normal 9 4 14 2" xfId="15811" xr:uid="{FFA6AA47-DA6B-4297-A74A-8FEA943AC9B7}"/>
    <cellStyle name="Normal 9 4 15" xfId="13586" xr:uid="{000C64A1-3B24-4DBC-82BA-F08330F839A4}"/>
    <cellStyle name="Normal 9 4 15 2" xfId="15812" xr:uid="{1D64D0AE-3852-4DB8-AE76-42855E067345}"/>
    <cellStyle name="Normal 9 4 16" xfId="13587" xr:uid="{F7CFC593-8563-40FE-8577-2E0F3570E9A5}"/>
    <cellStyle name="Normal 9 4 16 2" xfId="15813" xr:uid="{87E46CEA-1C5C-4930-8DB7-9A70DED069B7}"/>
    <cellStyle name="Normal 9 4 17" xfId="13588" xr:uid="{B775583B-341F-46C3-9F7E-342A1C7E0B60}"/>
    <cellStyle name="Normal 9 4 17 2" xfId="15814" xr:uid="{C1297E44-FEF1-4606-8A46-45DA7EE74759}"/>
    <cellStyle name="Normal 9 4 18" xfId="15815" xr:uid="{AF99E5C9-9D08-4887-9C88-7029AACD4568}"/>
    <cellStyle name="Normal 9 4 18 2" xfId="19069" xr:uid="{E15C1420-A7BE-4CD7-8568-16A2FD948DE0}"/>
    <cellStyle name="Normal 9 4 19" xfId="16774" xr:uid="{65E6C69B-483D-4FBE-9062-C7CA8B7914C3}"/>
    <cellStyle name="Normal 9 4 2" xfId="13589" xr:uid="{C707D16E-F558-4E9E-B9E5-9C7E85B0750D}"/>
    <cellStyle name="Normal 9 4 2 2" xfId="15816" xr:uid="{E6155CA2-2A48-4CFC-B5DF-B9E807C43FCF}"/>
    <cellStyle name="Normal 9 4 3" xfId="13590" xr:uid="{47A4817D-55AC-4E14-A754-501093A6F32C}"/>
    <cellStyle name="Normal 9 4 3 2" xfId="15817" xr:uid="{19D9FC46-DD26-486E-A003-8822915003AF}"/>
    <cellStyle name="Normal 9 4 4" xfId="13591" xr:uid="{9D9D1122-215C-484F-80A2-8AB7CFC8BA94}"/>
    <cellStyle name="Normal 9 4 4 2" xfId="15818" xr:uid="{93DCC61B-89F6-4E9D-855B-120B74C2D73B}"/>
    <cellStyle name="Normal 9 4 5" xfId="13592" xr:uid="{6FDBCAC8-83BB-4284-9D6C-E914DE17BDE1}"/>
    <cellStyle name="Normal 9 4 5 2" xfId="15819" xr:uid="{C0B415DE-71F3-4D57-9194-931C9A16B2C1}"/>
    <cellStyle name="Normal 9 4 6" xfId="13593" xr:uid="{9D8944B6-6A18-4F54-AFBA-FA94DDB49219}"/>
    <cellStyle name="Normal 9 4 6 2" xfId="15820" xr:uid="{5A7BD921-01DA-4816-A1DB-A27FE27EEF80}"/>
    <cellStyle name="Normal 9 4 7" xfId="13594" xr:uid="{987D533B-F7BC-49C8-BDA6-1C7B63C0F543}"/>
    <cellStyle name="Normal 9 4 7 2" xfId="15821" xr:uid="{D6C1D397-B6F1-4B01-B4BA-C7434DEDC9FA}"/>
    <cellStyle name="Normal 9 4 8" xfId="13595" xr:uid="{2CED2BEE-55D2-4901-8C86-34DC35295FAB}"/>
    <cellStyle name="Normal 9 4 8 2" xfId="15822" xr:uid="{4CF41EA7-E0F6-4521-AD2F-6805DC29DBAA}"/>
    <cellStyle name="Normal 9 4 9" xfId="13596" xr:uid="{B9734405-03A1-4BD0-9AB4-7BD0FE2A4DA4}"/>
    <cellStyle name="Normal 9 4 9 2" xfId="15823" xr:uid="{8E46C9D3-5845-4618-BC7F-FD424186287E}"/>
    <cellStyle name="Normal 9 5" xfId="13597" xr:uid="{F1013CD3-71E0-49F3-A42A-C3649F1E2CF0}"/>
    <cellStyle name="Normal 9 5 10" xfId="13598" xr:uid="{E3A157B6-FAD2-4C90-9CD4-9D64AD0C4A59}"/>
    <cellStyle name="Normal 9 5 10 2" xfId="15824" xr:uid="{667FC675-0073-467D-AA3E-79102CAC7519}"/>
    <cellStyle name="Normal 9 5 11" xfId="13599" xr:uid="{48B7A4CD-6C4C-4339-BA05-71C05FA6F2E3}"/>
    <cellStyle name="Normal 9 5 11 2" xfId="15825" xr:uid="{82AB2722-21DF-4607-BE85-BAD601E36C55}"/>
    <cellStyle name="Normal 9 5 12" xfId="13600" xr:uid="{369DB908-FB28-4503-94EC-2A283F624D29}"/>
    <cellStyle name="Normal 9 5 12 2" xfId="15826" xr:uid="{017E52BE-659B-4195-A138-144BC6EF273A}"/>
    <cellStyle name="Normal 9 5 13" xfId="13601" xr:uid="{99DE768D-3B0F-4A52-9ECA-1978CA23A891}"/>
    <cellStyle name="Normal 9 5 13 2" xfId="15827" xr:uid="{909F359F-A4F3-4AC6-9A87-ECCF2AB1D03C}"/>
    <cellStyle name="Normal 9 5 14" xfId="13602" xr:uid="{CBB8A7D1-CBB6-4A1F-810D-6B89C228421B}"/>
    <cellStyle name="Normal 9 5 14 2" xfId="15828" xr:uid="{F135C4B9-5E5F-4B8D-8DE0-473CF71B7898}"/>
    <cellStyle name="Normal 9 5 15" xfId="13603" xr:uid="{EEA1813B-9B0A-4390-8666-F4FDB78EEC3F}"/>
    <cellStyle name="Normal 9 5 15 2" xfId="15829" xr:uid="{7F556BE8-5A44-4B10-90A5-B4F9EBB8BEB9}"/>
    <cellStyle name="Normal 9 5 16" xfId="13604" xr:uid="{3F8FB1BE-F38D-4342-A574-2CD62E2CB92D}"/>
    <cellStyle name="Normal 9 5 16 2" xfId="15830" xr:uid="{99A5C32F-C377-43E6-A35E-354E4EFDDAE0}"/>
    <cellStyle name="Normal 9 5 17" xfId="13605" xr:uid="{3B5FFCAF-D403-40BC-9C03-735FE48821D3}"/>
    <cellStyle name="Normal 9 5 17 2" xfId="15831" xr:uid="{C8856917-D9AD-40AD-82D8-699A5363EA4D}"/>
    <cellStyle name="Normal 9 5 18" xfId="15832" xr:uid="{8E54DADA-B7CD-4742-9FD0-74830470C4DE}"/>
    <cellStyle name="Normal 9 5 2" xfId="13606" xr:uid="{0136C088-8D27-40EA-ACC4-8226E5C16A02}"/>
    <cellStyle name="Normal 9 5 2 2" xfId="15833" xr:uid="{21802CCE-E061-4762-9FEA-D8BFE7A1383C}"/>
    <cellStyle name="Normal 9 5 3" xfId="13607" xr:uid="{673CB037-D533-49BE-AB4A-A9E6D95A89BE}"/>
    <cellStyle name="Normal 9 5 3 2" xfId="15834" xr:uid="{C17CA912-6DC9-46FD-928A-56D51CB5EFB6}"/>
    <cellStyle name="Normal 9 5 4" xfId="13608" xr:uid="{E0657AF1-8232-4385-A25D-5FD5404A85AA}"/>
    <cellStyle name="Normal 9 5 4 2" xfId="15835" xr:uid="{4CFC2E27-ED72-400A-B4B6-F35D7672DE65}"/>
    <cellStyle name="Normal 9 5 5" xfId="13609" xr:uid="{AD9EF4E8-07CA-4FFA-A2AB-B8DBAB8DB838}"/>
    <cellStyle name="Normal 9 5 5 2" xfId="15836" xr:uid="{686F18E2-A32E-4C64-9107-BDD43E78FB20}"/>
    <cellStyle name="Normal 9 5 6" xfId="13610" xr:uid="{112BF497-8914-4C43-B0EA-C0186244FAEE}"/>
    <cellStyle name="Normal 9 5 6 2" xfId="15837" xr:uid="{D7E55669-DF84-48A0-A333-F2EECBA0030D}"/>
    <cellStyle name="Normal 9 5 7" xfId="13611" xr:uid="{F116B6BF-83ED-4C60-B7E3-590B50E6B216}"/>
    <cellStyle name="Normal 9 5 7 2" xfId="15838" xr:uid="{D2E65D15-B252-4796-9FFF-A3000F9D9D13}"/>
    <cellStyle name="Normal 9 5 8" xfId="13612" xr:uid="{9B667903-DE13-4C41-8B00-A55BB801F524}"/>
    <cellStyle name="Normal 9 5 8 2" xfId="15839" xr:uid="{4AD52650-ACEC-4F29-83EF-35A197C32B4B}"/>
    <cellStyle name="Normal 9 5 9" xfId="13613" xr:uid="{FFA2D9F2-002C-43E5-9E3B-954AA53442DB}"/>
    <cellStyle name="Normal 9 5 9 2" xfId="15840" xr:uid="{0FE1EFAF-1BC6-4994-B8FF-A51FCC74CB92}"/>
    <cellStyle name="Normal 9 6" xfId="13614" xr:uid="{FE08521A-8A36-4EE9-AE78-3ED141AF687C}"/>
    <cellStyle name="Normal 9 6 10" xfId="13615" xr:uid="{9A3BCA5D-A94C-4A46-9A4A-DF03115DF0A2}"/>
    <cellStyle name="Normal 9 6 10 2" xfId="15841" xr:uid="{0C2C1740-71E9-4DB4-BF57-6C27DC87F402}"/>
    <cellStyle name="Normal 9 6 11" xfId="13616" xr:uid="{B2FCDC86-DDC1-4BBB-9F8E-E730A92F0748}"/>
    <cellStyle name="Normal 9 6 11 2" xfId="15842" xr:uid="{AE77A034-EE3C-499A-9179-4A50B05A0FBF}"/>
    <cellStyle name="Normal 9 6 12" xfId="13617" xr:uid="{D7C98697-00C1-48C6-A1A8-9308F1B565FA}"/>
    <cellStyle name="Normal 9 6 12 2" xfId="15843" xr:uid="{DB2B1D88-1C35-48A4-993C-EF8B0DBFE8EA}"/>
    <cellStyle name="Normal 9 6 13" xfId="13618" xr:uid="{42891823-E17C-4F46-9213-16ACCF7E7F68}"/>
    <cellStyle name="Normal 9 6 13 2" xfId="15844" xr:uid="{C026FDCE-08FA-436D-95D8-7BB5B1C0B4F8}"/>
    <cellStyle name="Normal 9 6 14" xfId="13619" xr:uid="{47A59A22-6899-4793-B9BE-BDE628E41C15}"/>
    <cellStyle name="Normal 9 6 14 2" xfId="15845" xr:uid="{1B71DC39-EDA5-43CC-A817-D9E6752113AB}"/>
    <cellStyle name="Normal 9 6 15" xfId="13620" xr:uid="{1C646B9A-2544-4D91-A11A-0BBFCEF7E620}"/>
    <cellStyle name="Normal 9 6 15 2" xfId="15846" xr:uid="{EDDCB344-9FE1-472F-82A0-051CC4D713FC}"/>
    <cellStyle name="Normal 9 6 16" xfId="13621" xr:uid="{24C185BE-53D5-4459-AB34-3D2E09B18E16}"/>
    <cellStyle name="Normal 9 6 16 2" xfId="15847" xr:uid="{489135A4-A021-4DB7-894E-F8B476156E45}"/>
    <cellStyle name="Normal 9 6 17" xfId="13622" xr:uid="{0C6EE1DB-B26B-4F91-94A5-823EF2018ABE}"/>
    <cellStyle name="Normal 9 6 17 2" xfId="15848" xr:uid="{7D78AFE2-249F-4C7A-885F-C7BD8A67F1B7}"/>
    <cellStyle name="Normal 9 6 18" xfId="15849" xr:uid="{AAAC4149-179F-4E7E-A513-ECF3396FBD4A}"/>
    <cellStyle name="Normal 9 6 2" xfId="13623" xr:uid="{76F1B130-05F6-41B3-8E7B-DADA51BFD486}"/>
    <cellStyle name="Normal 9 6 2 2" xfId="15850" xr:uid="{95EB36A8-37DF-41C4-8CE9-DA69CC610C3A}"/>
    <cellStyle name="Normal 9 6 3" xfId="13624" xr:uid="{615F3BFB-87E5-4007-A365-F004588C0887}"/>
    <cellStyle name="Normal 9 6 3 2" xfId="15851" xr:uid="{14BC914C-D7CC-4FC9-B896-892ADD29F3A2}"/>
    <cellStyle name="Normal 9 6 4" xfId="13625" xr:uid="{B6D8D7AE-1CF7-4594-BBD6-64E6431E0733}"/>
    <cellStyle name="Normal 9 6 4 2" xfId="15852" xr:uid="{37C29ABB-FEC5-4B81-BACD-F0F79E304BDD}"/>
    <cellStyle name="Normal 9 6 5" xfId="13626" xr:uid="{5C634678-379D-47AB-9467-ACD6B675B5CA}"/>
    <cellStyle name="Normal 9 6 5 2" xfId="15853" xr:uid="{65B40774-84F1-41C2-99A1-B0D5265C26CF}"/>
    <cellStyle name="Normal 9 6 6" xfId="13627" xr:uid="{A0D81FE1-9447-4655-ACBE-E637197DCC17}"/>
    <cellStyle name="Normal 9 6 6 2" xfId="15854" xr:uid="{F6329D15-7B55-442A-A023-3AFFD58DDD31}"/>
    <cellStyle name="Normal 9 6 7" xfId="13628" xr:uid="{1E769A76-BF85-45AB-B628-FB4527923188}"/>
    <cellStyle name="Normal 9 6 7 2" xfId="15855" xr:uid="{E972EA45-86E7-443A-B863-688F4FA40864}"/>
    <cellStyle name="Normal 9 6 8" xfId="13629" xr:uid="{C253CB4E-ADE3-4F4B-B961-926A84CF847F}"/>
    <cellStyle name="Normal 9 6 8 2" xfId="15856" xr:uid="{101A1913-7017-4C97-81D5-4DE59CDFC558}"/>
    <cellStyle name="Normal 9 6 9" xfId="13630" xr:uid="{39CE92CF-1576-4116-B4BF-6EDA7D152D1F}"/>
    <cellStyle name="Normal 9 6 9 2" xfId="15857" xr:uid="{006ABAD7-D233-457F-A0A0-078D5721E87B}"/>
    <cellStyle name="Normal 9 7" xfId="13631" xr:uid="{C23318CB-D7E1-4F27-86DC-20F4530534D9}"/>
    <cellStyle name="Normal 9 7 10" xfId="13632" xr:uid="{B7A78F9F-C2CE-4C9C-A209-8AEB7C959AB3}"/>
    <cellStyle name="Normal 9 7 10 2" xfId="15858" xr:uid="{7226ADBC-0F6C-4100-BDFC-0D14123D87F6}"/>
    <cellStyle name="Normal 9 7 11" xfId="13633" xr:uid="{94A32E6C-9495-4730-9AB4-067C2D245FF0}"/>
    <cellStyle name="Normal 9 7 11 2" xfId="15859" xr:uid="{E5BD1114-FB4C-4EC4-B153-9F30CBF5F7D7}"/>
    <cellStyle name="Normal 9 7 12" xfId="13634" xr:uid="{39D5B25B-4EDB-42E2-BA37-5E229B4EBB09}"/>
    <cellStyle name="Normal 9 7 12 2" xfId="15860" xr:uid="{8F9683D3-61FE-4AB7-B3DC-D01C8DA5E5DA}"/>
    <cellStyle name="Normal 9 7 13" xfId="13635" xr:uid="{5579135F-D43D-4C7F-894E-8750BFC67669}"/>
    <cellStyle name="Normal 9 7 13 2" xfId="15861" xr:uid="{3ABEFE53-2632-4EDF-8136-5F2EF2E6C669}"/>
    <cellStyle name="Normal 9 7 14" xfId="13636" xr:uid="{F79E4B7C-1D5C-485F-BAB2-8FEC6869BDD1}"/>
    <cellStyle name="Normal 9 7 14 2" xfId="15862" xr:uid="{A5A78385-E242-4148-A9E5-AF584961C6CB}"/>
    <cellStyle name="Normal 9 7 15" xfId="13637" xr:uid="{871FA9C8-EC9E-4FA2-A3AC-F7EA42039F99}"/>
    <cellStyle name="Normal 9 7 15 2" xfId="15863" xr:uid="{A521C674-3BB7-44DE-A9EC-A39EDDFF6464}"/>
    <cellStyle name="Normal 9 7 16" xfId="13638" xr:uid="{901262D1-A138-406D-9A28-B33F3A01D085}"/>
    <cellStyle name="Normal 9 7 16 2" xfId="15864" xr:uid="{75994B0A-D33B-44AA-8497-C18FE16F78CF}"/>
    <cellStyle name="Normal 9 7 17" xfId="13639" xr:uid="{1004DE35-2240-4719-B2AB-BB465D739B07}"/>
    <cellStyle name="Normal 9 7 17 2" xfId="15865" xr:uid="{5FBAE449-D1D0-441D-96B4-EF70B60D6ED9}"/>
    <cellStyle name="Normal 9 7 18" xfId="15866" xr:uid="{C5A1CA1A-966F-447D-BA56-03BB48CC16DB}"/>
    <cellStyle name="Normal 9 7 2" xfId="13640" xr:uid="{FD021065-281E-45AB-B77B-1D6FB420AB4B}"/>
    <cellStyle name="Normal 9 7 2 2" xfId="15867" xr:uid="{CB99DDB5-B9D9-47B1-AB9F-8C4B3AE1E649}"/>
    <cellStyle name="Normal 9 7 3" xfId="13641" xr:uid="{C1C5F958-61E7-4D19-90D6-6D40F598E511}"/>
    <cellStyle name="Normal 9 7 3 2" xfId="15868" xr:uid="{1C57ABA9-2507-43F2-BB86-65E335A66B57}"/>
    <cellStyle name="Normal 9 7 4" xfId="13642" xr:uid="{8460089C-688B-4281-862E-DD144981FCB1}"/>
    <cellStyle name="Normal 9 7 4 2" xfId="15869" xr:uid="{A127145D-630E-4FD9-9E9A-352515A629CB}"/>
    <cellStyle name="Normal 9 7 5" xfId="13643" xr:uid="{B581610A-330E-42D2-BE2D-6347758E2620}"/>
    <cellStyle name="Normal 9 7 5 2" xfId="15870" xr:uid="{855DEEFD-CDEF-4613-9A79-EEF813CF7D46}"/>
    <cellStyle name="Normal 9 7 6" xfId="13644" xr:uid="{29EB31A2-507F-4CCC-8518-EBD4EF86C7F6}"/>
    <cellStyle name="Normal 9 7 6 2" xfId="15871" xr:uid="{79643D6C-AC60-452A-80CA-7BC627486D2C}"/>
    <cellStyle name="Normal 9 7 7" xfId="13645" xr:uid="{F04599D9-1261-47B8-A786-FA0ED7CDA2A7}"/>
    <cellStyle name="Normal 9 7 7 2" xfId="15872" xr:uid="{B896B32C-3674-4292-84E9-987C2C988F20}"/>
    <cellStyle name="Normal 9 7 8" xfId="13646" xr:uid="{51D688BF-AD1C-4647-8D8B-0FA1EFA8E5A2}"/>
    <cellStyle name="Normal 9 7 8 2" xfId="15873" xr:uid="{1C7567B1-AAE5-48FF-A056-A00E331EE286}"/>
    <cellStyle name="Normal 9 7 9" xfId="13647" xr:uid="{C67F52A3-8678-4FD8-9E65-CB399C2251A7}"/>
    <cellStyle name="Normal 9 7 9 2" xfId="15874" xr:uid="{7C0102A3-9987-421C-84C7-B703B9F757DE}"/>
    <cellStyle name="Normal 9 8" xfId="13648" xr:uid="{3D36397B-DD8C-47D6-9600-AA9A2C94B1F5}"/>
    <cellStyle name="Normal 9 8 10" xfId="13649" xr:uid="{C7352250-EAFB-4D50-B719-6FD1D32C6E92}"/>
    <cellStyle name="Normal 9 8 10 2" xfId="15875" xr:uid="{057EB971-954D-45EC-A543-6E62178DA100}"/>
    <cellStyle name="Normal 9 8 11" xfId="13650" xr:uid="{2357C1EE-1819-4E78-92C5-6E6009CDCB14}"/>
    <cellStyle name="Normal 9 8 11 2" xfId="15876" xr:uid="{E5C0A21C-74AC-4DD5-AC0D-772B6616D155}"/>
    <cellStyle name="Normal 9 8 12" xfId="13651" xr:uid="{F6615F12-5938-4029-8173-253D177E52D2}"/>
    <cellStyle name="Normal 9 8 12 2" xfId="15877" xr:uid="{B8B20A9A-E6EC-449F-8189-455674B123D7}"/>
    <cellStyle name="Normal 9 8 13" xfId="13652" xr:uid="{8AE1A1F8-9384-4045-A6B9-3BC38E4D6D80}"/>
    <cellStyle name="Normal 9 8 13 2" xfId="15878" xr:uid="{3B9A1548-27C5-4104-82EB-FA45A06D9C5E}"/>
    <cellStyle name="Normal 9 8 14" xfId="13653" xr:uid="{2EE4D28D-B144-4F46-903A-62D42D0C7254}"/>
    <cellStyle name="Normal 9 8 14 2" xfId="15879" xr:uid="{C51A5A4E-598A-4FCD-94F9-6640E5F1B471}"/>
    <cellStyle name="Normal 9 8 15" xfId="13654" xr:uid="{5C02D87F-A760-4784-8E5F-F5CAB40C8592}"/>
    <cellStyle name="Normal 9 8 15 2" xfId="15880" xr:uid="{2C132DFE-0B63-437D-B150-DCD485664A10}"/>
    <cellStyle name="Normal 9 8 16" xfId="13655" xr:uid="{CAC617F8-C17D-4F42-937B-3CC282322DC3}"/>
    <cellStyle name="Normal 9 8 16 2" xfId="15881" xr:uid="{D85E4315-3222-481A-8E2C-142DD21B506B}"/>
    <cellStyle name="Normal 9 8 17" xfId="13656" xr:uid="{CC3005C6-4940-4647-9BCB-8477AFF177CF}"/>
    <cellStyle name="Normal 9 8 17 2" xfId="15882" xr:uid="{AB56AF59-C0EF-4ACF-A58E-C03051472339}"/>
    <cellStyle name="Normal 9 8 18" xfId="15883" xr:uid="{7F427411-4460-42E8-8A89-E4674DF5187B}"/>
    <cellStyle name="Normal 9 8 2" xfId="13657" xr:uid="{2A390C1E-A09C-4E3F-B2BF-587C99E20181}"/>
    <cellStyle name="Normal 9 8 2 2" xfId="15884" xr:uid="{E7AD8DDE-0A6A-4340-A1A5-A78EB6AF2875}"/>
    <cellStyle name="Normal 9 8 3" xfId="13658" xr:uid="{39042197-D23C-4F53-8120-2C084EFAECBC}"/>
    <cellStyle name="Normal 9 8 3 2" xfId="15885" xr:uid="{D7375841-4E0F-4133-A5CA-949CE55D2D62}"/>
    <cellStyle name="Normal 9 8 4" xfId="13659" xr:uid="{793ECF51-5380-4E10-8336-83E9824A93A3}"/>
    <cellStyle name="Normal 9 8 4 2" xfId="15886" xr:uid="{13E8F3EA-25E8-4BBE-A266-C7B34088FF0E}"/>
    <cellStyle name="Normal 9 8 5" xfId="13660" xr:uid="{00931C2B-5723-4C1C-A53E-39F2E6FB5520}"/>
    <cellStyle name="Normal 9 8 5 2" xfId="15887" xr:uid="{17FE00A6-3171-40E3-A6C8-B4C9931E5E22}"/>
    <cellStyle name="Normal 9 8 6" xfId="13661" xr:uid="{E1F70203-212C-4833-99A8-529DC9EF4156}"/>
    <cellStyle name="Normal 9 8 6 2" xfId="15888" xr:uid="{DCB6CB3F-691C-4B41-8E82-D78CC821142C}"/>
    <cellStyle name="Normal 9 8 7" xfId="13662" xr:uid="{2193B4D3-65F7-4B56-9397-6E396D2DB6B4}"/>
    <cellStyle name="Normal 9 8 7 2" xfId="15889" xr:uid="{3CD2F543-DD6E-4A6C-8F59-15861A789154}"/>
    <cellStyle name="Normal 9 8 8" xfId="13663" xr:uid="{02CD1585-18FC-41F4-848C-6DDCA89C56A3}"/>
    <cellStyle name="Normal 9 8 8 2" xfId="15890" xr:uid="{A06A868D-23BF-4BED-AB9B-CF87CA19E2E7}"/>
    <cellStyle name="Normal 9 8 9" xfId="13664" xr:uid="{FDB433D7-3CD3-4963-9A56-1C23093534E1}"/>
    <cellStyle name="Normal 9 8 9 2" xfId="15891" xr:uid="{4B66F368-5640-4955-9934-727717A05365}"/>
    <cellStyle name="Normal 9 9" xfId="13665" xr:uid="{6628463B-48DE-4576-9A47-C9736F20A7AC}"/>
    <cellStyle name="Normal 9 9 2" xfId="15892" xr:uid="{063188C5-1020-4681-8F2E-66DDD94C4FCA}"/>
    <cellStyle name="Normal 90" xfId="13666" xr:uid="{81F90DB3-AC55-447C-A2DC-3D071B320E7A}"/>
    <cellStyle name="Normal 90 2" xfId="13667" xr:uid="{DFEBB619-12D5-43BF-9EDB-990D060E4BD3}"/>
    <cellStyle name="Normal 90 2 2" xfId="13668" xr:uid="{CC5F96A0-B533-452F-992E-4E2962EFB185}"/>
    <cellStyle name="Normal 90 2 3" xfId="13669" xr:uid="{C5B4391E-3B90-4DCB-927B-27B9530175A1}"/>
    <cellStyle name="Normal 90 2 4" xfId="13670" xr:uid="{8D675E95-26EB-4670-8251-1BF4A5D442C6}"/>
    <cellStyle name="Normal 90 3" xfId="13671" xr:uid="{307B1AD4-3207-4EBE-ADC1-942122ECD662}"/>
    <cellStyle name="Normal 90 3 2" xfId="13672" xr:uid="{398D73DF-7552-461A-B84A-433D6683F578}"/>
    <cellStyle name="Normal 90 3 3" xfId="13673" xr:uid="{69D57AFF-4B01-45B4-B212-4475EB558C98}"/>
    <cellStyle name="Normal 90 3 4" xfId="13674" xr:uid="{D3936AD0-9C89-4EBB-8938-B5BDBA67778D}"/>
    <cellStyle name="Normal 90 4" xfId="13675" xr:uid="{E00122B4-96BD-4077-B580-2EB931CAD6D2}"/>
    <cellStyle name="Normal 90 5" xfId="13676" xr:uid="{ADF425DB-843D-4C7B-965F-F572A0A846F5}"/>
    <cellStyle name="Normal 90 6" xfId="13677" xr:uid="{5AEE9C8E-9F2B-42DF-ACED-CE68F653A27C}"/>
    <cellStyle name="Normal 91" xfId="13678" xr:uid="{A62970CE-F7E7-41B1-A00A-AA2BB51230AF}"/>
    <cellStyle name="Normal 91 2" xfId="13679" xr:uid="{ACF08C6D-93AB-407D-8181-26164626ECFC}"/>
    <cellStyle name="Normal 91 2 2" xfId="13680" xr:uid="{0C6E0354-AEB2-46A9-A0FA-D1A66ED5E0FA}"/>
    <cellStyle name="Normal 91 2 3" xfId="13681" xr:uid="{535459BC-8B27-479E-8E6B-E64BB44C6095}"/>
    <cellStyle name="Normal 91 2 4" xfId="13682" xr:uid="{5B720E8F-C89B-4317-BDD7-1638F6FCD94B}"/>
    <cellStyle name="Normal 91 3" xfId="13683" xr:uid="{0E839F47-6E15-4C98-9ABB-09551093E82A}"/>
    <cellStyle name="Normal 91 3 2" xfId="13684" xr:uid="{3B6FDE92-5C64-4E58-8EC9-3BD5F29C18BE}"/>
    <cellStyle name="Normal 91 3 3" xfId="13685" xr:uid="{CC17CAAA-A759-4BDC-9799-9ABE6F807FFD}"/>
    <cellStyle name="Normal 91 3 4" xfId="13686" xr:uid="{CACAA49B-CA09-4522-AAC7-4CD14BB7FAE9}"/>
    <cellStyle name="Normal 91 4" xfId="13687" xr:uid="{0C9185DD-4B9D-4CF2-8B1F-2F6DAA257B97}"/>
    <cellStyle name="Normal 91 5" xfId="13688" xr:uid="{ADEF9791-2126-499B-BE70-DEB51C4C362E}"/>
    <cellStyle name="Normal 91 6" xfId="13689" xr:uid="{4815553B-60A1-408B-9865-287A95D54276}"/>
    <cellStyle name="Normal 92" xfId="13690" xr:uid="{74578B16-17FA-4C79-9B3C-F8CC0F3477E8}"/>
    <cellStyle name="Normal 92 2" xfId="13691" xr:uid="{EEF38E55-E0DE-4919-9B6F-4AC2A1C137F4}"/>
    <cellStyle name="Normal 92 2 2" xfId="13692" xr:uid="{80F7E107-C315-4B3E-B1A3-E2D35E5F81BA}"/>
    <cellStyle name="Normal 92 2 3" xfId="13693" xr:uid="{DEC36A58-060F-44D3-9542-C2D49076737F}"/>
    <cellStyle name="Normal 92 2 4" xfId="13694" xr:uid="{13CA02AC-8DF7-4AF7-BBD3-A2EA205404C4}"/>
    <cellStyle name="Normal 92 3" xfId="13695" xr:uid="{568D4485-3726-400D-B2EC-CB68206C95AA}"/>
    <cellStyle name="Normal 92 3 2" xfId="13696" xr:uid="{C5782C64-7570-4F76-84DE-79444DD70618}"/>
    <cellStyle name="Normal 92 3 3" xfId="13697" xr:uid="{ABFB804F-CF02-4E04-AF67-08C9119D9368}"/>
    <cellStyle name="Normal 92 3 4" xfId="13698" xr:uid="{81A840C0-105A-4444-92B9-1562B18E0857}"/>
    <cellStyle name="Normal 92 4" xfId="13699" xr:uid="{0845C0C6-DF36-4D82-A3BF-78937CF00680}"/>
    <cellStyle name="Normal 92 5" xfId="13700" xr:uid="{590303A3-0CA9-4818-B887-222A3784F545}"/>
    <cellStyle name="Normal 92 6" xfId="13701" xr:uid="{C4D23F36-0B27-4C29-BD7E-AFD7EE82CD7D}"/>
    <cellStyle name="Normal 93" xfId="13702" xr:uid="{3BDBD73E-00F0-4CD7-905C-71BF03C61DD7}"/>
    <cellStyle name="Normal 93 2" xfId="13703" xr:uid="{2C29FA80-F7F0-470F-BBE2-5D2498511AD3}"/>
    <cellStyle name="Normal 93 2 2" xfId="13704" xr:uid="{7F7F25B4-5A3A-4150-93C2-5B70A40878A2}"/>
    <cellStyle name="Normal 93 2 3" xfId="13705" xr:uid="{671EB084-74F4-4603-9738-90A2D5710D5C}"/>
    <cellStyle name="Normal 93 2 4" xfId="13706" xr:uid="{BD8FB070-A760-430B-95ED-CBCC08C5E0C1}"/>
    <cellStyle name="Normal 93 3" xfId="13707" xr:uid="{F285D4D1-27EE-4210-B214-1349A19070F1}"/>
    <cellStyle name="Normal 93 3 2" xfId="13708" xr:uid="{0196657A-EE82-40C5-80E8-A59FCE030041}"/>
    <cellStyle name="Normal 93 3 3" xfId="13709" xr:uid="{71E0E19B-CFDA-47F8-A07F-97437757C9AA}"/>
    <cellStyle name="Normal 93 3 4" xfId="13710" xr:uid="{0F1C78AE-FAE8-4C83-B931-544449FD8EDA}"/>
    <cellStyle name="Normal 93 4" xfId="13711" xr:uid="{563795C0-1F0C-49DD-B849-375BCBEAF309}"/>
    <cellStyle name="Normal 93 5" xfId="13712" xr:uid="{DB875A38-690B-4BE6-AAE0-E51F3048B9D9}"/>
    <cellStyle name="Normal 93 6" xfId="13713" xr:uid="{9A103CF3-2741-498C-A65E-04F444331240}"/>
    <cellStyle name="Normal 94" xfId="13714" xr:uid="{9D4D126E-6E5A-46C3-B6CE-B0944C07FFB6}"/>
    <cellStyle name="Normal 94 2" xfId="13715" xr:uid="{BC1A64DC-2DFF-4B71-AA66-BA3095097D61}"/>
    <cellStyle name="Normal 94 2 2" xfId="13716" xr:uid="{5838C1AB-796A-4352-925C-988B0E4CDA9F}"/>
    <cellStyle name="Normal 94 2 3" xfId="13717" xr:uid="{3774334C-578A-4865-BF93-57BA1837E266}"/>
    <cellStyle name="Normal 94 2 4" xfId="13718" xr:uid="{F641490C-5987-4B96-A019-F0D36A3CB1C0}"/>
    <cellStyle name="Normal 94 3" xfId="13719" xr:uid="{D3570ABE-1E82-445C-AB60-5F8EC38D5CB2}"/>
    <cellStyle name="Normal 94 3 2" xfId="13720" xr:uid="{C05152CC-7C29-4D5A-8614-3D2300413750}"/>
    <cellStyle name="Normal 94 3 3" xfId="13721" xr:uid="{B9B36D3F-B9A1-4EF6-8177-F85C93047235}"/>
    <cellStyle name="Normal 94 3 4" xfId="13722" xr:uid="{B568CD00-2B48-4F0B-9C2F-3AB557C98F66}"/>
    <cellStyle name="Normal 94 4" xfId="13723" xr:uid="{03F3D3AC-BF75-41E5-9863-EA34F2B4BFAE}"/>
    <cellStyle name="Normal 94 5" xfId="13724" xr:uid="{917D2BC0-EE2E-48AC-97DF-80D0DF306AC8}"/>
    <cellStyle name="Normal 94 6" xfId="13725" xr:uid="{381D377E-8D43-44D9-AEF9-DB1D76CE0EB3}"/>
    <cellStyle name="Normal 95" xfId="13726" xr:uid="{83AF3102-4DEF-489B-BCF8-B048BC62D030}"/>
    <cellStyle name="Normal 95 2" xfId="13727" xr:uid="{D6146D87-0454-45D6-A29B-9D7E2132F036}"/>
    <cellStyle name="Normal 95 2 2" xfId="13728" xr:uid="{4C6E1A62-2D1E-4A2E-841E-3499BDF64E86}"/>
    <cellStyle name="Normal 95 2 3" xfId="13729" xr:uid="{D0643D1F-6EE3-4008-BC0C-776CD7DEB999}"/>
    <cellStyle name="Normal 95 2 4" xfId="13730" xr:uid="{BFDCCC17-4565-4D10-B6E9-6C3A6E75A0E5}"/>
    <cellStyle name="Normal 95 3" xfId="13731" xr:uid="{C019AD3F-6515-4892-B3F1-6324C9D0A750}"/>
    <cellStyle name="Normal 95 3 2" xfId="13732" xr:uid="{4090DE9A-ADA5-4742-8E64-E690B37D2346}"/>
    <cellStyle name="Normal 95 3 3" xfId="13733" xr:uid="{AA1E8D9A-56DC-4B45-9B0B-890152833A3D}"/>
    <cellStyle name="Normal 95 3 4" xfId="13734" xr:uid="{D1952A05-7371-429D-BF80-ED48E2BE0CE6}"/>
    <cellStyle name="Normal 95 4" xfId="13735" xr:uid="{2E4EEC9C-E5C1-4D15-8E27-EAB09D455DF1}"/>
    <cellStyle name="Normal 95 5" xfId="13736" xr:uid="{6116D3EC-86CF-42EF-A5E7-6610B9ACE9BD}"/>
    <cellStyle name="Normal 95 6" xfId="13737" xr:uid="{75F82962-9B04-420C-9002-D0C9D6E87356}"/>
    <cellStyle name="Normal 96" xfId="13738" xr:uid="{6AC6FFC5-51DE-4CEA-AE1D-2512668ACBB8}"/>
    <cellStyle name="Normal 96 2" xfId="13739" xr:uid="{165615A4-32AC-4A68-A631-12AFD9BB234B}"/>
    <cellStyle name="Normal 96 2 2" xfId="13740" xr:uid="{68C63508-E21D-4482-8BDF-362F5785667F}"/>
    <cellStyle name="Normal 96 2 3" xfId="13741" xr:uid="{8B895EDC-6630-43D1-AA10-6B370B298756}"/>
    <cellStyle name="Normal 96 2 4" xfId="13742" xr:uid="{8384F736-08BE-4185-9D23-79A1D26A1D0A}"/>
    <cellStyle name="Normal 96 3" xfId="13743" xr:uid="{788A6D0E-7704-471E-9B78-E51670294D45}"/>
    <cellStyle name="Normal 96 3 2" xfId="13744" xr:uid="{B54D3C99-FD9B-4EDE-AA48-93C7E8FD632E}"/>
    <cellStyle name="Normal 96 3 3" xfId="13745" xr:uid="{56913122-DE52-42BE-8109-BC91B0A98AB1}"/>
    <cellStyle name="Normal 96 3 4" xfId="13746" xr:uid="{91E5E68D-62E3-406B-971A-B4D26A0A9CD1}"/>
    <cellStyle name="Normal 96 4" xfId="13747" xr:uid="{531736B2-5036-44D5-8CD5-5E5D68CFC1ED}"/>
    <cellStyle name="Normal 96 5" xfId="13748" xr:uid="{DB8A58E7-37A1-4DB8-B2CF-AA72266BAE7C}"/>
    <cellStyle name="Normal 96 6" xfId="13749" xr:uid="{1433BD64-2866-4E34-B3D2-3244AC9AF09F}"/>
    <cellStyle name="Normal 97" xfId="13750" xr:uid="{B4F50B97-D404-4133-AB07-875C2AE13702}"/>
    <cellStyle name="Normal 97 2" xfId="13751" xr:uid="{D6DA4A58-8FE9-4B86-8324-FA545833CF05}"/>
    <cellStyle name="Normal 97 2 2" xfId="13752" xr:uid="{932B32B2-1733-4F04-BC4D-745306A2DB36}"/>
    <cellStyle name="Normal 97 2 3" xfId="13753" xr:uid="{240EA5E0-7AA0-4827-A669-D4734A3645BF}"/>
    <cellStyle name="Normal 97 2 4" xfId="13754" xr:uid="{06A1B249-202E-4880-BC04-241B272C7DD1}"/>
    <cellStyle name="Normal 97 3" xfId="13755" xr:uid="{89FE961C-B63F-4971-A88A-4E5CF46002A7}"/>
    <cellStyle name="Normal 97 3 2" xfId="13756" xr:uid="{154E0DCD-81C4-4133-927A-A75F43334A6E}"/>
    <cellStyle name="Normal 97 3 3" xfId="13757" xr:uid="{09B97093-B483-412C-B717-100DD2952380}"/>
    <cellStyle name="Normal 97 3 4" xfId="13758" xr:uid="{CBBBD402-7789-4680-A0B9-CA2CBFBB877C}"/>
    <cellStyle name="Normal 97 4" xfId="13759" xr:uid="{26D51ADF-CA43-4310-9F53-4E938C5518E1}"/>
    <cellStyle name="Normal 97 5" xfId="13760" xr:uid="{628957CE-5892-44A1-ABB4-7E169D1A8360}"/>
    <cellStyle name="Normal 97 6" xfId="13761" xr:uid="{31095638-1B1A-4B8D-8A33-112C933C4B4D}"/>
    <cellStyle name="Normal 98" xfId="13762" xr:uid="{81A6A23D-A5A7-4C24-818A-8885698294E1}"/>
    <cellStyle name="Normal 98 2" xfId="13763" xr:uid="{47A52A05-4F5E-43F1-BE59-02E5EDFEF410}"/>
    <cellStyle name="Normal 98 2 2" xfId="13764" xr:uid="{31DDFAFE-A214-4BE8-954E-E8C26478E342}"/>
    <cellStyle name="Normal 98 2 3" xfId="13765" xr:uid="{8632BA36-790A-48FE-9F99-6172DD02F80F}"/>
    <cellStyle name="Normal 98 2 4" xfId="13766" xr:uid="{F5562EE2-6F3E-4C96-BBFC-11B3B2984F3B}"/>
    <cellStyle name="Normal 98 3" xfId="13767" xr:uid="{A256560B-9384-47BE-A737-2991694FF7DE}"/>
    <cellStyle name="Normal 98 3 2" xfId="13768" xr:uid="{83CAE796-BC1A-4B1F-B0CE-B5306936D4F7}"/>
    <cellStyle name="Normal 98 3 3" xfId="13769" xr:uid="{F60BC464-C501-4276-81B0-F08EC2BEA601}"/>
    <cellStyle name="Normal 98 3 4" xfId="13770" xr:uid="{A5FCA339-FEEC-41AD-9958-2DAA8C70D269}"/>
    <cellStyle name="Normal 98 4" xfId="13771" xr:uid="{78B803C0-8938-4576-B536-9DD26DF98C00}"/>
    <cellStyle name="Normal 98 5" xfId="13772" xr:uid="{87490264-2EA7-42FA-846E-D3CCCFC51F45}"/>
    <cellStyle name="Normal 98 6" xfId="13773" xr:uid="{09F84AE4-89C3-420F-9318-4B00F8BE11DF}"/>
    <cellStyle name="Normal 99" xfId="13774" xr:uid="{EC6E272D-FDC5-4BA6-85F9-2FF7B16CE455}"/>
    <cellStyle name="Normal 99 2" xfId="13775" xr:uid="{A87122C6-DAD8-40CC-B706-53082831D7BC}"/>
    <cellStyle name="Normal 99 2 2" xfId="13776" xr:uid="{DF8C1C00-3848-4934-9324-E9D5DBE191C5}"/>
    <cellStyle name="Normal 99 2 3" xfId="13777" xr:uid="{C76FD7B3-4F2E-4074-BAF5-9350E00B2AF4}"/>
    <cellStyle name="Normal 99 2 4" xfId="13778" xr:uid="{67BE87E9-1EAA-42A3-9CF8-B17236B4C538}"/>
    <cellStyle name="Normal 99 3" xfId="13779" xr:uid="{59D0824C-DEE3-47BA-8038-1C551F7483EB}"/>
    <cellStyle name="Normal 99 3 2" xfId="13780" xr:uid="{0DF3BA6C-07C4-4D0B-A36F-B31198CF5331}"/>
    <cellStyle name="Normal 99 3 3" xfId="13781" xr:uid="{8AA6AAA4-F94D-48E7-9DA3-08118ACCC157}"/>
    <cellStyle name="Normal 99 3 4" xfId="13782" xr:uid="{8504444A-A100-4293-B78F-E76382FE0E9A}"/>
    <cellStyle name="Normal 99 4" xfId="13783" xr:uid="{3DF4B1EB-3792-4032-947F-454E4F39AF96}"/>
    <cellStyle name="Normal 99 5" xfId="13784" xr:uid="{673EED63-DE8A-4FEB-A481-A6A97AA78D5C}"/>
    <cellStyle name="Normal 99 6" xfId="13785" xr:uid="{C70AC27F-AC2E-480D-A742-DB035EA67711}"/>
    <cellStyle name="normální_Business Plan MCE" xfId="13786" xr:uid="{EC413FC4-0934-4A6F-A54C-09A39822A9B1}"/>
    <cellStyle name="Nota" xfId="56" xr:uid="{00000000-0005-0000-0000-000039000000}"/>
    <cellStyle name="Nota 10" xfId="7992" xr:uid="{EB4E7715-6B29-46B6-BE71-4107DC32F256}"/>
    <cellStyle name="Nota 10 2" xfId="13787" xr:uid="{366302CF-1D73-43F5-82A4-96941D667A9C}"/>
    <cellStyle name="Nota 10 2 2" xfId="13788" xr:uid="{A1D76A67-2A2F-41B6-829C-9C356A8D5175}"/>
    <cellStyle name="Nota 10 3" xfId="13789" xr:uid="{9D93B7A8-26EC-4E1D-A1DE-D4F094F3BCAB}"/>
    <cellStyle name="Nota 10 4" xfId="16395" xr:uid="{BE1F19C2-5E80-4112-9DF8-98BD394CD60C}"/>
    <cellStyle name="Nota 10 4 2" xfId="19071" xr:uid="{B2FF0C63-202E-4AFF-B5BB-2E5A238DC844}"/>
    <cellStyle name="Nota 10 4 2 2" xfId="36038" xr:uid="{F1F27D4E-BFBA-4A88-9E01-6C9CCE2949A7}"/>
    <cellStyle name="Nota 10 4 2 3" xfId="34268" xr:uid="{1D5924BE-861B-4374-8FCC-FEC486EC92E6}"/>
    <cellStyle name="Nota 10 4 3" xfId="18157" xr:uid="{32FF9EE2-6732-48EA-ACC2-19CE50732DFF}"/>
    <cellStyle name="Nota 10 4 3 2" xfId="35695" xr:uid="{46BB00A5-6666-4CC6-AD6B-8D9DDAC088BC}"/>
    <cellStyle name="Nota 10 4 3 3" xfId="35773" xr:uid="{D8FDB7FB-90D3-4B5E-8B99-DB7C3903BA05}"/>
    <cellStyle name="Nota 10 4 4" xfId="26947" xr:uid="{9F332C61-166F-4378-A7F7-8C1092D53181}"/>
    <cellStyle name="Nota 10 5" xfId="19070" xr:uid="{744EE956-1EF6-414C-8778-B857A184427E}"/>
    <cellStyle name="Nota 10 5 2" xfId="31856" xr:uid="{4C9135B5-E347-401D-B878-E66BC59B9728}"/>
    <cellStyle name="Nota 100" xfId="7993" xr:uid="{E7945D03-FB7C-4E2D-B6E2-13CFAFA34ECD}"/>
    <cellStyle name="Nota 100 2" xfId="19072" xr:uid="{292BC78A-2446-4FF3-9894-9B2604BAB547}"/>
    <cellStyle name="Nota 100 2 2" xfId="31857" xr:uid="{D07CAB90-6839-4ED4-8008-FE2A259E279B}"/>
    <cellStyle name="Nota 101" xfId="7994" xr:uid="{7AE414A3-7396-4572-BF78-834383B768C0}"/>
    <cellStyle name="Nota 101 2" xfId="19073" xr:uid="{88C8B04E-01AE-41F6-A7D9-7EF13D9368CB}"/>
    <cellStyle name="Nota 101 2 2" xfId="31858" xr:uid="{7B24E8E1-BD3C-4EEF-AAA5-918012255993}"/>
    <cellStyle name="Nota 102" xfId="7995" xr:uid="{BAFD4A92-0733-497D-9648-7E09F5CAF5E8}"/>
    <cellStyle name="Nota 102 2" xfId="19074" xr:uid="{0CA5CD0E-73B4-40DD-9B8D-62DF8EB9C80F}"/>
    <cellStyle name="Nota 102 2 2" xfId="31859" xr:uid="{A3856A08-0A65-4A5D-AC6A-DA0ED0DB5B72}"/>
    <cellStyle name="Nota 103" xfId="7996" xr:uid="{1BA166F4-6A7C-48CE-A345-F7E412512E59}"/>
    <cellStyle name="Nota 103 2" xfId="19075" xr:uid="{071AC276-E134-4C5F-9109-7C9A0A93458D}"/>
    <cellStyle name="Nota 103 2 2" xfId="31860" xr:uid="{91F2158E-BB17-403A-A654-1E71A4E9B61F}"/>
    <cellStyle name="Nota 104" xfId="7997" xr:uid="{AC7DDDF4-E333-4C9C-9308-574F856C47BE}"/>
    <cellStyle name="Nota 104 2" xfId="19076" xr:uid="{35125B0D-C36F-4830-8ACC-596D32482DFC}"/>
    <cellStyle name="Nota 104 2 2" xfId="31861" xr:uid="{D623F0B2-4921-4CCC-BF8F-B34E6253344F}"/>
    <cellStyle name="Nota 105" xfId="7998" xr:uid="{3F57FD29-0EDD-49F5-8FF7-567197B6CA4B}"/>
    <cellStyle name="Nota 105 2" xfId="19077" xr:uid="{9E54580A-8E74-4073-A0DD-4314E6B63C62}"/>
    <cellStyle name="Nota 105 2 2" xfId="31862" xr:uid="{61DCC4DF-0508-475B-A44C-31F36630C6DE}"/>
    <cellStyle name="Nota 106" xfId="7999" xr:uid="{03B76C0D-6854-4914-86D0-C11AE6834A8B}"/>
    <cellStyle name="Nota 106 2" xfId="19078" xr:uid="{066DC94C-FC70-43D8-A4F8-4D04F126AFD0}"/>
    <cellStyle name="Nota 106 2 2" xfId="31863" xr:uid="{35EDD074-3229-46D3-BA3E-21F7DFDEBD25}"/>
    <cellStyle name="Nota 107" xfId="8000" xr:uid="{62FC5D0F-9FB8-45F9-9C9B-B1FD7F669ECA}"/>
    <cellStyle name="Nota 107 2" xfId="19079" xr:uid="{C35C160A-9151-4A02-ABF3-288D555DBAB2}"/>
    <cellStyle name="Nota 107 2 2" xfId="31864" xr:uid="{B529C0B2-AD07-497E-BADB-9172C55FB254}"/>
    <cellStyle name="Nota 108" xfId="8001" xr:uid="{6FA67F46-F536-4C62-A68D-0A7D3B73F219}"/>
    <cellStyle name="Nota 108 2" xfId="19080" xr:uid="{8AA549F6-4371-4499-A8D4-A4F96DF8A375}"/>
    <cellStyle name="Nota 108 2 2" xfId="31865" xr:uid="{33374F37-54FD-4F57-BDE0-531DF4D08DE1}"/>
    <cellStyle name="Nota 109" xfId="8002" xr:uid="{3849EC80-35AB-4170-ABE2-3A6CCFA8BB73}"/>
    <cellStyle name="Nota 109 2" xfId="19081" xr:uid="{EA3823C3-014A-44B0-BD69-2684AFD79C80}"/>
    <cellStyle name="Nota 109 2 2" xfId="31866" xr:uid="{F20F15B7-1604-456E-82B8-036F36B34D49}"/>
    <cellStyle name="Nota 11" xfId="8003" xr:uid="{D5C69FF0-EE72-4A8D-A706-73C59B51BCA5}"/>
    <cellStyle name="Nota 11 2" xfId="13790" xr:uid="{EBF8E412-1D8D-4277-AEDC-E5501A5A3215}"/>
    <cellStyle name="Nota 11 2 2" xfId="13791" xr:uid="{06486E45-7AC2-4AC8-BC0E-189D1C7B1E4E}"/>
    <cellStyle name="Nota 11 3" xfId="13792" xr:uid="{9ABC673E-E806-4F37-95FC-23A0E7C4C6FE}"/>
    <cellStyle name="Nota 11 4" xfId="16396" xr:uid="{0F2C9D7A-FA0E-435C-B93E-155DF2D18A9C}"/>
    <cellStyle name="Nota 11 4 2" xfId="24975" xr:uid="{05798035-9869-4105-B7F2-C935DDB9BDD3}"/>
    <cellStyle name="Nota 11 5" xfId="19082" xr:uid="{0044344A-1B67-4DD5-BBDC-59BFB6F9B02F}"/>
    <cellStyle name="Nota 110" xfId="8004" xr:uid="{8543147E-0940-4CD3-AD75-19DB89A04C05}"/>
    <cellStyle name="Nota 110 2" xfId="19083" xr:uid="{62E6D14B-0D8E-43A5-86D6-06B2FFF768B5}"/>
    <cellStyle name="Nota 110 2 2" xfId="31867" xr:uid="{8AE64F1A-F747-433F-9E56-C8B70135315A}"/>
    <cellStyle name="Nota 111" xfId="8005" xr:uid="{2BF11E20-413D-45D7-93ED-98F5F8214A02}"/>
    <cellStyle name="Nota 111 2" xfId="19084" xr:uid="{462A6D3C-0B61-4479-854E-CC41F7B14BBE}"/>
    <cellStyle name="Nota 111 2 2" xfId="31868" xr:uid="{4B22129E-29C8-41A4-B0E0-F3D7FE4380FF}"/>
    <cellStyle name="Nota 112" xfId="8006" xr:uid="{406A641E-E422-4E2C-89C5-1137CAD9071F}"/>
    <cellStyle name="Nota 112 2" xfId="19085" xr:uid="{C14A2FC8-D0B6-4138-8472-601A53D6DB8A}"/>
    <cellStyle name="Nota 112 2 2" xfId="31869" xr:uid="{76050F97-7807-4B5E-AB80-25310293C888}"/>
    <cellStyle name="Nota 113" xfId="8007" xr:uid="{4AE84E36-B18B-421B-B7CF-4A02A5CD9C67}"/>
    <cellStyle name="Nota 113 2" xfId="19086" xr:uid="{30A94CFB-41D5-479A-8120-BE21354A2562}"/>
    <cellStyle name="Nota 113 2 2" xfId="31870" xr:uid="{585DC8F3-E82B-48CC-B189-41DA65438F6E}"/>
    <cellStyle name="Nota 114" xfId="8008" xr:uid="{52241C3D-2917-491C-9FFF-5A2DDA4601F0}"/>
    <cellStyle name="Nota 114 2" xfId="19087" xr:uid="{6B42C031-5B5F-466D-99F7-3D14BF67045E}"/>
    <cellStyle name="Nota 114 2 2" xfId="31871" xr:uid="{36FD780D-AF49-4B1B-97B0-99F7A342BD45}"/>
    <cellStyle name="Nota 115" xfId="8009" xr:uid="{6DFF4BA3-B221-4BA8-A712-AC8A5C9CC74D}"/>
    <cellStyle name="Nota 115 2" xfId="19088" xr:uid="{AC82969F-5C79-46EF-9C93-D4BE7F9CA446}"/>
    <cellStyle name="Nota 115 2 2" xfId="31872" xr:uid="{6F0C9A77-285D-41A8-8506-8E0DDF142BB4}"/>
    <cellStyle name="Nota 116" xfId="8010" xr:uid="{0C3B9AAC-4EEA-433C-B688-A817CC3B52B2}"/>
    <cellStyle name="Nota 116 2" xfId="19089" xr:uid="{0C71B02A-5352-4664-9247-B0384A55328A}"/>
    <cellStyle name="Nota 116 2 2" xfId="31873" xr:uid="{6ECE9102-A7CC-474A-B44D-46AAA6E9B6C2}"/>
    <cellStyle name="Nota 117" xfId="8011" xr:uid="{62B5364E-7ABB-4ABF-BA8A-45410F1525E1}"/>
    <cellStyle name="Nota 117 2" xfId="19090" xr:uid="{7A3E68A7-1BF7-402E-B09A-6777EB707A95}"/>
    <cellStyle name="Nota 117 2 2" xfId="31874" xr:uid="{9F99191A-DC1E-4F94-9E2D-99F338CEE195}"/>
    <cellStyle name="Nota 118" xfId="8012" xr:uid="{E6E12EA8-EC96-4C3E-980D-19B4D82A4042}"/>
    <cellStyle name="Nota 118 2" xfId="19091" xr:uid="{5841EE9D-6E18-44FE-BCF9-995E86D1AE8C}"/>
    <cellStyle name="Nota 118 2 2" xfId="31875" xr:uid="{548666C0-3062-42E0-8631-1EF41113259A}"/>
    <cellStyle name="Nota 119" xfId="8013" xr:uid="{22D62D43-A8CD-4FE3-84AB-6425FF3BAD31}"/>
    <cellStyle name="Nota 119 2" xfId="19092" xr:uid="{99CB3529-8BC1-4DE7-9059-7C1B4F64362A}"/>
    <cellStyle name="Nota 119 2 2" xfId="31876" xr:uid="{BFB75FEA-A48D-4233-96DB-8D7BA9097563}"/>
    <cellStyle name="Nota 12" xfId="8014" xr:uid="{F6785A8E-CF1F-4172-9BEF-43D8CCAB2D9E}"/>
    <cellStyle name="Nota 12 2" xfId="13793" xr:uid="{75DC11A6-47DF-483E-8E63-221193DD25AC}"/>
    <cellStyle name="Nota 12 2 2" xfId="13794" xr:uid="{66C4B7B0-AF36-4D6D-8AAB-DDF1EA0E0D54}"/>
    <cellStyle name="Nota 12 3" xfId="13795" xr:uid="{260E3C32-AC4A-4C70-B2D4-EA3676DB46C8}"/>
    <cellStyle name="Nota 12 4" xfId="16397" xr:uid="{2E2D0C3D-F0BF-4C2F-9F5F-74C600EC25E4}"/>
    <cellStyle name="Nota 12 4 2" xfId="24974" xr:uid="{A987FDD7-075C-4F81-836A-1D7064B4D771}"/>
    <cellStyle name="Nota 12 5" xfId="19093" xr:uid="{E4CA8CEF-468A-46F2-B2AC-CAE5DE1BF15F}"/>
    <cellStyle name="Nota 120" xfId="8015" xr:uid="{CDF9A85D-2E16-45EE-8FF3-1434AEEF5F1E}"/>
    <cellStyle name="Nota 120 2" xfId="19094" xr:uid="{09FDBB33-4856-4482-9A12-369A74AE2AD4}"/>
    <cellStyle name="Nota 120 2 2" xfId="31877" xr:uid="{E6AE12A4-918D-42CD-B0D0-044D8A3C0464}"/>
    <cellStyle name="Nota 121" xfId="8016" xr:uid="{F37D48CE-9D7D-45B3-A74B-0F492014DE58}"/>
    <cellStyle name="Nota 121 2" xfId="19095" xr:uid="{E93E9D32-32C9-4E83-99B5-C82B5A175E5E}"/>
    <cellStyle name="Nota 121 2 2" xfId="31878" xr:uid="{ADDC2C1D-2596-4E9E-8C64-20008EF0FF70}"/>
    <cellStyle name="Nota 122" xfId="8017" xr:uid="{7E0D5064-0E91-4CCC-8104-EFBD9F039EFF}"/>
    <cellStyle name="Nota 122 2" xfId="19096" xr:uid="{4AA3D196-0F32-409B-96F2-CD28AA74C97C}"/>
    <cellStyle name="Nota 122 2 2" xfId="31879" xr:uid="{1137E4D9-AA4D-437B-86A9-89C5D47F0EB2}"/>
    <cellStyle name="Nota 123" xfId="8018" xr:uid="{1296F6AC-1328-4595-A73F-9A1F3B65CF9F}"/>
    <cellStyle name="Nota 123 2" xfId="19097" xr:uid="{8C98CB8A-017C-4172-8380-67EF7B256CF9}"/>
    <cellStyle name="Nota 123 2 2" xfId="31880" xr:uid="{7124E246-5A07-4527-A1A2-A1306A81F143}"/>
    <cellStyle name="Nota 124" xfId="8019" xr:uid="{961CA933-18B3-4E79-99E6-D18C943D6CF5}"/>
    <cellStyle name="Nota 124 2" xfId="19098" xr:uid="{62F5AC8D-0F1B-4575-9B43-E765038E17AE}"/>
    <cellStyle name="Nota 124 2 2" xfId="31881" xr:uid="{D3F6D4C5-EDFD-41F8-8D80-3FA88ED4A45C}"/>
    <cellStyle name="Nota 125" xfId="8020" xr:uid="{080B9D8A-041E-41E7-B48D-5BBAAD0F2A29}"/>
    <cellStyle name="Nota 125 2" xfId="19099" xr:uid="{E1AAE9C7-D8CB-4062-8F2B-6844315A818B}"/>
    <cellStyle name="Nota 125 2 2" xfId="31882" xr:uid="{ED96FDC6-FC68-44FD-8DD1-9F8FD65137C6}"/>
    <cellStyle name="Nota 126" xfId="8021" xr:uid="{B2909E89-2D38-4688-9A7F-D15C32B1D5E6}"/>
    <cellStyle name="Nota 126 2" xfId="19100" xr:uid="{5AED61CB-8760-45CF-9E0D-84FC2333B2A0}"/>
    <cellStyle name="Nota 126 2 2" xfId="31883" xr:uid="{94EB4FD9-4AA3-4AAE-9E19-F3E7FAC5C412}"/>
    <cellStyle name="Nota 127" xfId="8022" xr:uid="{3A03D928-42B0-4D6B-B11D-DD736CAAE40B}"/>
    <cellStyle name="Nota 127 2" xfId="19101" xr:uid="{2E0235C0-D7F4-45AB-9CEF-F80876CF6FB7}"/>
    <cellStyle name="Nota 127 2 2" xfId="31884" xr:uid="{A5312689-2919-4047-9A7E-53BFED40F6F5}"/>
    <cellStyle name="Nota 128" xfId="8023" xr:uid="{3291CC7A-11BC-416B-9937-04AFAF7334D6}"/>
    <cellStyle name="Nota 128 2" xfId="19102" xr:uid="{C5746118-A8CC-4A4D-9FC5-379B0ABC1590}"/>
    <cellStyle name="Nota 128 2 2" xfId="31885" xr:uid="{6A21745B-5965-4257-B3FC-DF6B9B762582}"/>
    <cellStyle name="Nota 129" xfId="8024" xr:uid="{C0DD60F7-B114-4735-9488-C392F86E51F8}"/>
    <cellStyle name="Nota 129 2" xfId="19103" xr:uid="{C5A8F261-09D6-4F5C-9461-50A33AE9C788}"/>
    <cellStyle name="Nota 129 2 2" xfId="31886" xr:uid="{7BA9735F-7E78-4CE4-96CB-E038DD740BE7}"/>
    <cellStyle name="Nota 13" xfId="8025" xr:uid="{20678138-6025-40F9-BCF6-74FE3D278AE6}"/>
    <cellStyle name="Nota 13 2" xfId="13796" xr:uid="{C8E994A8-1D36-4281-B657-96B6BA62EF48}"/>
    <cellStyle name="Nota 13 2 2" xfId="13797" xr:uid="{CA2F4761-8896-4617-826B-3479DDFBC653}"/>
    <cellStyle name="Nota 13 3" xfId="13798" xr:uid="{1640D504-DEF6-4AA7-A538-CC8EEA4F1815}"/>
    <cellStyle name="Nota 13 4" xfId="16398" xr:uid="{7E554571-416E-4E40-AE54-323F065BEA11}"/>
    <cellStyle name="Nota 13 4 2" xfId="24971" xr:uid="{37FD2130-D428-4299-8971-427B0E516E07}"/>
    <cellStyle name="Nota 13 5" xfId="19104" xr:uid="{E53CCB61-D885-4DC0-918D-42044232B38C}"/>
    <cellStyle name="Nota 130" xfId="8026" xr:uid="{ED2BFC4E-AD8D-43FD-B1D6-A538CC353F0A}"/>
    <cellStyle name="Nota 130 2" xfId="19105" xr:uid="{C37D7934-4387-407A-A8A4-5A7841856D1A}"/>
    <cellStyle name="Nota 130 2 2" xfId="31887" xr:uid="{620D0F98-48D1-4FC5-8315-F9F21219A587}"/>
    <cellStyle name="Nota 131" xfId="8027" xr:uid="{BA84F6A5-B547-4884-B369-F99C20CDDD45}"/>
    <cellStyle name="Nota 131 2" xfId="19106" xr:uid="{F0D8F6E6-3C90-4058-B771-6E9F8FD90829}"/>
    <cellStyle name="Nota 131 2 2" xfId="31888" xr:uid="{664BC40E-005A-47AD-BF88-C2CCB649B77E}"/>
    <cellStyle name="Nota 132" xfId="8028" xr:uid="{A06C8C4B-7865-45FD-AC96-F13AD4856392}"/>
    <cellStyle name="Nota 132 2" xfId="19107" xr:uid="{28AE6D2D-54C2-4BD6-BD94-91520B444569}"/>
    <cellStyle name="Nota 132 2 2" xfId="31889" xr:uid="{4FBFD4E5-4ABD-4AE0-9E25-4C22A5879D6C}"/>
    <cellStyle name="Nota 133" xfId="8029" xr:uid="{0F900795-35DD-486A-9F6D-CBCA6281DF99}"/>
    <cellStyle name="Nota 133 2" xfId="19108" xr:uid="{B3FBCE6E-B37D-458B-B591-0BC37EE19E47}"/>
    <cellStyle name="Nota 133 2 2" xfId="31890" xr:uid="{41A88D91-A343-4769-AAB1-D965E1E7D970}"/>
    <cellStyle name="Nota 134" xfId="8030" xr:uid="{E809D2D9-9206-4D63-9E77-A98CA7288190}"/>
    <cellStyle name="Nota 134 2" xfId="19109" xr:uid="{0A543198-9952-4F59-851F-3302222E1A16}"/>
    <cellStyle name="Nota 134 2 2" xfId="31891" xr:uid="{F62D7F5D-11C3-4B0D-BC29-8BCC78B0E39C}"/>
    <cellStyle name="Nota 135" xfId="8031" xr:uid="{B7A0B3E1-1F24-474C-9408-D46D4AAE1947}"/>
    <cellStyle name="Nota 135 2" xfId="19110" xr:uid="{F3DA034F-296B-4BD2-9ED6-85332BD261DA}"/>
    <cellStyle name="Nota 135 2 2" xfId="31892" xr:uid="{6EA4B7DB-6AC4-4495-BCC5-8E5B015588C8}"/>
    <cellStyle name="Nota 136" xfId="8032" xr:uid="{452742FC-BB32-4BDF-8215-F8D631295CD4}"/>
    <cellStyle name="Nota 136 2" xfId="19111" xr:uid="{92B42260-C8BD-47B8-B4FF-7B7152FA1F66}"/>
    <cellStyle name="Nota 136 2 2" xfId="31893" xr:uid="{2770D2F6-BB26-4864-9E62-0D2098E9C032}"/>
    <cellStyle name="Nota 137" xfId="8033" xr:uid="{2BCC2A3D-BC72-4FA2-A480-961E8913378C}"/>
    <cellStyle name="Nota 137 2" xfId="19112" xr:uid="{4E979154-8F37-4791-BE39-259DFC329EA7}"/>
    <cellStyle name="Nota 137 2 2" xfId="31894" xr:uid="{5C77D75E-F204-4F87-BCE3-8F86045DDE57}"/>
    <cellStyle name="Nota 138" xfId="8034" xr:uid="{D655ED92-75A0-4B89-B3C4-1C30DF0A2D9F}"/>
    <cellStyle name="Nota 138 2" xfId="19113" xr:uid="{8F17B106-A4DA-4108-8298-45DBB6ABA8FF}"/>
    <cellStyle name="Nota 138 2 2" xfId="31895" xr:uid="{54699C80-D6C2-43D7-A09E-57202F9795EE}"/>
    <cellStyle name="Nota 139" xfId="8035" xr:uid="{3B153ECC-CC7F-4419-B493-832532205ACB}"/>
    <cellStyle name="Nota 139 2" xfId="19114" xr:uid="{0856534F-B550-47FA-8296-FFC785B36AF8}"/>
    <cellStyle name="Nota 139 2 2" xfId="31896" xr:uid="{FDFB5F17-0548-4559-8632-FDBE66941DAA}"/>
    <cellStyle name="Nota 14" xfId="8036" xr:uid="{1ABF490A-7FAB-4C33-B64B-8A1B335BB93B}"/>
    <cellStyle name="Nota 14 2" xfId="13799" xr:uid="{C2DB18E7-8552-4B72-B9E5-CD1419AA5C6B}"/>
    <cellStyle name="Nota 14 2 2" xfId="13800" xr:uid="{7842BBD7-D911-470C-95CD-5B93A1EA23D0}"/>
    <cellStyle name="Nota 14 3" xfId="13801" xr:uid="{9862596A-369F-4909-A991-784FDB83AF3A}"/>
    <cellStyle name="Nota 14 4" xfId="16399" xr:uid="{D6497BF9-11CB-42B1-BCFC-1084E42D5B3C}"/>
    <cellStyle name="Nota 14 4 2" xfId="24969" xr:uid="{8CA7D5D9-25AA-4E44-AD52-7A0AB3BF616C}"/>
    <cellStyle name="Nota 14 5" xfId="19115" xr:uid="{FBA75056-F423-4878-9924-59DC36A743AE}"/>
    <cellStyle name="Nota 140" xfId="8037" xr:uid="{A9C415CE-4E80-4B2C-93E2-C39DF882A489}"/>
    <cellStyle name="Nota 140 2" xfId="19116" xr:uid="{709C249C-0F65-4694-B947-3D343F100EC9}"/>
    <cellStyle name="Nota 140 2 2" xfId="31897" xr:uid="{474BD2CA-4BFD-4F8A-9F5D-EF6E486AD7DA}"/>
    <cellStyle name="Nota 141" xfId="8038" xr:uid="{18AFDBFC-7184-483F-A24F-14FAB31FB5EE}"/>
    <cellStyle name="Nota 141 2" xfId="19117" xr:uid="{BB2850D0-843E-4A23-A08A-7C2DF3B96B39}"/>
    <cellStyle name="Nota 141 2 2" xfId="31898" xr:uid="{A1F3B8F6-05FF-489C-AB27-55B3FDD71666}"/>
    <cellStyle name="Nota 142" xfId="8039" xr:uid="{1F251587-EA4A-48B2-9AD3-B37D75610DC2}"/>
    <cellStyle name="Nota 142 2" xfId="19118" xr:uid="{04736410-3426-47C9-BAD0-356FC461EA7B}"/>
    <cellStyle name="Nota 142 2 2" xfId="31899" xr:uid="{C0C3D1E7-2E5C-44B3-8934-680648C1BF12}"/>
    <cellStyle name="Nota 143" xfId="8040" xr:uid="{034CFC64-1CDE-49C6-A807-970C9C0A319F}"/>
    <cellStyle name="Nota 143 2" xfId="19119" xr:uid="{43B5DF85-68AE-4F58-BCC2-80CFE657F1DD}"/>
    <cellStyle name="Nota 143 2 2" xfId="31900" xr:uid="{511005C1-C9F7-469B-941E-0904680572CA}"/>
    <cellStyle name="Nota 144" xfId="8041" xr:uid="{E6B1B58B-7D8C-4789-8CE6-A85FD151622F}"/>
    <cellStyle name="Nota 144 2" xfId="19120" xr:uid="{0EF82006-AA70-4354-BAD9-5DB947C55A6D}"/>
    <cellStyle name="Nota 144 2 2" xfId="31901" xr:uid="{6F7D920B-20A1-44A3-902F-E22E97C08DD7}"/>
    <cellStyle name="Nota 145" xfId="8042" xr:uid="{BA185BBF-2698-4BDD-8D1E-979879AD645C}"/>
    <cellStyle name="Nota 145 2" xfId="19121" xr:uid="{E9A38060-E9CD-43F0-8B5C-EA061879852C}"/>
    <cellStyle name="Nota 145 2 2" xfId="31902" xr:uid="{72209687-42E0-4530-AF9C-5CDB2393FB75}"/>
    <cellStyle name="Nota 146" xfId="8043" xr:uid="{5AC7644A-4282-4C82-B8A3-4B9032F63336}"/>
    <cellStyle name="Nota 146 2" xfId="19122" xr:uid="{38564F73-0B03-4502-8698-1BC006D5D1A7}"/>
    <cellStyle name="Nota 146 2 2" xfId="31903" xr:uid="{B6639E9E-9F0A-4D41-8D3B-1419B0204E10}"/>
    <cellStyle name="Nota 147" xfId="8044" xr:uid="{BB8BBE16-E77F-40F7-910A-78ABD906DDEF}"/>
    <cellStyle name="Nota 147 2" xfId="19123" xr:uid="{52031FB3-92DC-4928-9FF4-862878C8D60D}"/>
    <cellStyle name="Nota 147 2 2" xfId="31904" xr:uid="{835A26BA-C3E9-4427-979F-6BD96419B728}"/>
    <cellStyle name="Nota 148" xfId="8045" xr:uid="{3F20E25F-E4FD-4924-95E2-9587A9B6DD7E}"/>
    <cellStyle name="Nota 148 2" xfId="19124" xr:uid="{9F4B0A69-AAAE-4355-92E8-6662BF94C626}"/>
    <cellStyle name="Nota 148 2 2" xfId="31905" xr:uid="{64DB8FC6-787E-4457-8603-F6FCC30FD4D3}"/>
    <cellStyle name="Nota 149" xfId="8046" xr:uid="{BBDB6C57-A367-4452-B7DD-574ECEAFACD0}"/>
    <cellStyle name="Nota 149 2" xfId="19125" xr:uid="{E6CAB83B-D0F6-4DA5-8A2B-F5C6B9EFD68A}"/>
    <cellStyle name="Nota 149 2 2" xfId="31906" xr:uid="{ADDE43CA-5FC8-404B-B7B2-26B0EAC89E46}"/>
    <cellStyle name="Nota 15" xfId="8047" xr:uid="{E625E480-09A2-4642-B4AD-EE06802310B8}"/>
    <cellStyle name="Nota 15 2" xfId="13802" xr:uid="{BBF72C44-0910-4BA7-918D-20640E22899F}"/>
    <cellStyle name="Nota 15 2 2" xfId="13803" xr:uid="{8D68E79D-8B9A-453F-9AC1-1C4EEFA6886A}"/>
    <cellStyle name="Nota 15 3" xfId="13804" xr:uid="{750C4A53-6276-49E5-A47B-022330920EA5}"/>
    <cellStyle name="Nota 15 4" xfId="16400" xr:uid="{7AF2AE29-1615-4105-A2BC-3055793D345B}"/>
    <cellStyle name="Nota 15 4 2" xfId="24968" xr:uid="{FDB3B540-7B0F-4760-85C2-577F6207C462}"/>
    <cellStyle name="Nota 15 5" xfId="19126" xr:uid="{C175B48D-5F21-4DFF-928A-2623AE48C6C9}"/>
    <cellStyle name="Nota 150" xfId="8048" xr:uid="{42352CDB-77A8-49D4-A647-60E2204ECD68}"/>
    <cellStyle name="Nota 150 2" xfId="19127" xr:uid="{3ECB4978-399D-49D0-8837-8328A0B762D0}"/>
    <cellStyle name="Nota 150 2 2" xfId="31907" xr:uid="{1DA74780-1CDE-4B28-9429-1000AFCAD80F}"/>
    <cellStyle name="Nota 151" xfId="8049" xr:uid="{C4C4AABE-CDBF-4354-B789-8511D73AC481}"/>
    <cellStyle name="Nota 151 2" xfId="19128" xr:uid="{CE6CBA7A-53DD-4378-8E5C-C5AF326B1E57}"/>
    <cellStyle name="Nota 151 2 2" xfId="31908" xr:uid="{F25CBD5D-3304-4E92-9F53-0390DB80A002}"/>
    <cellStyle name="Nota 152" xfId="8050" xr:uid="{F42A57EA-DED8-42B5-B5E0-43B6DAD9C967}"/>
    <cellStyle name="Nota 152 2" xfId="19129" xr:uid="{E19B4134-0D67-467F-8957-717959796C52}"/>
    <cellStyle name="Nota 152 2 2" xfId="31909" xr:uid="{0496BCA3-B4FC-435D-845E-D6D136E22085}"/>
    <cellStyle name="Nota 153" xfId="8051" xr:uid="{2FE8A742-1450-45B5-A965-1F840B123C46}"/>
    <cellStyle name="Nota 153 2" xfId="19130" xr:uid="{738E2757-FC6B-4157-99EB-ADB48FB4FA5B}"/>
    <cellStyle name="Nota 153 2 2" xfId="31910" xr:uid="{B64C284D-7808-4DA2-BD31-D98D8F0F3EAD}"/>
    <cellStyle name="Nota 154" xfId="8052" xr:uid="{B9C8FB16-29D1-42D5-90DE-83D3AAAA6245}"/>
    <cellStyle name="Nota 154 2" xfId="19131" xr:uid="{954D94E1-CD92-4D98-ABFB-B80483497807}"/>
    <cellStyle name="Nota 154 2 2" xfId="31911" xr:uid="{1969DB8E-D50C-4DA7-98EB-CF732252951D}"/>
    <cellStyle name="Nota 155" xfId="8053" xr:uid="{486F191A-160A-4F83-81D8-6B22834DF91B}"/>
    <cellStyle name="Nota 155 2" xfId="19132" xr:uid="{2F460541-3590-4A71-A004-91681F1EE1A7}"/>
    <cellStyle name="Nota 155 2 2" xfId="31912" xr:uid="{010141C6-6B4E-41B6-8F19-8BA93C6F10E6}"/>
    <cellStyle name="Nota 156" xfId="8054" xr:uid="{0AA3B961-787D-4FF3-8685-1CE6A9940E84}"/>
    <cellStyle name="Nota 156 2" xfId="19133" xr:uid="{EFF84961-B76B-4675-A379-E81560614F6E}"/>
    <cellStyle name="Nota 156 2 2" xfId="31913" xr:uid="{B118078A-770C-4D59-8185-0381C37A8236}"/>
    <cellStyle name="Nota 157" xfId="8055" xr:uid="{62900C55-FF03-4F95-AE07-DFAFDB579A35}"/>
    <cellStyle name="Nota 157 2" xfId="19134" xr:uid="{70959E6F-27B1-4273-A978-5B953D970D61}"/>
    <cellStyle name="Nota 157 2 2" xfId="31914" xr:uid="{50633216-3895-418E-BE37-51162BEC63F4}"/>
    <cellStyle name="Nota 158" xfId="8056" xr:uid="{A4460B86-1A48-46DA-B107-87336BDF071D}"/>
    <cellStyle name="Nota 158 2" xfId="19135" xr:uid="{157C92AF-5643-4FA5-A599-AEE7C4F60B5E}"/>
    <cellStyle name="Nota 158 2 2" xfId="31915" xr:uid="{55E2AEC3-F4A5-49AE-AA5A-A18438D8162F}"/>
    <cellStyle name="Nota 159" xfId="8057" xr:uid="{E1EF5736-0F02-4580-AF42-83E1FEE7910D}"/>
    <cellStyle name="Nota 159 2" xfId="19136" xr:uid="{ECCFC157-6B57-4FD9-AD3D-789735FC1608}"/>
    <cellStyle name="Nota 159 2 2" xfId="31916" xr:uid="{F3D85F2E-3A15-44DD-8C12-D777870A232B}"/>
    <cellStyle name="Nota 16" xfId="8058" xr:uid="{D513E9B0-B987-426D-BC6B-431F2C634511}"/>
    <cellStyle name="Nota 16 2" xfId="13805" xr:uid="{F7A36C54-70AE-41E3-B46B-4382A48B3BFF}"/>
    <cellStyle name="Nota 16 2 2" xfId="13806" xr:uid="{E96C8BB9-CEBB-4668-951E-4CA3654315BD}"/>
    <cellStyle name="Nota 16 3" xfId="13807" xr:uid="{86A34A4D-DB7C-474C-9F9A-628E6D29BBD0}"/>
    <cellStyle name="Nota 16 4" xfId="16401" xr:uid="{AEDBC19F-DA83-4E2A-BA66-61198F98B365}"/>
    <cellStyle name="Nota 16 4 2" xfId="25180" xr:uid="{9E4FCF42-9BF0-4075-9557-4997836F62F4}"/>
    <cellStyle name="Nota 16 5" xfId="19137" xr:uid="{AB1937FC-9D46-4A4E-BCF0-E03B4D6D269C}"/>
    <cellStyle name="Nota 160" xfId="8059" xr:uid="{2206475A-0B99-4052-9BB0-4DCCE0E15CF2}"/>
    <cellStyle name="Nota 160 2" xfId="19138" xr:uid="{752F2163-A034-4D79-9F4B-43EC2BDFDB15}"/>
    <cellStyle name="Nota 160 2 2" xfId="31917" xr:uid="{CA860251-12CA-449E-91CF-3DC47B0CCFD8}"/>
    <cellStyle name="Nota 161" xfId="8060" xr:uid="{DA95F8E5-FFEA-435A-A2A5-BB9A2071AC2D}"/>
    <cellStyle name="Nota 161 2" xfId="19139" xr:uid="{0812B012-7FD3-4CB9-83FE-7DF4C607F85C}"/>
    <cellStyle name="Nota 161 2 2" xfId="31918" xr:uid="{A68C3B7B-6248-49A8-ADDA-04DEF6B59606}"/>
    <cellStyle name="Nota 162" xfId="8061" xr:uid="{AD8595B8-902C-4EE6-B9A9-23AD99DA28E5}"/>
    <cellStyle name="Nota 162 2" xfId="19140" xr:uid="{C1043D79-3EAB-44B7-80F7-6CB9589153CE}"/>
    <cellStyle name="Nota 162 2 2" xfId="31919" xr:uid="{90E433DF-DF86-49B7-85EB-C2B5F0DDDA6C}"/>
    <cellStyle name="Nota 163" xfId="8062" xr:uid="{D6252E06-7B0E-4B7A-AD64-9476A623379A}"/>
    <cellStyle name="Nota 163 2" xfId="19141" xr:uid="{E50E35E4-81CE-4CFE-8D08-CFE1FE01AD7A}"/>
    <cellStyle name="Nota 163 2 2" xfId="31920" xr:uid="{723B45C1-3B5B-4235-8B1B-17DCD76C7A7F}"/>
    <cellStyle name="Nota 164" xfId="8063" xr:uid="{8325BF9F-20E8-405F-9A30-82B9F3F9CA92}"/>
    <cellStyle name="Nota 164 2" xfId="19142" xr:uid="{C07F2A38-F398-43D2-AA3B-DE0BE711380C}"/>
    <cellStyle name="Nota 164 2 2" xfId="31921" xr:uid="{88D16C73-6D1B-418F-952B-6CFFD353A350}"/>
    <cellStyle name="Nota 165" xfId="8064" xr:uid="{E0E83A0D-AE18-4D86-8FA0-1A168A4446D5}"/>
    <cellStyle name="Nota 165 2" xfId="19143" xr:uid="{3417E96B-2753-48CA-969B-2AE6F717499D}"/>
    <cellStyle name="Nota 165 2 2" xfId="31922" xr:uid="{F1041654-2779-4A26-97EC-EAAECB98ED2A}"/>
    <cellStyle name="Nota 166" xfId="8065" xr:uid="{9DE96C55-D034-48D9-AB6D-6438E8520D98}"/>
    <cellStyle name="Nota 166 2" xfId="19144" xr:uid="{D4EB6AD7-6BD7-463C-BDFB-A9F89D4447A6}"/>
    <cellStyle name="Nota 166 2 2" xfId="31923" xr:uid="{D29826E0-C2E9-4724-ABF4-C974A79B42EC}"/>
    <cellStyle name="Nota 167" xfId="8066" xr:uid="{8F1DACCE-110C-4B5F-8B2F-E4DD75524925}"/>
    <cellStyle name="Nota 167 2" xfId="19145" xr:uid="{7CA8F727-563D-4716-B142-5E104838EC5D}"/>
    <cellStyle name="Nota 167 2 2" xfId="31924" xr:uid="{AC9904F8-7535-4123-A94A-B98DA7C4D2A1}"/>
    <cellStyle name="Nota 168" xfId="8067" xr:uid="{6FBCE2C6-33F4-4FCD-9A96-37BDE1079D41}"/>
    <cellStyle name="Nota 168 2" xfId="19146" xr:uid="{501168F1-6150-4C2F-A650-916637F99BB1}"/>
    <cellStyle name="Nota 168 2 2" xfId="31925" xr:uid="{AA8F6AFF-36C1-4214-A98E-60ACC4EA6EDE}"/>
    <cellStyle name="Nota 169" xfId="8068" xr:uid="{59D45C4A-1B26-4309-9696-188B2FF2D404}"/>
    <cellStyle name="Nota 169 2" xfId="19147" xr:uid="{91DE07DA-C47B-4051-903A-424159CC097F}"/>
    <cellStyle name="Nota 169 2 2" xfId="31926" xr:uid="{CAC52593-C928-4E49-BBDC-FEA9083C1B9D}"/>
    <cellStyle name="Nota 17" xfId="8069" xr:uid="{2CA76F1B-D059-4D4E-BCDE-D99E8218C507}"/>
    <cellStyle name="Nota 17 2" xfId="13808" xr:uid="{12449369-C627-4264-B0D3-AAF2AEFC730E}"/>
    <cellStyle name="Nota 17 2 2" xfId="13809" xr:uid="{9A88D8C2-609F-4BFF-A39D-C6F91D1B549B}"/>
    <cellStyle name="Nota 17 3" xfId="13810" xr:uid="{2A780CC7-A0AB-48E5-BC6D-98855EEB875D}"/>
    <cellStyle name="Nota 17 4" xfId="16402" xr:uid="{498CC5BB-9CD0-4115-8455-F92073E03B6B}"/>
    <cellStyle name="Nota 17 4 2" xfId="25181" xr:uid="{3AD119A3-1C31-4488-B6E5-8E715DC4AB37}"/>
    <cellStyle name="Nota 17 5" xfId="19148" xr:uid="{56242BC5-1FEC-45E8-937E-BA72C58A10D1}"/>
    <cellStyle name="Nota 170" xfId="8070" xr:uid="{CAD09EAD-1C1B-45C5-AC75-A8AD7D94B99B}"/>
    <cellStyle name="Nota 170 2" xfId="19149" xr:uid="{6066F832-06EB-4A75-A17E-C672E771BF3C}"/>
    <cellStyle name="Nota 170 2 2" xfId="31927" xr:uid="{928298C1-53A7-4E4C-B241-C5B2CA9FC518}"/>
    <cellStyle name="Nota 171" xfId="8071" xr:uid="{66DCE493-BB07-47A4-98B0-F8818AFDB150}"/>
    <cellStyle name="Nota 171 2" xfId="19150" xr:uid="{C3550A34-9635-4274-9C08-21DCCEF764A6}"/>
    <cellStyle name="Nota 171 2 2" xfId="31928" xr:uid="{F8DC5562-C3A2-46C6-86F0-B98B1B916121}"/>
    <cellStyle name="Nota 172" xfId="8072" xr:uid="{423E3957-468C-4B3E-A411-8DCD6EF6002D}"/>
    <cellStyle name="Nota 172 2" xfId="19151" xr:uid="{CEA640E0-5892-4F21-B370-D2D0FAE31AB4}"/>
    <cellStyle name="Nota 172 2 2" xfId="31929" xr:uid="{BA70507F-9665-4B15-929E-329F17D2E6B5}"/>
    <cellStyle name="Nota 173" xfId="8073" xr:uid="{C00E10A7-BF62-4068-8A79-4B8D3EBD919B}"/>
    <cellStyle name="Nota 173 2" xfId="19152" xr:uid="{DB50B0E1-28EB-4422-97E4-217CBCAABD1D}"/>
    <cellStyle name="Nota 173 2 2" xfId="31930" xr:uid="{4EC4921F-9759-4FE7-A6C6-865E98408A6D}"/>
    <cellStyle name="Nota 174" xfId="8074" xr:uid="{B3AAAAE2-F7C5-4FC0-9FD2-3927F1BE67BE}"/>
    <cellStyle name="Nota 174 2" xfId="19153" xr:uid="{6D61366C-A1FB-4B3B-B1B5-141B90A73B53}"/>
    <cellStyle name="Nota 174 2 2" xfId="31931" xr:uid="{32C45368-0AAF-4BDB-90F4-2F4EDDB8F576}"/>
    <cellStyle name="Nota 175" xfId="8075" xr:uid="{D8E7F497-D151-468E-8FB2-16EB86B21190}"/>
    <cellStyle name="Nota 175 2" xfId="19154" xr:uid="{1F56F1FA-E72E-472B-9826-F91C3CBE1A39}"/>
    <cellStyle name="Nota 175 2 2" xfId="31932" xr:uid="{1AF9C804-EA19-4481-A1F9-24E4A4A3313E}"/>
    <cellStyle name="Nota 176" xfId="8076" xr:uid="{BDE6852D-5F88-438B-8289-9B06087C768A}"/>
    <cellStyle name="Nota 176 2" xfId="19155" xr:uid="{C8E8C06E-4A24-4C30-A2C8-48F06A761A2D}"/>
    <cellStyle name="Nota 176 2 2" xfId="31933" xr:uid="{2A9DD5F9-88C7-4EFA-AEE6-AC5C1B2B2E44}"/>
    <cellStyle name="Nota 177" xfId="8077" xr:uid="{656E6895-446F-4D84-A830-2137EB135B36}"/>
    <cellStyle name="Nota 177 2" xfId="19156" xr:uid="{589CC46A-8EB5-4443-84E4-ACA0B5685F0B}"/>
    <cellStyle name="Nota 177 2 2" xfId="31934" xr:uid="{56BA0336-E786-4AE2-8F67-557801315E1C}"/>
    <cellStyle name="Nota 178" xfId="8078" xr:uid="{DF268A8D-48A3-43C2-AEEE-87DA2A0904B2}"/>
    <cellStyle name="Nota 178 2" xfId="19157" xr:uid="{2261D235-031F-4985-9275-729F760AA9B3}"/>
    <cellStyle name="Nota 178 2 2" xfId="31935" xr:uid="{8268F7AB-337E-40F5-A3D2-6576B817EEF1}"/>
    <cellStyle name="Nota 179" xfId="8079" xr:uid="{68E10287-924C-4F90-8C40-244D312D5ED6}"/>
    <cellStyle name="Nota 179 2" xfId="19158" xr:uid="{88942BBD-6304-4875-9E8E-D3AD1BC4CA0A}"/>
    <cellStyle name="Nota 179 2 2" xfId="31936" xr:uid="{D4462753-04BF-4E8A-A692-1AFA39C43B1B}"/>
    <cellStyle name="Nota 18" xfId="8080" xr:uid="{4F1BD0D3-BF51-4D6D-A1B2-CCCCA8E1C44C}"/>
    <cellStyle name="Nota 18 2" xfId="13811" xr:uid="{A64D4488-6B9F-433D-8D05-B46908994C19}"/>
    <cellStyle name="Nota 18 2 2" xfId="13812" xr:uid="{180A4428-8936-422A-B124-DBAA836CFCEE}"/>
    <cellStyle name="Nota 18 3" xfId="13813" xr:uid="{F15E0941-3BAB-41C0-A8A5-A8B5C133C2DD}"/>
    <cellStyle name="Nota 18 4" xfId="16403" xr:uid="{45359A4E-CD30-409D-B54D-4FF4D125B0F6}"/>
    <cellStyle name="Nota 18 4 2" xfId="25182" xr:uid="{E568B560-4767-4F60-BD47-3F4D37136B1C}"/>
    <cellStyle name="Nota 18 5" xfId="19159" xr:uid="{6A96EFED-E71F-4279-9297-09D0AD81A6AE}"/>
    <cellStyle name="Nota 180" xfId="8081" xr:uid="{C5F6620B-7081-4863-8F79-60260AE9331A}"/>
    <cellStyle name="Nota 180 2" xfId="19160" xr:uid="{5BFB3889-A96F-477A-80BF-0FDA37518E94}"/>
    <cellStyle name="Nota 180 2 2" xfId="31937" xr:uid="{1738DC95-5582-4439-953A-4CA67BA12456}"/>
    <cellStyle name="Nota 181" xfId="8082" xr:uid="{09421AC6-FC64-429B-8C59-4937CB1D9891}"/>
    <cellStyle name="Nota 181 2" xfId="19161" xr:uid="{5ED6A77A-1B00-41DF-8499-CBCB65FECE04}"/>
    <cellStyle name="Nota 181 2 2" xfId="31938" xr:uid="{FBFB6F0C-5F33-484D-8CF5-C28C7080B432}"/>
    <cellStyle name="Nota 182" xfId="8083" xr:uid="{B9107229-AD3E-41D4-B212-698F48C459F4}"/>
    <cellStyle name="Nota 182 2" xfId="19162" xr:uid="{AC55DA04-DD9B-4BD6-A1EF-FD119332B418}"/>
    <cellStyle name="Nota 182 2 2" xfId="31939" xr:uid="{8FFD1B0E-5BD5-448A-ABC7-B96667082059}"/>
    <cellStyle name="Nota 183" xfId="8084" xr:uid="{200EE1A0-3117-4AF8-A9C1-0FE25C5DEC59}"/>
    <cellStyle name="Nota 183 2" xfId="19163" xr:uid="{AC643818-F607-43F2-B4A1-CAC1AD926647}"/>
    <cellStyle name="Nota 183 2 2" xfId="31940" xr:uid="{114E883C-9400-43AA-89AA-F7A50E21868E}"/>
    <cellStyle name="Nota 184" xfId="8085" xr:uid="{695B6741-EFF6-49E8-AD78-819331E1F58C}"/>
    <cellStyle name="Nota 184 2" xfId="19164" xr:uid="{6B9B4C8D-AA27-4E0D-A0DB-CE684D13AB59}"/>
    <cellStyle name="Nota 184 2 2" xfId="31941" xr:uid="{92959CFE-EFF7-4F55-823A-55443D307E80}"/>
    <cellStyle name="Nota 185" xfId="8086" xr:uid="{99874A00-68BA-410C-9DD6-CA6B401F82AE}"/>
    <cellStyle name="Nota 185 2" xfId="19165" xr:uid="{0F0973F7-D136-4ABD-A1A7-FFE69B38B3EC}"/>
    <cellStyle name="Nota 185 2 2" xfId="31942" xr:uid="{F0622F79-5461-48AE-8CE6-6F699C7C8EED}"/>
    <cellStyle name="Nota 186" xfId="8087" xr:uid="{FACBFE7C-1139-4D21-8962-A82CB88239E8}"/>
    <cellStyle name="Nota 186 2" xfId="19166" xr:uid="{32EA179C-802E-4DC9-8854-C499667D763B}"/>
    <cellStyle name="Nota 186 2 2" xfId="31943" xr:uid="{D55C58B0-6CCD-42DC-A51E-5805BAF89015}"/>
    <cellStyle name="Nota 187" xfId="8088" xr:uid="{7B19B1D8-6A7F-48C0-9501-9726896545C8}"/>
    <cellStyle name="Nota 187 2" xfId="19167" xr:uid="{FA75E938-86BF-4290-87F4-F64560A7EA35}"/>
    <cellStyle name="Nota 187 2 2" xfId="31944" xr:uid="{2FB38C5C-B770-4562-AA59-E0AEE2092B30}"/>
    <cellStyle name="Nota 188" xfId="8089" xr:uid="{2BBB39B9-CB0B-471A-B66D-103D3049CAB6}"/>
    <cellStyle name="Nota 188 2" xfId="19168" xr:uid="{A1DC4082-57E8-4D4F-BA25-AB00FB2DB5A3}"/>
    <cellStyle name="Nota 188 2 2" xfId="31945" xr:uid="{A3059EC2-D7AA-4DBE-8840-F3D9AE5D4A60}"/>
    <cellStyle name="Nota 189" xfId="8090" xr:uid="{EF87D2FE-E217-4AEB-B938-E9C1222B52B4}"/>
    <cellStyle name="Nota 189 2" xfId="19169" xr:uid="{40B20F3E-C163-47CA-A353-3576FB252ED9}"/>
    <cellStyle name="Nota 189 2 2" xfId="31946" xr:uid="{F546E5FA-B7BB-4E83-B064-EE10ECD3272E}"/>
    <cellStyle name="Nota 19" xfId="8091" xr:uid="{EEDBAAC7-B85D-4522-A39B-46333D60570C}"/>
    <cellStyle name="Nota 19 2" xfId="13814" xr:uid="{0E076338-30EB-46C4-B820-73959CE23258}"/>
    <cellStyle name="Nota 19 2 2" xfId="13815" xr:uid="{2D7B1BCB-8CE9-4387-901F-7CD708AC7426}"/>
    <cellStyle name="Nota 19 3" xfId="13816" xr:uid="{C6C17C0C-54FE-4A27-8741-D82C5ADCCD65}"/>
    <cellStyle name="Nota 19 4" xfId="16404" xr:uid="{939A0E74-2138-4B23-BFC2-69C6080004DE}"/>
    <cellStyle name="Nota 19 4 2" xfId="25183" xr:uid="{B2D0F540-454B-45B9-86FA-981E11EE0986}"/>
    <cellStyle name="Nota 19 5" xfId="19170" xr:uid="{451F250A-646C-4EA2-9DA9-51BBDA4B7B42}"/>
    <cellStyle name="Nota 190" xfId="8092" xr:uid="{F151334F-9B97-46A8-9301-CE2A9AF722F3}"/>
    <cellStyle name="Nota 190 2" xfId="19171" xr:uid="{60D8799F-CB2D-427B-A4EC-6F07A13C4E42}"/>
    <cellStyle name="Nota 190 2 2" xfId="31947" xr:uid="{0F636453-DE40-40BC-A1EC-A4363AC8AA91}"/>
    <cellStyle name="Nota 191" xfId="8093" xr:uid="{A7D6BF99-F380-408C-A210-23C42FB4C0FE}"/>
    <cellStyle name="Nota 191 2" xfId="19172" xr:uid="{B27AB2C6-9074-4C21-95CE-92254B99A05C}"/>
    <cellStyle name="Nota 191 2 2" xfId="31948" xr:uid="{A1E162B8-7051-4875-8610-6AFAB600D0EA}"/>
    <cellStyle name="Nota 192" xfId="8094" xr:uid="{0A2B5061-A48C-4CC6-BF6F-DFA75824582B}"/>
    <cellStyle name="Nota 192 2" xfId="19173" xr:uid="{1D307F20-09D6-4676-A412-0181A9806E7E}"/>
    <cellStyle name="Nota 192 2 2" xfId="31949" xr:uid="{7530F961-8A05-4DF8-9E02-9D92B73DFD62}"/>
    <cellStyle name="Nota 193" xfId="8095" xr:uid="{61052447-BFF0-420F-9597-C4DEF9441C84}"/>
    <cellStyle name="Nota 193 2" xfId="19174" xr:uid="{4E4FF6E6-2A7C-4CC2-A935-3088A5458F96}"/>
    <cellStyle name="Nota 193 2 2" xfId="31950" xr:uid="{FF1F82C9-A2C6-4825-ACE7-CF8726FE2CEB}"/>
    <cellStyle name="Nota 194" xfId="8096" xr:uid="{617C12D9-6557-4B67-9CDE-0294F12A909D}"/>
    <cellStyle name="Nota 194 2" xfId="19175" xr:uid="{F812F1A6-FD91-4EEC-8DAC-578F6C9D246A}"/>
    <cellStyle name="Nota 194 2 2" xfId="31951" xr:uid="{32EFEF89-A7AA-4E35-B5B7-37278231E801}"/>
    <cellStyle name="Nota 195" xfId="8097" xr:uid="{96FCA700-3107-465F-A0BE-034566096C27}"/>
    <cellStyle name="Nota 195 2" xfId="19176" xr:uid="{FE0CF9E3-84E9-4C4D-A9F9-2880DB38AD0C}"/>
    <cellStyle name="Nota 195 2 2" xfId="31952" xr:uid="{F7C62CDC-553A-4FE3-BBCE-B601853B468D}"/>
    <cellStyle name="Nota 196" xfId="8098" xr:uid="{03DB9097-B12A-4118-A9DC-785436926381}"/>
    <cellStyle name="Nota 196 2" xfId="19177" xr:uid="{A80638EA-C247-4672-BCB1-E4FAE94D84CE}"/>
    <cellStyle name="Nota 196 2 2" xfId="31953" xr:uid="{4EAF608B-34E2-4EB4-A9DD-544CE67CEDC8}"/>
    <cellStyle name="Nota 197" xfId="8099" xr:uid="{1AA3A2E2-468C-427A-80D8-17162719D93B}"/>
    <cellStyle name="Nota 197 2" xfId="19178" xr:uid="{314651EB-F969-4DFE-9198-F8A85FE02553}"/>
    <cellStyle name="Nota 197 2 2" xfId="31954" xr:uid="{EDAF61DD-D1A2-4BC4-9BE7-50808BB9DFA6}"/>
    <cellStyle name="Nota 198" xfId="8100" xr:uid="{CFCB7E25-B1BE-4385-9D88-6CAF950E79A9}"/>
    <cellStyle name="Nota 198 2" xfId="19179" xr:uid="{E09BE54C-6EEB-41C0-90E3-8CE08AD28F8E}"/>
    <cellStyle name="Nota 198 2 2" xfId="31955" xr:uid="{01B1AD00-8564-40AD-9D63-1346AD9054CB}"/>
    <cellStyle name="Nota 199" xfId="8101" xr:uid="{869F52B9-929E-4E23-A6DC-120C6D3AA038}"/>
    <cellStyle name="Nota 199 2" xfId="19180" xr:uid="{FF20D031-76D8-4754-B93B-174937B614DA}"/>
    <cellStyle name="Nota 199 2 2" xfId="31956" xr:uid="{DB635637-5C9B-4F32-951E-9E16A44151F8}"/>
    <cellStyle name="Nota 2" xfId="8102" xr:uid="{921FA0E7-6961-4B7D-B0DE-1C9621394563}"/>
    <cellStyle name="Nota 2 10" xfId="14885" xr:uid="{4BB60604-6550-44F4-9438-BF7D83E94DDD}"/>
    <cellStyle name="Nota 2 11" xfId="16405" xr:uid="{43001972-A970-4E5C-A56A-75E4FF410F95}"/>
    <cellStyle name="Nota 2 11 2" xfId="19181" xr:uid="{792F996B-3F28-49AF-9489-A50217AB377B}"/>
    <cellStyle name="Nota 2 12" xfId="31957" xr:uid="{C43A999E-93B3-4E82-B2E4-3AB2FAE10A7E}"/>
    <cellStyle name="Nota 2 2" xfId="13817" xr:uid="{82A0C650-C3E7-4CAB-A621-ACD10A8E574D}"/>
    <cellStyle name="Nota 2 2 2" xfId="13818" xr:uid="{793877ED-F1B6-4875-9FF3-CA5919B7D1F9}"/>
    <cellStyle name="Nota 2 2 2 2" xfId="16209" xr:uid="{FD0F2D59-1DF6-4053-AD04-FDC263588358}"/>
    <cellStyle name="Nota 2 2 2 2 2" xfId="16775" xr:uid="{C102E706-6136-4892-974F-A70A0642B387}"/>
    <cellStyle name="Nota 2 2 3" xfId="15893" xr:uid="{04914320-6B0F-489E-AC98-AA76EA76D930}"/>
    <cellStyle name="Nota 2 2 3 2" xfId="19182" xr:uid="{2D2A31EF-D0C6-4C53-B51C-49473870D790}"/>
    <cellStyle name="Nota 2 2 4" xfId="16208" xr:uid="{D19A1ECC-7CF4-4B1B-B116-DC808E6F01D6}"/>
    <cellStyle name="Nota 2 3" xfId="13819" xr:uid="{6FE538D1-01EB-4E8A-AAC5-0C95A09ECA5D}"/>
    <cellStyle name="Nota 2 3 2" xfId="19184" xr:uid="{512AF91D-66E6-45A8-BBA7-679F070485D7}"/>
    <cellStyle name="Nota 2 3 3" xfId="19183" xr:uid="{ADD931CD-CA41-4AAA-BC29-9878360880A6}"/>
    <cellStyle name="Nota 2 4" xfId="13820" xr:uid="{B7E31BF9-FB3C-4259-B981-7DCB778E54BB}"/>
    <cellStyle name="Nota 2 4 2" xfId="16210" xr:uid="{1E15E0B5-5228-42FB-A10D-9991398DD6E3}"/>
    <cellStyle name="Nota 2 4 2 2" xfId="16776" xr:uid="{41FBE17B-993C-4FD5-AB86-BC47B2145970}"/>
    <cellStyle name="Nota 2 4 3" xfId="19185" xr:uid="{C26B7A0F-EB34-4AC2-AADD-A302BB001F96}"/>
    <cellStyle name="Nota 2 5" xfId="13821" xr:uid="{6F181443-5F42-4388-A8AA-B27A59AA1DE6}"/>
    <cellStyle name="Nota 2 5 2" xfId="19187" xr:uid="{1959358B-3544-42F2-9033-57D88E4C1D38}"/>
    <cellStyle name="Nota 2 5 3" xfId="19186" xr:uid="{EAD35C16-11C8-45F4-BBDD-9A9CDDDC8B63}"/>
    <cellStyle name="Nota 2 6" xfId="13822" xr:uid="{CC044B6C-403B-4733-8F94-00FB80C3B580}"/>
    <cellStyle name="Nota 2 6 2" xfId="19188" xr:uid="{0128DD05-8E98-4926-8F3D-8A7936CD5042}"/>
    <cellStyle name="Nota 2 6 2 2" xfId="32202" xr:uid="{AFCB412B-6EC8-46F4-A203-AE18D3040D96}"/>
    <cellStyle name="Nota 2 7" xfId="14886" xr:uid="{7ED5AB44-7062-4B47-AFD9-7D322BF42A95}"/>
    <cellStyle name="Nota 2 8" xfId="14887" xr:uid="{FC7DE0AA-801C-4D8D-8B31-C5D496F28CBA}"/>
    <cellStyle name="Nota 2 9" xfId="14888" xr:uid="{BF619314-ECC8-47CA-952F-04643E6C9640}"/>
    <cellStyle name="Nota 20" xfId="8103" xr:uid="{0E059E83-D968-4E2D-ADD5-1F46AE8B51A8}"/>
    <cellStyle name="Nota 20 2" xfId="13823" xr:uid="{CEF4CC0B-49D6-4445-B4DE-A1D5B2BB37EB}"/>
    <cellStyle name="Nota 20 2 2" xfId="13824" xr:uid="{A77869CA-7499-484E-B0AD-915457B847D7}"/>
    <cellStyle name="Nota 20 3" xfId="13825" xr:uid="{11E269F0-DF12-4242-BD22-0F3A526BA582}"/>
    <cellStyle name="Nota 20 4" xfId="16406" xr:uid="{89C0866F-1C8A-4F29-AA0C-BDFFB47EA50B}"/>
    <cellStyle name="Nota 20 4 2" xfId="25184" xr:uid="{9CF0D750-34F1-46B1-AC15-1EA64A49AF0C}"/>
    <cellStyle name="Nota 20 5" xfId="19189" xr:uid="{48A94EF9-EA95-48BD-B314-7C023CBA02B2}"/>
    <cellStyle name="Nota 200" xfId="8104" xr:uid="{1ECAD654-C7C2-419D-AAD7-3DA934D7FF75}"/>
    <cellStyle name="Nota 200 2" xfId="18084" xr:uid="{F383593C-88C9-43A2-9C9C-E86CE41AFB56}"/>
    <cellStyle name="Nota 200 2 2" xfId="31958" xr:uid="{E86461CC-0016-4D09-B80F-D0118BE0D3CD}"/>
    <cellStyle name="Nota 201" xfId="8105" xr:uid="{C628FA9D-DEAD-4D29-9F4A-96BE786CB0A7}"/>
    <cellStyle name="Nota 201 2" xfId="19190" xr:uid="{A25804FC-101A-4A89-8F2A-063721139211}"/>
    <cellStyle name="Nota 201 2 2" xfId="31959" xr:uid="{FAF91F77-0D9D-4AF3-BDFD-2DFB5D39F42A}"/>
    <cellStyle name="Nota 202" xfId="8106" xr:uid="{400ED42F-AD80-4899-9F7A-04958116626F}"/>
    <cellStyle name="Nota 202 2" xfId="19191" xr:uid="{72DE87CA-1B4E-4938-BB33-3174AE68C37B}"/>
    <cellStyle name="Nota 202 2 2" xfId="31960" xr:uid="{F7F099EE-E151-4A17-971C-274BB607A297}"/>
    <cellStyle name="Nota 203" xfId="8107" xr:uid="{804F2D03-C407-43C5-A6A9-DB16671AB6FC}"/>
    <cellStyle name="Nota 203 2" xfId="19192" xr:uid="{475DAA5E-789F-4486-9FA8-0BC60A5DD858}"/>
    <cellStyle name="Nota 203 2 2" xfId="31961" xr:uid="{DDF630E9-A51B-46A4-90D8-5301BCB72B41}"/>
    <cellStyle name="Nota 204" xfId="8108" xr:uid="{77FE78EE-3F4C-4BDA-ADAA-5E21B54FC718}"/>
    <cellStyle name="Nota 204 2" xfId="19193" xr:uid="{16ACE73C-99D6-4847-99BA-73A252387694}"/>
    <cellStyle name="Nota 204 2 2" xfId="31962" xr:uid="{84C392C9-8379-4E81-8D02-219D6B62EC5F}"/>
    <cellStyle name="Nota 205" xfId="8109" xr:uid="{B13D93CA-BD16-43DD-959C-CAB44726CA6A}"/>
    <cellStyle name="Nota 205 2" xfId="19194" xr:uid="{DC654CC1-7559-44D3-AB0A-7E4ABA462309}"/>
    <cellStyle name="Nota 205 2 2" xfId="31963" xr:uid="{E26237F5-87C7-4955-AA4B-52EC45CB8141}"/>
    <cellStyle name="Nota 206" xfId="8110" xr:uid="{185A3C3C-0757-44B1-8CB9-A665B7B8DB10}"/>
    <cellStyle name="Nota 207" xfId="8111" xr:uid="{52F86FD1-5A96-4FC1-A835-BF60B9AE0025}"/>
    <cellStyle name="Nota 208" xfId="8112" xr:uid="{F807FAB1-5D07-4B0A-9710-98401FAF4671}"/>
    <cellStyle name="Nota 209" xfId="8113" xr:uid="{06AA011E-340F-4E02-85B8-5B8798D6F95F}"/>
    <cellStyle name="Nota 21" xfId="8114" xr:uid="{0081B286-19AA-4A28-B783-BB2F9A169F47}"/>
    <cellStyle name="Nota 21 2" xfId="13826" xr:uid="{9BD7A287-D41F-465F-89CA-0558ACDC8627}"/>
    <cellStyle name="Nota 21 2 2" xfId="13827" xr:uid="{E11DBDB8-5176-43BF-B89C-AEB3B11AB726}"/>
    <cellStyle name="Nota 21 3" xfId="13828" xr:uid="{F029DE59-80E6-42B0-846D-B0B847E64B92}"/>
    <cellStyle name="Nota 21 4" xfId="16407" xr:uid="{68F7532D-6881-4F22-8204-BDC390C7C9CE}"/>
    <cellStyle name="Nota 21 4 2" xfId="18645" xr:uid="{2EE8E54C-B969-4D36-BCC8-5EE58DC2A58D}"/>
    <cellStyle name="Nota 21 5" xfId="19195" xr:uid="{E4BF54DF-4780-4C39-832D-D3B0E099575A}"/>
    <cellStyle name="Nota 210" xfId="8115" xr:uid="{6F6C7A64-F06E-4648-87C4-4433A6AB4384}"/>
    <cellStyle name="Nota 211" xfId="8116" xr:uid="{5790CCAE-6793-4B40-84A3-AD8D9972E217}"/>
    <cellStyle name="Nota 212" xfId="8117" xr:uid="{53CE4245-C082-4C57-BFB2-C6AB6A457A08}"/>
    <cellStyle name="Nota 213" xfId="8118" xr:uid="{76D2C9B9-7C71-4E42-A4D2-099E14B3CB8F}"/>
    <cellStyle name="Nota 214" xfId="8119" xr:uid="{EB740522-D2B8-49C0-85E8-8407E46A56FD}"/>
    <cellStyle name="Nota 215" xfId="8120" xr:uid="{B2BBF762-C881-45D1-96D3-4FF20BC11599}"/>
    <cellStyle name="Nota 216" xfId="8121" xr:uid="{F2727E83-38B7-46C2-BAEB-AA6ABDF128C7}"/>
    <cellStyle name="Nota 217" xfId="8122" xr:uid="{E16C3CD0-07DB-4328-9D33-F7AE5EA830AC}"/>
    <cellStyle name="Nota 218" xfId="8123" xr:uid="{33BA01CE-2748-448C-909E-9A48B18557AB}"/>
    <cellStyle name="Nota 219" xfId="8124" xr:uid="{614AFDA4-F121-42F4-9809-B67B79336872}"/>
    <cellStyle name="Nota 22" xfId="8125" xr:uid="{5E05C2B3-ED6B-47D7-9E6A-32F64EB64D48}"/>
    <cellStyle name="Nota 22 2" xfId="13829" xr:uid="{6CF8C86D-2CBB-4DCE-889B-0BDEFECF80F2}"/>
    <cellStyle name="Nota 22 2 2" xfId="13830" xr:uid="{6D4FA114-DBF7-4AF8-A87C-0E03D76909BC}"/>
    <cellStyle name="Nota 22 3" xfId="13831" xr:uid="{559534D1-B48F-4F4B-9498-3F3AEE72CAFD}"/>
    <cellStyle name="Nota 22 4" xfId="16408" xr:uid="{90F0201D-96F6-4D04-8A2A-FD813B6C0F99}"/>
    <cellStyle name="Nota 22 4 2" xfId="18646" xr:uid="{B57FDB6B-2E35-4E8C-8391-14708462E852}"/>
    <cellStyle name="Nota 22 5" xfId="19196" xr:uid="{239275E2-64CE-42F1-98D5-2841D93AD8D2}"/>
    <cellStyle name="Nota 220" xfId="8126" xr:uid="{E6A70124-4181-4AA1-8E84-A88C23300035}"/>
    <cellStyle name="Nota 221" xfId="8127" xr:uid="{925AAD52-E1D8-49C5-A103-EEA8EAE29C56}"/>
    <cellStyle name="Nota 222" xfId="8128" xr:uid="{66298E41-C8EA-40A4-81BF-8F13144E9C26}"/>
    <cellStyle name="Nota 223" xfId="8129" xr:uid="{8321E5A3-48B7-4DC0-B088-2970FFE65B27}"/>
    <cellStyle name="Nota 224" xfId="8130" xr:uid="{6A00CC51-36F6-46FB-96D8-17F4036E5407}"/>
    <cellStyle name="Nota 225" xfId="8131" xr:uid="{CC56E200-571B-4DB7-A294-C95C2A6401A4}"/>
    <cellStyle name="Nota 226" xfId="8132" xr:uid="{274D2A5E-E110-4394-86F2-B83ABFD7BD2B}"/>
    <cellStyle name="Nota 227" xfId="8133" xr:uid="{F3764D7F-E6E8-4E93-9DBA-A984D9CF2BA3}"/>
    <cellStyle name="Nota 228" xfId="8134" xr:uid="{55350245-2D18-48B0-8542-5E75FFAD3D70}"/>
    <cellStyle name="Nota 229" xfId="8135" xr:uid="{D94DA46B-3BB4-47B5-A442-CE76F7980498}"/>
    <cellStyle name="Nota 23" xfId="8136" xr:uid="{555572ED-D1F1-46EF-B14E-D31C42950CDA}"/>
    <cellStyle name="Nota 23 2" xfId="13832" xr:uid="{2D250E34-0315-4682-9BC1-A0A52E9A6362}"/>
    <cellStyle name="Nota 23 2 2" xfId="13833" xr:uid="{084A5191-2DF3-4D37-8F94-3CC3C003309E}"/>
    <cellStyle name="Nota 23 3" xfId="13834" xr:uid="{DC267AF0-8315-488C-9A5A-BC177B6B65CA}"/>
    <cellStyle name="Nota 23 4" xfId="16409" xr:uid="{B5150314-1662-4E6C-B093-CE9A058FC493}"/>
    <cellStyle name="Nota 23 4 2" xfId="18647" xr:uid="{D804700C-F158-4EB2-A948-A008B3512821}"/>
    <cellStyle name="Nota 23 5" xfId="19197" xr:uid="{C7906B34-A5E9-4280-AB05-F8DDC62836E9}"/>
    <cellStyle name="Nota 230" xfId="8137" xr:uid="{6F054833-DBF2-4C8F-A312-C8C54AA64292}"/>
    <cellStyle name="Nota 231" xfId="8138" xr:uid="{39D633F4-0AE1-4FA3-B8C1-FEF614B79BBE}"/>
    <cellStyle name="Nota 232" xfId="8139" xr:uid="{3E16EC3B-C8C0-4534-85F4-16774CF77C79}"/>
    <cellStyle name="Nota 233" xfId="8140" xr:uid="{4CAC9B09-BB38-41BB-9342-6AD8B88F4E27}"/>
    <cellStyle name="Nota 234" xfId="8141" xr:uid="{C267FAE0-4998-4496-8795-7B2F726C918D}"/>
    <cellStyle name="Nota 235" xfId="8142" xr:uid="{765543C1-0CB6-4A81-B644-5BC02809BD84}"/>
    <cellStyle name="Nota 236" xfId="8143" xr:uid="{99B8EA69-22DF-41E1-B0ED-302C705D96D6}"/>
    <cellStyle name="Nota 237" xfId="8144" xr:uid="{D17A353A-97D5-442A-A840-0B0265707CE0}"/>
    <cellStyle name="Nota 238" xfId="8145" xr:uid="{8C822C9B-CCBC-46D8-AB12-B7C36DE84A59}"/>
    <cellStyle name="Nota 239" xfId="8146" xr:uid="{7A656DD8-1977-4A41-A501-CAF47E356ACB}"/>
    <cellStyle name="Nota 24" xfId="8147" xr:uid="{38A06770-5B3F-4CAF-A150-DCF2D471BC74}"/>
    <cellStyle name="Nota 24 2" xfId="13835" xr:uid="{68E2AF67-D30F-4D2A-9EE9-D4B033A216FB}"/>
    <cellStyle name="Nota 24 2 2" xfId="13836" xr:uid="{1BD485EB-7D53-4350-9718-4DC9C5DB381D}"/>
    <cellStyle name="Nota 24 3" xfId="13837" xr:uid="{4D4018C7-F70D-409D-A426-0E7865EF36F1}"/>
    <cellStyle name="Nota 24 4" xfId="16410" xr:uid="{E7A99461-5AA2-4A88-B19A-AF5F603D3E90}"/>
    <cellStyle name="Nota 24 4 2" xfId="19321" xr:uid="{70BB6707-4D1A-4779-A054-F462A8FF5EC7}"/>
    <cellStyle name="Nota 24 5" xfId="19198" xr:uid="{30390A48-6CE8-4EFC-9656-9F0E7501C7B7}"/>
    <cellStyle name="Nota 240" xfId="8148" xr:uid="{E5EA4276-A616-4C0F-9B35-A73B322565AA}"/>
    <cellStyle name="Nota 241" xfId="8149" xr:uid="{4C3ABEA0-B223-4D3C-956A-AF7BC0F5D4DF}"/>
    <cellStyle name="Nota 242" xfId="8150" xr:uid="{D37B915E-A18E-474E-908D-1657786D362F}"/>
    <cellStyle name="Nota 243" xfId="8151" xr:uid="{8CBFA06E-1469-4CE2-93DA-0F7FE769020D}"/>
    <cellStyle name="Nota 244" xfId="8152" xr:uid="{84A89896-6438-4860-A01D-66E523ED4064}"/>
    <cellStyle name="Nota 245" xfId="8153" xr:uid="{639A75EB-68CE-4E9A-95A4-CC6622A6D244}"/>
    <cellStyle name="Nota 246" xfId="8154" xr:uid="{DA949E82-D8B8-4FFD-81DB-98F5ECD6715B}"/>
    <cellStyle name="Nota 247" xfId="8155" xr:uid="{7EC80A4B-0E5D-4C92-93F1-F327AD652C28}"/>
    <cellStyle name="Nota 248" xfId="8156" xr:uid="{61797255-0087-4AC1-A9A2-4FF8FFEA44A9}"/>
    <cellStyle name="Nota 249" xfId="8157" xr:uid="{097C80B6-C42F-4150-A1B5-5C056038EDA1}"/>
    <cellStyle name="Nota 25" xfId="8158" xr:uid="{7E87686C-64EA-4586-A541-E26C59D403F1}"/>
    <cellStyle name="Nota 25 2" xfId="13838" xr:uid="{3EA8968C-F0CA-4A79-BD55-85529C6D35E7}"/>
    <cellStyle name="Nota 25 2 2" xfId="13839" xr:uid="{02522EFA-CFF9-4BFB-93F4-5AF7478F312D}"/>
    <cellStyle name="Nota 25 3" xfId="13840" xr:uid="{FE6E2C49-A144-4787-9156-3819F4A282E0}"/>
    <cellStyle name="Nota 25 4" xfId="16411" xr:uid="{67F83944-4488-4B40-B7FF-048F550EA064}"/>
    <cellStyle name="Nota 25 4 2" xfId="18648" xr:uid="{34973712-BF8A-4819-A170-8D63F0E3A51A}"/>
    <cellStyle name="Nota 25 5" xfId="19199" xr:uid="{5650F1B2-8F5C-4E7E-BBD9-298D9FED5762}"/>
    <cellStyle name="Nota 250" xfId="8159" xr:uid="{A7C1B55D-F334-4941-8CA9-6A7726121104}"/>
    <cellStyle name="Nota 251" xfId="8160" xr:uid="{510158E6-B079-4C6C-9A74-8D3D9DB7C5C8}"/>
    <cellStyle name="Nota 252" xfId="8161" xr:uid="{1949C83D-86E9-4248-8C88-3186D209BC4A}"/>
    <cellStyle name="Nota 253" xfId="8162" xr:uid="{C3E39229-D5C9-4E27-944B-71D762AE47DC}"/>
    <cellStyle name="Nota 254" xfId="8163" xr:uid="{A8675297-11A7-488F-B740-255F6080E6E5}"/>
    <cellStyle name="Nota 255" xfId="8164" xr:uid="{6C7718C9-9DE0-4BD4-96B6-16467BBA7366}"/>
    <cellStyle name="Nota 256" xfId="13841" xr:uid="{16DEF78C-7DCA-4321-93BE-54F012D34828}"/>
    <cellStyle name="Nota 257" xfId="15916" xr:uid="{69B6D025-5580-4B99-949C-9E33D93CD231}"/>
    <cellStyle name="Nota 26" xfId="8165" xr:uid="{732A4C40-F80A-4A62-B90E-7BC333101DB4}"/>
    <cellStyle name="Nota 26 2" xfId="16211" xr:uid="{51DDF3B5-7655-4BCC-9247-08815C5A74EE}"/>
    <cellStyle name="Nota 26 2 2" xfId="24951" xr:uid="{3F065B1A-98C8-459F-AA5C-1BB2281F2FDC}"/>
    <cellStyle name="Nota 26 2 3" xfId="16412" xr:uid="{28E4BA21-4FE2-4382-87D1-854BF451440A}"/>
    <cellStyle name="Nota 26 3" xfId="19200" xr:uid="{D8F492E7-3D99-4C53-BDF3-980EA26F27D6}"/>
    <cellStyle name="Nota 27" xfId="8166" xr:uid="{10802068-2893-446D-87DB-A5FDFDA38CF6}"/>
    <cellStyle name="Nota 27 2" xfId="19201" xr:uid="{ED60599F-1B12-4B37-9034-34A89CCDF771}"/>
    <cellStyle name="Nota 27 2 2" xfId="31964" xr:uid="{CA7D1999-2538-429C-A789-70C24DB3C67B}"/>
    <cellStyle name="Nota 28" xfId="8167" xr:uid="{C1EEB1B6-A4D7-4350-AAC2-64C1D5286CC8}"/>
    <cellStyle name="Nota 28 2" xfId="19202" xr:uid="{91131C14-A540-4B62-A1F5-93B5126E9F62}"/>
    <cellStyle name="Nota 28 2 2" xfId="31965" xr:uid="{B8CE8760-FD8D-488B-884D-3125917CBBB2}"/>
    <cellStyle name="Nota 29" xfId="8168" xr:uid="{076C0C0F-9425-45DC-8036-1E05F0A287F1}"/>
    <cellStyle name="Nota 29 2" xfId="19203" xr:uid="{4B731C4B-5436-42EF-B1C0-30CC894FBB41}"/>
    <cellStyle name="Nota 29 2 2" xfId="31966" xr:uid="{E2CA310F-DE3D-4CE2-88F7-2EA5FB5BDBAB}"/>
    <cellStyle name="Nota 3" xfId="8169" xr:uid="{7E6C9167-D87D-4855-9F79-E91BE1DB0C0C}"/>
    <cellStyle name="Nota 3 2" xfId="13842" xr:uid="{8A06FF79-F819-4A30-9B93-4C0619FBA776}"/>
    <cellStyle name="Nota 3 2 2" xfId="13843" xr:uid="{3069140D-2ECA-4AE8-A526-47F4B6009DC8}"/>
    <cellStyle name="Nota 3 3" xfId="13844" xr:uid="{91EC037F-CFF7-4519-A57E-7CD8B8B23C45}"/>
    <cellStyle name="Nota 3 3 2" xfId="13845" xr:uid="{9E4C52AE-FB34-44AE-8FEC-F5A7AFAC262F}"/>
    <cellStyle name="Nota 3 3 3" xfId="13846" xr:uid="{1D4ED78A-104D-406A-8458-FF0C6A836C2C}"/>
    <cellStyle name="Nota 3 3 4" xfId="13847" xr:uid="{8F5220DA-E886-4B87-AECF-EA501D4688D3}"/>
    <cellStyle name="Nota 3 3 5" xfId="16212" xr:uid="{C9A4EA39-CF1D-4A56-AC90-52661203D7AC}"/>
    <cellStyle name="Nota 3 3 5 2" xfId="16777" xr:uid="{34AD793E-E9E6-46AD-86DE-F38838D6E3FB}"/>
    <cellStyle name="Nota 3 3 6" xfId="24840" xr:uid="{073B40E1-2B1D-4279-92F9-4B5C3B2DCD54}"/>
    <cellStyle name="Nota 3 3 6 2" xfId="41013" xr:uid="{97FC54E5-1CA6-4A21-B7D1-334B1BE6DAF5}"/>
    <cellStyle name="Nota 3 3 6 3" xfId="41280" xr:uid="{00F43841-12B7-478C-9A78-182FC370AE7C}"/>
    <cellStyle name="Nota 3 3 7" xfId="25678" xr:uid="{16BD2364-8339-436A-AC52-0182D029D90E}"/>
    <cellStyle name="Nota 3 4" xfId="15894" xr:uid="{2C55F52D-8D30-4D44-BE16-F9239049FF83}"/>
    <cellStyle name="Nota 3 4 2" xfId="31967" xr:uid="{AEADADCB-3D01-4805-A1CE-7466D928F8AA}"/>
    <cellStyle name="Nota 3 5" xfId="16413" xr:uid="{17C6C521-675A-4B3F-9CDD-9126B83679BC}"/>
    <cellStyle name="Nota 30" xfId="8170" xr:uid="{732D6504-E16C-4F06-BF3B-38BF38B073D7}"/>
    <cellStyle name="Nota 30 2" xfId="19204" xr:uid="{B8A86DDB-D025-4AE0-B3CF-4C56D1DAB5BB}"/>
    <cellStyle name="Nota 30 2 2" xfId="31968" xr:uid="{B343BBFB-0081-4663-8888-1D1DA84A3E50}"/>
    <cellStyle name="Nota 31" xfId="8171" xr:uid="{364C37F2-6D49-4A51-A387-315DB8FE0C43}"/>
    <cellStyle name="Nota 31 2" xfId="19205" xr:uid="{3E8F4A2F-FAD5-4759-9A22-673CFDE5345E}"/>
    <cellStyle name="Nota 31 2 2" xfId="31969" xr:uid="{DABA2937-15A0-4A51-A943-D6F97D89FD61}"/>
    <cellStyle name="Nota 32" xfId="8172" xr:uid="{012F9D46-33B0-4324-9251-90A355B3D826}"/>
    <cellStyle name="Nota 32 2" xfId="19206" xr:uid="{C0E17E85-10B0-4C2B-89A9-0F1A3A47F20B}"/>
    <cellStyle name="Nota 32 2 2" xfId="31970" xr:uid="{B85E602D-4EAF-4D45-8BB1-9B00D142289E}"/>
    <cellStyle name="Nota 33" xfId="8173" xr:uid="{5A082294-93A7-4762-8FD6-88DC49E74BA4}"/>
    <cellStyle name="Nota 33 2" xfId="19207" xr:uid="{CF7B6BBB-4FCC-458C-9F83-0193B535ABD7}"/>
    <cellStyle name="Nota 33 2 2" xfId="31971" xr:uid="{072C5F02-9AAD-49F7-A956-46852372D301}"/>
    <cellStyle name="Nota 34" xfId="8174" xr:uid="{47C4847B-5CD7-4764-B2E7-4B0816C1F896}"/>
    <cellStyle name="Nota 34 2" xfId="19208" xr:uid="{AD49933E-D4CC-4E8D-BEEF-E41395D5B095}"/>
    <cellStyle name="Nota 34 2 2" xfId="31972" xr:uid="{5A94F528-8FEE-4F2F-99B3-FBF69ED55801}"/>
    <cellStyle name="Nota 35" xfId="8175" xr:uid="{C2319CFA-9D7A-4225-9B7B-1B0417318C9A}"/>
    <cellStyle name="Nota 35 2" xfId="19209" xr:uid="{4CEF96DA-137F-4EEE-BE03-F3E1A9668B79}"/>
    <cellStyle name="Nota 35 2 2" xfId="31973" xr:uid="{397CB6BB-5B0F-4088-B9F0-A794273D506A}"/>
    <cellStyle name="Nota 36" xfId="8176" xr:uid="{FBEAD36D-8F02-4A6E-9BCA-FFD956BC04DC}"/>
    <cellStyle name="Nota 36 2" xfId="19210" xr:uid="{1F92F0E8-6D6D-4098-B431-920747DE4040}"/>
    <cellStyle name="Nota 36 2 2" xfId="31974" xr:uid="{1ABBED63-597B-42CB-9744-6D99206DC5B8}"/>
    <cellStyle name="Nota 37" xfId="8177" xr:uid="{6A8E40AF-DF2D-4F5E-8968-B123F5F2AA8C}"/>
    <cellStyle name="Nota 37 2" xfId="19211" xr:uid="{AF3DEE2A-1CAB-427D-A390-54DACAD298E2}"/>
    <cellStyle name="Nota 37 2 2" xfId="31975" xr:uid="{05D23B54-C9C0-406C-9DDF-6B66C5F79E20}"/>
    <cellStyle name="Nota 38" xfId="8178" xr:uid="{F08CDF6A-FBE5-406D-AA25-4CF80D5F8B60}"/>
    <cellStyle name="Nota 38 2" xfId="19212" xr:uid="{66E628EC-E8A6-4D84-A560-EE7C5FB98E12}"/>
    <cellStyle name="Nota 38 2 2" xfId="31976" xr:uid="{77C7B2C5-4BEF-4C00-BEE3-5866DCCE5F7B}"/>
    <cellStyle name="Nota 39" xfId="8179" xr:uid="{2A38D885-0550-46A2-A932-90C613B96BA1}"/>
    <cellStyle name="Nota 39 2" xfId="18085" xr:uid="{5EC4CEBE-2298-4001-8BAC-E566DA97A80A}"/>
    <cellStyle name="Nota 39 2 2" xfId="31977" xr:uid="{7A44D663-C409-4452-8348-20E4BEEAD24F}"/>
    <cellStyle name="Nota 4" xfId="8180" xr:uid="{ADD05BA5-43FB-490E-B457-971A23B29CFF}"/>
    <cellStyle name="Nota 4 2" xfId="13848" xr:uid="{5626DE28-76D5-4313-BC5E-78FF8C1276E4}"/>
    <cellStyle name="Nota 4 2 2" xfId="16213" xr:uid="{BDC94C47-B048-4BD1-AFA3-1D78487753F9}"/>
    <cellStyle name="Nota 4 2 2 2" xfId="16778" xr:uid="{6505BD61-2045-4EA2-BE35-6F0D0751C4DC}"/>
    <cellStyle name="Nota 4 3" xfId="13849" xr:uid="{ABE42C91-70FA-4EDB-8315-861240228E0D}"/>
    <cellStyle name="Nota 4 3 2" xfId="13850" xr:uid="{E8959E76-8194-4C32-8DD4-025C551F6525}"/>
    <cellStyle name="Nota 4 3 3" xfId="13851" xr:uid="{0F372439-0D0F-47F4-850E-4D339771C9E9}"/>
    <cellStyle name="Nota 4 3 4" xfId="13852" xr:uid="{52E658D8-A7EC-4FE5-A795-E131F4BDF0E0}"/>
    <cellStyle name="Nota 4 4" xfId="16414" xr:uid="{04494160-8C41-4BA0-B013-48F7E006BB92}"/>
    <cellStyle name="Nota 4 4 2" xfId="25265" xr:uid="{D06C4D53-CAD5-4A50-B821-FD958C421CF5}"/>
    <cellStyle name="Nota 40" xfId="8181" xr:uid="{DD18BAE7-9B65-4913-A9DC-A498F87E6C7E}"/>
    <cellStyle name="Nota 40 2" xfId="19213" xr:uid="{A7F15A5E-A628-41BC-B1DC-C3FB7AAA132D}"/>
    <cellStyle name="Nota 40 2 2" xfId="31978" xr:uid="{2F16D3B9-8362-493C-B823-9EB8A1F6F10D}"/>
    <cellStyle name="Nota 41" xfId="8182" xr:uid="{C4FADD6B-2CBF-456A-8F6E-0E7A4D941736}"/>
    <cellStyle name="Nota 41 2" xfId="19214" xr:uid="{A121F660-E43B-4B35-8095-BB7837C15355}"/>
    <cellStyle name="Nota 41 2 2" xfId="31979" xr:uid="{C1C8CFAC-1E67-4CDC-89A6-C11EAE9EED94}"/>
    <cellStyle name="Nota 42" xfId="8183" xr:uid="{B4039C52-C0DE-46F6-809B-56D327218750}"/>
    <cellStyle name="Nota 42 2" xfId="19215" xr:uid="{15C3F138-26FB-4057-BFF7-AE49E7EB3445}"/>
    <cellStyle name="Nota 42 2 2" xfId="31980" xr:uid="{DEC28C17-89C5-469A-B0AA-EAA03EF350C3}"/>
    <cellStyle name="Nota 43" xfId="8184" xr:uid="{1E6FDF8E-A3BD-4EAE-9EC4-9AD46388E297}"/>
    <cellStyle name="Nota 43 2" xfId="19216" xr:uid="{31BDFA85-A753-438B-AD36-1CCFD3F7869E}"/>
    <cellStyle name="Nota 43 2 2" xfId="31981" xr:uid="{95E24B12-02A0-4970-A7EE-738166ADDD47}"/>
    <cellStyle name="Nota 44" xfId="8185" xr:uid="{586EDC3D-B952-4105-B6AF-8F9D0A2993D5}"/>
    <cellStyle name="Nota 44 2" xfId="19217" xr:uid="{4A60E7BB-5CF5-4B4B-AD37-A5AC16012B41}"/>
    <cellStyle name="Nota 44 2 2" xfId="31982" xr:uid="{86B6FC8B-E07E-4BA3-AFD2-69043BF60A5F}"/>
    <cellStyle name="Nota 45" xfId="8186" xr:uid="{FD5A22E1-1772-4797-A9CA-A3514A4AAAEA}"/>
    <cellStyle name="Nota 45 2" xfId="19218" xr:uid="{923F3E2A-BF9E-4CA6-86B5-7D390756D2BA}"/>
    <cellStyle name="Nota 45 2 2" xfId="31983" xr:uid="{0D3E41C7-5BB1-4263-94BF-0CCD3F95708A}"/>
    <cellStyle name="Nota 46" xfId="8187" xr:uid="{4077C7B0-9840-4F67-9A0B-B0DFCF68E54D}"/>
    <cellStyle name="Nota 46 2" xfId="19219" xr:uid="{AF93C5F2-8ABC-46FA-8C5D-A0A8189E3930}"/>
    <cellStyle name="Nota 46 2 2" xfId="31984" xr:uid="{55A3F373-725C-4B33-901A-B722DBF5CD26}"/>
    <cellStyle name="Nota 47" xfId="8188" xr:uid="{D9C8A7D5-7C72-4D62-8F41-D6D5FB6D14F1}"/>
    <cellStyle name="Nota 47 2" xfId="19220" xr:uid="{F34E94C2-4BBE-4B47-8449-3946FC210EA6}"/>
    <cellStyle name="Nota 47 2 2" xfId="31985" xr:uid="{AD94AAB9-7FDE-4446-BAA3-DB60300B3DEF}"/>
    <cellStyle name="Nota 48" xfId="8189" xr:uid="{257E3B79-3AA3-4FE3-B892-EF868E4B97C2}"/>
    <cellStyle name="Nota 48 2" xfId="19221" xr:uid="{7487ED81-1FDB-43B2-B222-4475B4397820}"/>
    <cellStyle name="Nota 48 2 2" xfId="31986" xr:uid="{C4F51B40-6557-494A-82FF-0B05A00A6BDF}"/>
    <cellStyle name="Nota 49" xfId="8190" xr:uid="{664C95A6-9569-41A9-BC6B-15025037D6EB}"/>
    <cellStyle name="Nota 49 2" xfId="19222" xr:uid="{B4EACCCE-FA40-488E-AE1A-53263323832B}"/>
    <cellStyle name="Nota 49 2 2" xfId="31987" xr:uid="{608A042B-E5A8-49C5-9232-6375EB3AA0F0}"/>
    <cellStyle name="Nota 5" xfId="8191" xr:uid="{608280AE-025D-4B02-AE44-29FE819E89AB}"/>
    <cellStyle name="Nota 5 2" xfId="13853" xr:uid="{5E8AE3F1-F61D-47F8-8C66-3B6ABB58517C}"/>
    <cellStyle name="Nota 5 2 2" xfId="16214" xr:uid="{BED93962-E7D0-49FC-A8B9-CC4A5AF93453}"/>
    <cellStyle name="Nota 5 2 2 2" xfId="16779" xr:uid="{007F7F8E-F3F7-4DB6-A1B8-00E23B84DCE9}"/>
    <cellStyle name="Nota 5 3" xfId="13854" xr:uid="{6FF6014E-A708-46B6-A093-D646DF379A9D}"/>
    <cellStyle name="Nota 5 3 2" xfId="13855" xr:uid="{1C4EF18E-B646-45F0-BABB-3786C3F0CE98}"/>
    <cellStyle name="Nota 5 3 3" xfId="13856" xr:uid="{FAA8063C-B033-42E2-89CA-CD5BDFB7B3A4}"/>
    <cellStyle name="Nota 5 3 4" xfId="13857" xr:uid="{03C202AD-3A1F-43B7-97C2-FC747FE26C69}"/>
    <cellStyle name="Nota 5 4" xfId="16415" xr:uid="{B6D9B84F-D873-499A-A941-70E61F65349A}"/>
    <cellStyle name="Nota 5 4 2" xfId="19223" xr:uid="{1767290F-607D-43C5-9D58-86E3E6B91984}"/>
    <cellStyle name="Nota 5 5" xfId="24973" xr:uid="{FA8AC654-2435-4179-AE16-62EFB91E322F}"/>
    <cellStyle name="Nota 5 5 2" xfId="31988" xr:uid="{24262BF1-03D4-4B31-9876-184E8A56E0D8}"/>
    <cellStyle name="Nota 50" xfId="8192" xr:uid="{705E7017-CC9C-48AA-9713-8BD3DDCDC46E}"/>
    <cellStyle name="Nota 50 2" xfId="19224" xr:uid="{351569DE-CE8C-4BDB-A21D-F5178EE0965B}"/>
    <cellStyle name="Nota 50 2 2" xfId="31989" xr:uid="{29099ED6-F9D5-4C29-943A-C9E699236172}"/>
    <cellStyle name="Nota 51" xfId="8193" xr:uid="{310DADA1-4334-4B34-AED7-5F8C378D5643}"/>
    <cellStyle name="Nota 51 2" xfId="19225" xr:uid="{DAA9A2AC-369B-4752-ABE2-489F5C65F4E6}"/>
    <cellStyle name="Nota 51 2 2" xfId="31990" xr:uid="{16F949E9-53CD-4F0F-85F7-38AF41F63DA9}"/>
    <cellStyle name="Nota 52" xfId="8194" xr:uid="{B61DB9B0-EF6F-4B0E-9166-27AECF282AAA}"/>
    <cellStyle name="Nota 52 2" xfId="19226" xr:uid="{CBAB4F43-FD0F-4189-B6BC-40950A5B7161}"/>
    <cellStyle name="Nota 52 2 2" xfId="31991" xr:uid="{60FE7E9F-9434-4E25-9AC6-905E833D5550}"/>
    <cellStyle name="Nota 53" xfId="8195" xr:uid="{13FAB66D-1C11-424E-9557-3E1F60DDEA0D}"/>
    <cellStyle name="Nota 53 2" xfId="19227" xr:uid="{C1478300-F06F-4C28-ABDD-55134C9A6BC3}"/>
    <cellStyle name="Nota 53 2 2" xfId="31992" xr:uid="{F42FD3D5-D7C5-4487-8939-5A8316923707}"/>
    <cellStyle name="Nota 54" xfId="8196" xr:uid="{5C743969-2E36-467D-AF48-FC856459A801}"/>
    <cellStyle name="Nota 54 2" xfId="19228" xr:uid="{A9A2162D-752B-42CF-9093-BC06BC946BFB}"/>
    <cellStyle name="Nota 54 2 2" xfId="31993" xr:uid="{9BA8F75A-5504-4594-97F9-DF2833288CAE}"/>
    <cellStyle name="Nota 55" xfId="8197" xr:uid="{A9ABD300-908A-4DE1-BCC9-2D21CB8C8655}"/>
    <cellStyle name="Nota 55 2" xfId="19229" xr:uid="{8AF732BC-04A3-456D-A17B-0E5EC3DFE4CE}"/>
    <cellStyle name="Nota 55 2 2" xfId="31994" xr:uid="{83C42BAD-550D-4C9B-922D-607AA0A4DC3C}"/>
    <cellStyle name="Nota 56" xfId="8198" xr:uid="{DBB680E1-CD96-49D9-BDB5-CF31514B1DB5}"/>
    <cellStyle name="Nota 56 2" xfId="19230" xr:uid="{71768542-2402-49D1-B280-C67841E83656}"/>
    <cellStyle name="Nota 56 2 2" xfId="31995" xr:uid="{8248337D-CE29-430A-8396-23E6F869FFE2}"/>
    <cellStyle name="Nota 57" xfId="8199" xr:uid="{28A84628-ECC4-4D57-A048-01FFCAA5090A}"/>
    <cellStyle name="Nota 57 2" xfId="19231" xr:uid="{A6287845-D798-489E-B366-29BD4C7F17B2}"/>
    <cellStyle name="Nota 57 2 2" xfId="31996" xr:uid="{FB8C497F-FFA9-4C00-A9D2-78A7026AF87E}"/>
    <cellStyle name="Nota 58" xfId="8200" xr:uid="{F865116A-EA59-4F61-AF03-8D1384A2DE73}"/>
    <cellStyle name="Nota 58 2" xfId="19232" xr:uid="{27B11D4B-BCD9-4079-9497-777385ACD4FF}"/>
    <cellStyle name="Nota 58 2 2" xfId="31997" xr:uid="{A3D93D88-9D49-4A2E-9BFC-12936B3EACA4}"/>
    <cellStyle name="Nota 59" xfId="8201" xr:uid="{2B6CEA84-3CBF-4BF0-9CE4-7BF105144D8B}"/>
    <cellStyle name="Nota 59 2" xfId="19233" xr:uid="{25FAD696-5440-4A2E-B5D5-311863C78439}"/>
    <cellStyle name="Nota 59 2 2" xfId="31998" xr:uid="{E2B1C771-3718-4AD4-8CF3-77D681BFEA0A}"/>
    <cellStyle name="Nota 6" xfId="8202" xr:uid="{342AE340-7C43-4DE7-9471-1E3A838C5C3F}"/>
    <cellStyle name="Nota 6 10" xfId="13858" xr:uid="{61280E59-C5E7-4E3A-95D6-8C62BAD9F48F}"/>
    <cellStyle name="Nota 6 10 2" xfId="13859" xr:uid="{8EF60DF7-319C-43C1-8FAC-94D65EDD1EF0}"/>
    <cellStyle name="Nota 6 10 2 2" xfId="16215" xr:uid="{67FF0E70-27F3-4261-B575-185B0AC79B84}"/>
    <cellStyle name="Nota 6 10 2 2 2" xfId="16780" xr:uid="{1BF49D25-92F7-4CBF-A26C-2BCDFE57C231}"/>
    <cellStyle name="Nota 6 10 3" xfId="13860" xr:uid="{7CE741D8-58B6-49B4-ABF0-B3CFD7B00F0D}"/>
    <cellStyle name="Nota 6 10 3 2" xfId="13861" xr:uid="{2EF6C0A7-4EFC-4E68-AF23-04B9AB366563}"/>
    <cellStyle name="Nota 6 10 3 3" xfId="13862" xr:uid="{F699DD44-B729-489B-93A7-A34F98A806BD}"/>
    <cellStyle name="Nota 6 10 3 4" xfId="13863" xr:uid="{2F125D59-B48B-41C3-9E6A-992F82B7B0BA}"/>
    <cellStyle name="Nota 6 11" xfId="13864" xr:uid="{50EE52DE-01CA-45B1-91B4-41E89DA6BC99}"/>
    <cellStyle name="Nota 6 11 2" xfId="13865" xr:uid="{93314823-6FCE-4BC6-9A69-5244F0C3E5FE}"/>
    <cellStyle name="Nota 6 11 2 2" xfId="16216" xr:uid="{192D5F72-340C-4E71-AC9D-B9E046F305EB}"/>
    <cellStyle name="Nota 6 11 2 2 2" xfId="16781" xr:uid="{1FE4EDF9-E801-4A32-A43B-F5027180D6B3}"/>
    <cellStyle name="Nota 6 11 3" xfId="13866" xr:uid="{49FCC538-9C8F-464F-9A24-7BD5DB63A7B5}"/>
    <cellStyle name="Nota 6 11 3 2" xfId="13867" xr:uid="{C946198B-5B17-49F8-B325-9865550D704E}"/>
    <cellStyle name="Nota 6 11 3 3" xfId="13868" xr:uid="{5F464BE9-5854-4FD8-A12F-DDDC6EB5EFC4}"/>
    <cellStyle name="Nota 6 11 3 4" xfId="13869" xr:uid="{89B4880C-0454-4B2C-A2AE-A0C50F5DFCA5}"/>
    <cellStyle name="Nota 6 12" xfId="13870" xr:uid="{CCFB22E7-7E8E-4FA1-B411-76C22D3D578F}"/>
    <cellStyle name="Nota 6 12 2" xfId="13871" xr:uid="{F9F99CFC-D535-4B43-A3F8-3A7DFD38CE50}"/>
    <cellStyle name="Nota 6 12 2 2" xfId="16217" xr:uid="{0B3AF22B-7091-4EB0-8B86-111E63563683}"/>
    <cellStyle name="Nota 6 12 2 2 2" xfId="16782" xr:uid="{A5F78170-CC20-450E-8B22-05397FEDA3BF}"/>
    <cellStyle name="Nota 6 12 3" xfId="13872" xr:uid="{34CF925F-970F-4B3B-B236-5364DB324EF6}"/>
    <cellStyle name="Nota 6 12 3 2" xfId="13873" xr:uid="{808DB0E4-EA49-42B4-8404-37E2F2076B5F}"/>
    <cellStyle name="Nota 6 12 3 3" xfId="13874" xr:uid="{53C80263-20D9-406F-B00F-FFB2694B62DF}"/>
    <cellStyle name="Nota 6 12 3 4" xfId="13875" xr:uid="{84ECCA5E-5D4E-4203-AF0D-3A5706AF5DA5}"/>
    <cellStyle name="Nota 6 13" xfId="13876" xr:uid="{2BFA2C59-3DAA-4DB9-8ED0-F4A6D012E008}"/>
    <cellStyle name="Nota 6 13 2" xfId="13877" xr:uid="{5706AF42-D0D9-4280-BB3E-86B4323B6B1E}"/>
    <cellStyle name="Nota 6 13 2 2" xfId="16218" xr:uid="{41F6A1E2-F6B5-4BB2-A2BE-06981A535FDC}"/>
    <cellStyle name="Nota 6 13 2 2 2" xfId="16783" xr:uid="{CA47AD7D-0433-4C17-9233-C257CCF09CB0}"/>
    <cellStyle name="Nota 6 13 3" xfId="13878" xr:uid="{128C1D6B-92CE-458C-8FD4-EB0E89518CFB}"/>
    <cellStyle name="Nota 6 13 3 2" xfId="13879" xr:uid="{4195C313-A7E2-4F6B-BE24-D03F2090FC93}"/>
    <cellStyle name="Nota 6 13 3 3" xfId="13880" xr:uid="{E6B4866D-1285-4DD7-B6D9-829EBCFD3F2A}"/>
    <cellStyle name="Nota 6 13 3 4" xfId="13881" xr:uid="{7B677E20-18F3-4296-9F68-146C74075520}"/>
    <cellStyle name="Nota 6 14" xfId="13882" xr:uid="{28EA2AD2-19C7-46C4-B48B-CF1C20B16F42}"/>
    <cellStyle name="Nota 6 14 2" xfId="13883" xr:uid="{819D0809-0016-420B-AABA-5EA51E52F233}"/>
    <cellStyle name="Nota 6 14 2 2" xfId="16219" xr:uid="{03F308E0-EBC0-40E2-A270-D8569F5FA9B9}"/>
    <cellStyle name="Nota 6 14 2 2 2" xfId="16784" xr:uid="{BE9421CA-4F1A-45F2-9FD6-AB3D7F180F03}"/>
    <cellStyle name="Nota 6 14 3" xfId="13884" xr:uid="{85BB20CA-513C-4ACA-8A48-36805DF0D7A8}"/>
    <cellStyle name="Nota 6 14 3 2" xfId="13885" xr:uid="{8936A287-1035-4231-99B3-1D787B384477}"/>
    <cellStyle name="Nota 6 14 3 3" xfId="13886" xr:uid="{ED7F476D-D7C1-4E41-8EFD-62ADF93A49CC}"/>
    <cellStyle name="Nota 6 14 3 4" xfId="13887" xr:uid="{8648BE1E-3CBA-499B-8CD8-75913CA18561}"/>
    <cellStyle name="Nota 6 15" xfId="13888" xr:uid="{ACAF89C7-254C-4EFA-9467-D53AEE61D3D3}"/>
    <cellStyle name="Nota 6 15 2" xfId="13889" xr:uid="{AF68F74D-A1BB-4361-91D7-F6B89A3F8357}"/>
    <cellStyle name="Nota 6 15 2 2" xfId="16220" xr:uid="{CD2B3BC8-6F26-445D-8630-F4C132449429}"/>
    <cellStyle name="Nota 6 15 2 2 2" xfId="16785" xr:uid="{9FCA2B16-3FA8-4103-B1B1-C3FC64B8046B}"/>
    <cellStyle name="Nota 6 15 3" xfId="13890" xr:uid="{A4562304-B460-41A8-9121-F90F75B85E31}"/>
    <cellStyle name="Nota 6 15 3 2" xfId="13891" xr:uid="{97F3694B-5528-47CB-A1B1-F5C8890B587D}"/>
    <cellStyle name="Nota 6 15 3 3" xfId="13892" xr:uid="{ADCA9A24-B075-43F0-A321-20ED58237E72}"/>
    <cellStyle name="Nota 6 15 3 4" xfId="13893" xr:uid="{87755519-F33E-4460-915F-C49F288A2989}"/>
    <cellStyle name="Nota 6 16" xfId="13894" xr:uid="{75EB0572-6B0E-4E76-97F3-2E3A9BA949A7}"/>
    <cellStyle name="Nota 6 16 2" xfId="16221" xr:uid="{0274D845-1CF9-4495-AB5C-C7459C9D2337}"/>
    <cellStyle name="Nota 6 16 2 2" xfId="16786" xr:uid="{BE3F9C84-C191-4B6F-89B1-3573313E1753}"/>
    <cellStyle name="Nota 6 17" xfId="13895" xr:uid="{C9D54D11-017F-4A0A-85DE-3410BA397491}"/>
    <cellStyle name="Nota 6 17 2" xfId="17521" xr:uid="{F5C8A0DC-DE84-42FE-973D-DC8BD69CE58B}"/>
    <cellStyle name="Nota 6 17 2 2" xfId="17923" xr:uid="{43FAB3DE-6CD3-4AF5-BAC7-B310B8600745}"/>
    <cellStyle name="Nota 6 17 2 2 2" xfId="19235" xr:uid="{1C9D7C31-ED6E-43E1-9BB1-D812D495647A}"/>
    <cellStyle name="Nota 6 17 2 2 2 2" xfId="18161" xr:uid="{93F9ABBC-A4A3-4410-A003-7CBCD7D9DD99}"/>
    <cellStyle name="Nota 6 17 2 2 2 2 2" xfId="35698" xr:uid="{A448336A-11EB-4DA5-8A42-8134DC4031AF}"/>
    <cellStyle name="Nota 6 17 2 2 2 2 3" xfId="34482" xr:uid="{CA651381-3A4E-4A80-BF20-66901015421E}"/>
    <cellStyle name="Nota 6 17 2 2 2 3" xfId="26949" xr:uid="{406AB4A3-5522-4797-A594-8FEC6B451E34}"/>
    <cellStyle name="Nota 6 17 2 2 3" xfId="18160" xr:uid="{D97D2FFF-34AB-40F6-8D3B-3CECB7C3B496}"/>
    <cellStyle name="Nota 6 17 2 2 3 2" xfId="35697" xr:uid="{261F2890-0D3B-4966-AFA2-66C1028F822C}"/>
    <cellStyle name="Nota 6 17 2 2 3 3" xfId="34483" xr:uid="{1C1AD49B-8B20-4B71-AD70-E4741DF5422E}"/>
    <cellStyle name="Nota 6 17 2 2 4" xfId="26948" xr:uid="{8E094A3A-355A-4687-A2DE-977F78B4A581}"/>
    <cellStyle name="Nota 6 17 2 3" xfId="19236" xr:uid="{B8B2A030-3E7A-4E83-B42B-C8AE1A44E7A7}"/>
    <cellStyle name="Nota 6 17 2 3 2" xfId="19309" xr:uid="{F65A2EA7-3522-4A55-B86F-0B869C7F89A3}"/>
    <cellStyle name="Nota 6 17 2 3 2 2" xfId="36055" xr:uid="{CD7DF467-2D62-403E-AF76-E3DF4EA54DA0}"/>
    <cellStyle name="Nota 6 17 2 3 2 3" xfId="34882" xr:uid="{9FE807E6-F829-40D8-8DE4-360421F7775D}"/>
    <cellStyle name="Nota 6 17 2 3 3" xfId="26950" xr:uid="{7B0E9DBC-D805-4AA8-B474-4981E141DD32}"/>
    <cellStyle name="Nota 6 17 2 4" xfId="25329" xr:uid="{F35F976F-EA7A-46ED-B213-8BD3ACD29903}"/>
    <cellStyle name="Nota 6 17 2 4 2" xfId="32800" xr:uid="{4487936D-C52C-4FC3-9497-B5C6BA355515}"/>
    <cellStyle name="Nota 6 17 2 4 3" xfId="41209" xr:uid="{025403D5-9D1A-42D2-A408-0E8C82BABF0E}"/>
    <cellStyle name="Nota 6 17 2 4 4" xfId="41650" xr:uid="{83C639D0-12EA-4E9F-A089-4E25203C80EF}"/>
    <cellStyle name="Nota 6 17 2 4 5" xfId="47574" xr:uid="{CCE20751-D2AA-4E9D-B3F2-DEE2F46256FF}"/>
    <cellStyle name="Nota 6 17 2 5" xfId="25530" xr:uid="{0EDAF950-5573-41B0-AB4C-B22AC2CA6FB2}"/>
    <cellStyle name="Nota 6 17 2 5 2" xfId="33142" xr:uid="{3C8FE34A-6B41-4D0E-84F8-B08C9B9FBB9E}"/>
    <cellStyle name="Nota 6 17 2 5 3" xfId="41851" xr:uid="{FA5C8BAC-6B58-45DD-9C27-719302E9299F}"/>
    <cellStyle name="Nota 6 17 2 5 4" xfId="47967" xr:uid="{E312C165-3030-424D-9D53-79D14A099B06}"/>
    <cellStyle name="Nota 6 17 2 6" xfId="18158" xr:uid="{6C350818-8EC7-4D93-930F-AA47A2BE5D6C}"/>
    <cellStyle name="Nota 6 17 2 6 2" xfId="35696" xr:uid="{FE82521B-2FA3-498B-9298-95154D6AA53F}"/>
    <cellStyle name="Nota 6 17 2 6 3" xfId="34484" xr:uid="{60360001-94EE-46FF-AEC1-4509F35E10D6}"/>
    <cellStyle name="Nota 6 17 2 7" xfId="33524" xr:uid="{191324A1-762A-41DB-A1B7-5C83056491ED}"/>
    <cellStyle name="Nota 6 17 2 7 2" xfId="48362" xr:uid="{B2B5DCC8-7BF3-4256-B8EC-E68148FD9456}"/>
    <cellStyle name="Nota 6 17 2 8" xfId="34037" xr:uid="{58C5928E-536F-463B-9C7E-427B09DAAECC}"/>
    <cellStyle name="Nota 6 17 2 8 2" xfId="48915" xr:uid="{6427530D-78A2-4650-9EF0-63BE0D86A097}"/>
    <cellStyle name="Nota 6 17 3" xfId="17722" xr:uid="{5FE3786C-5D0B-49E1-BE2C-199727B7B085}"/>
    <cellStyle name="Nota 6 17 3 2" xfId="19238" xr:uid="{F1B47939-FE5F-4613-B229-9F2B947AD810}"/>
    <cellStyle name="Nota 6 17 3 2 2" xfId="18166" xr:uid="{06C51D7E-4483-4DD1-A86F-6396BBF4C851}"/>
    <cellStyle name="Nota 6 17 3 2 2 2" xfId="35700" xr:uid="{3C884830-AF54-4344-9C1A-1BCA82FFD212}"/>
    <cellStyle name="Nota 6 17 3 2 2 3" xfId="34480" xr:uid="{671D36F4-4310-4E72-BE14-7E88DA3EB0A0}"/>
    <cellStyle name="Nota 6 17 3 2 3" xfId="26952" xr:uid="{B54EFEAF-85A1-40D6-9ADC-9EEEF0942D94}"/>
    <cellStyle name="Nota 6 17 3 3" xfId="19237" xr:uid="{E5419A5F-CC1A-48CB-AC4E-4B6DF6E448B0}"/>
    <cellStyle name="Nota 6 17 3 3 2" xfId="36039" xr:uid="{F0FEB943-7382-4C4E-8E5D-8EA840FA544B}"/>
    <cellStyle name="Nota 6 17 3 3 3" xfId="34266" xr:uid="{EE4C89BB-D3FF-48E7-A4F0-706A40C9B3D7}"/>
    <cellStyle name="Nota 6 17 3 4" xfId="18165" xr:uid="{B95B306E-5872-4D79-9DDE-125C5DAE28B2}"/>
    <cellStyle name="Nota 6 17 3 4 2" xfId="35699" xr:uid="{62B84889-007C-4556-89BE-25E0B16E0B20}"/>
    <cellStyle name="Nota 6 17 3 4 3" xfId="34481" xr:uid="{6C90D462-F3CC-4C68-A983-315A0B27D435}"/>
    <cellStyle name="Nota 6 17 3 5" xfId="26951" xr:uid="{17CBB1D0-779F-4F31-B6E8-A296066D1972}"/>
    <cellStyle name="Nota 6 17 4" xfId="19239" xr:uid="{80B58B0D-140F-45CA-AF1A-7ACB01602487}"/>
    <cellStyle name="Nota 6 17 4 2" xfId="18167" xr:uid="{6E97DF63-246B-44C9-8A49-4A32EC3F1431}"/>
    <cellStyle name="Nota 6 17 4 2 2" xfId="35701" xr:uid="{AD47276A-0EFE-4788-AD25-2275D275D26E}"/>
    <cellStyle name="Nota 6 17 4 2 3" xfId="34479" xr:uid="{78975B89-3AA0-4BAD-9892-CCD4A6110CEC}"/>
    <cellStyle name="Nota 6 17 4 3" xfId="26953" xr:uid="{3720EB3A-9196-4170-86CA-CEC25BC83BCC}"/>
    <cellStyle name="Nota 6 17 5" xfId="25020" xr:uid="{F79C2478-B6A7-4386-B675-8762E4F6628F}"/>
    <cellStyle name="Nota 6 17 5 2" xfId="32165" xr:uid="{2B726056-A884-4D27-A370-9A9BAF147B30}"/>
    <cellStyle name="Nota 6 17 5 3" xfId="41102" xr:uid="{EB9858FC-0CD2-4732-A38C-9C8C64027B48}"/>
    <cellStyle name="Nota 6 17 5 4" xfId="41393" xr:uid="{39415340-141D-4706-BBCD-09AD6E4323A3}"/>
    <cellStyle name="Nota 6 17 5 5" xfId="46905" xr:uid="{195D497E-389C-44F4-B5F8-263C62B23BA8}"/>
    <cellStyle name="Nota 6 17 6" xfId="19243" xr:uid="{4F031CCD-1F6C-4A9A-8989-854674887307}"/>
    <cellStyle name="Nota 6 17 6 2" xfId="36043" xr:uid="{67B7AA41-304C-40D5-8BF2-F77C12D8EE4C}"/>
    <cellStyle name="Nota 6 17 6 3" xfId="34263" xr:uid="{E46CC2C3-5E7B-4DB3-A460-34ED4260BD37}"/>
    <cellStyle name="Nota 6 17 7" xfId="16787" xr:uid="{EFB0AE30-6DF9-43B4-A605-10727BB5E4EF}"/>
    <cellStyle name="Nota 6 18" xfId="13896" xr:uid="{252F39B6-13A4-4A82-9984-6384BE30F809}"/>
    <cellStyle name="Nota 6 18 2" xfId="17522" xr:uid="{3367B8F6-A4B1-4EE1-96F7-135499EC8958}"/>
    <cellStyle name="Nota 6 18 2 2" xfId="17924" xr:uid="{FDE5F011-8B9E-4AF1-A904-076768EE2F35}"/>
    <cellStyle name="Nota 6 18 2 2 2" xfId="18170" xr:uid="{4656631B-D31C-4FE5-963A-2DDD990E7DA1}"/>
    <cellStyle name="Nota 6 18 2 2 2 2" xfId="35704" xr:uid="{579D20F0-4641-494D-802E-3271D532F45C}"/>
    <cellStyle name="Nota 6 18 2 2 2 3" xfId="34477" xr:uid="{6E162439-B977-4583-8404-97B70EDB3CE1}"/>
    <cellStyle name="Nota 6 18 2 2 3" xfId="26954" xr:uid="{C45E58D6-D9BA-498E-910F-FD12C981D11E}"/>
    <cellStyle name="Nota 6 18 2 3" xfId="25330" xr:uid="{F19799B1-C648-4D8D-A442-F573E8438833}"/>
    <cellStyle name="Nota 6 18 2 3 2" xfId="32801" xr:uid="{E71AC93D-9B5D-4B20-BB5C-D2C78062CA1E}"/>
    <cellStyle name="Nota 6 18 2 3 3" xfId="41210" xr:uid="{4DB93936-29E6-4E7F-B0DC-90ACDC262E8E}"/>
    <cellStyle name="Nota 6 18 2 3 4" xfId="41651" xr:uid="{36DD97A4-CB43-4F9C-85C0-6987E1A217B8}"/>
    <cellStyle name="Nota 6 18 2 3 5" xfId="47575" xr:uid="{80F20759-5473-4EE2-91FD-C266F2CF2B7C}"/>
    <cellStyle name="Nota 6 18 2 4" xfId="25531" xr:uid="{419464B2-C120-4F85-9734-57F9909E37E8}"/>
    <cellStyle name="Nota 6 18 2 4 2" xfId="33143" xr:uid="{1F7BD357-5A56-42EA-9E3E-2A8F8EB313BF}"/>
    <cellStyle name="Nota 6 18 2 4 3" xfId="41852" xr:uid="{78138966-358B-4AA3-9E7F-847A83E60223}"/>
    <cellStyle name="Nota 6 18 2 4 4" xfId="47968" xr:uid="{F232908C-FBDD-4F92-82C6-162B14AA3902}"/>
    <cellStyle name="Nota 6 18 2 5" xfId="18169" xr:uid="{82758878-78FA-4BC0-8183-DBB32D992432}"/>
    <cellStyle name="Nota 6 18 2 5 2" xfId="35703" xr:uid="{6403F03F-887D-4FE2-8100-2B6347E96463}"/>
    <cellStyle name="Nota 6 18 2 5 3" xfId="35772" xr:uid="{CCD98773-C106-4F32-BC0C-81E9F86FD552}"/>
    <cellStyle name="Nota 6 18 2 6" xfId="33525" xr:uid="{D9256CF6-86B8-4218-84BD-ECBBC1BA500E}"/>
    <cellStyle name="Nota 6 18 2 6 2" xfId="48363" xr:uid="{84D8F555-B6B4-4999-80BB-219A726682FB}"/>
    <cellStyle name="Nota 6 18 2 7" xfId="34038" xr:uid="{BF1A3FC8-5E65-4685-9149-B1428503E199}"/>
    <cellStyle name="Nota 6 18 2 7 2" xfId="48916" xr:uid="{EED74AB0-E097-4A68-9670-D3D71AE8E80F}"/>
    <cellStyle name="Nota 6 18 3" xfId="17723" xr:uid="{C37E86D0-C9B9-41CD-8703-C7C80751ED68}"/>
    <cellStyle name="Nota 6 18 3 2" xfId="19240" xr:uid="{5B38ED6A-9333-4CFD-AAAE-71ABFA884B81}"/>
    <cellStyle name="Nota 6 18 3 2 2" xfId="36040" xr:uid="{DB5F3802-8353-4C70-9D09-6BAFFA488B68}"/>
    <cellStyle name="Nota 6 18 3 2 3" xfId="35687" xr:uid="{403ADF48-01F8-47E9-AE30-20E7063A3A68}"/>
    <cellStyle name="Nota 6 18 3 3" xfId="18171" xr:uid="{BCC3DFE9-D2F9-4431-9C86-8F5DB7BCE075}"/>
    <cellStyle name="Nota 6 18 3 3 2" xfId="35705" xr:uid="{EBACB393-A219-4057-B56E-C650E6B07B0C}"/>
    <cellStyle name="Nota 6 18 3 3 3" xfId="34476" xr:uid="{9C6C4BD3-84FB-418C-BC8A-9B937EB80BA9}"/>
    <cellStyle name="Nota 6 18 3 4" xfId="26955" xr:uid="{81161818-91C2-44D4-946A-AC41C81996B1}"/>
    <cellStyle name="Nota 6 18 4" xfId="25021" xr:uid="{33877665-E0FF-4D36-BEA5-79EE8A86A4D2}"/>
    <cellStyle name="Nota 6 18 4 2" xfId="32166" xr:uid="{2E6EE0BA-1BDF-4E2B-8ECE-DA4C1229CD4D}"/>
    <cellStyle name="Nota 6 18 4 3" xfId="41103" xr:uid="{6ECE3AFC-66EE-4D23-8FCC-6F93033386F9}"/>
    <cellStyle name="Nota 6 18 4 4" xfId="41394" xr:uid="{8971FECA-68D0-441D-B618-C6C344AF60CA}"/>
    <cellStyle name="Nota 6 18 4 5" xfId="46906" xr:uid="{3ADEB7FA-C0D9-4CC6-AB94-8C619704E1A0}"/>
    <cellStyle name="Nota 6 18 5" xfId="18168" xr:uid="{40C69F79-6AB1-436C-86E2-BBF3463730B4}"/>
    <cellStyle name="Nota 6 18 5 2" xfId="35702" xr:uid="{F472AFB1-F9D6-4FD0-89DB-794AD4DE79E0}"/>
    <cellStyle name="Nota 6 18 5 3" xfId="34478" xr:uid="{EB3B0C4D-D9B7-43F3-BC30-B370F018C70C}"/>
    <cellStyle name="Nota 6 18 6" xfId="16788" xr:uid="{A584D434-1921-497A-8448-7A5E9D547781}"/>
    <cellStyle name="Nota 6 19" xfId="13897" xr:uid="{B81BC063-D74A-47F8-9995-CBB15D88FC31}"/>
    <cellStyle name="Nota 6 19 2" xfId="17523" xr:uid="{0A1D80E8-8342-47FC-845E-8D2FE68CB6E3}"/>
    <cellStyle name="Nota 6 19 2 2" xfId="17925" xr:uid="{76C16C82-81CE-4381-B4EE-73C7A0473D38}"/>
    <cellStyle name="Nota 6 19 2 2 2" xfId="32802" xr:uid="{F225E7B4-FE13-4529-9F6E-4A620D2E7F32}"/>
    <cellStyle name="Nota 6 19 2 2 3" xfId="35600" xr:uid="{FD4C7402-D68F-4A37-8A44-033E36E3E024}"/>
    <cellStyle name="Nota 6 19 2 2 4" xfId="34953" xr:uid="{3FC64B7D-E4E7-4042-8923-055914E43857}"/>
    <cellStyle name="Nota 6 19 2 2 5" xfId="47576" xr:uid="{3F214569-FC8F-40BF-AADF-F98EA2F19BCE}"/>
    <cellStyle name="Nota 6 19 2 3" xfId="25331" xr:uid="{2D4F5319-A2D5-4572-BC89-EAD1158472E7}"/>
    <cellStyle name="Nota 6 19 2 3 2" xfId="33144" xr:uid="{D032CC2C-9763-4487-82F6-D4DFDD6960E8}"/>
    <cellStyle name="Nota 6 19 2 3 3" xfId="41211" xr:uid="{232FEB83-0AC6-46A9-B468-E47BF2DF97CF}"/>
    <cellStyle name="Nota 6 19 2 3 4" xfId="41652" xr:uid="{E07C4B3E-E686-4D78-AEDC-1F6963DD81DA}"/>
    <cellStyle name="Nota 6 19 2 3 5" xfId="47969" xr:uid="{17CC2881-11FE-40EE-B840-03688DFE41A9}"/>
    <cellStyle name="Nota 6 19 2 4" xfId="25532" xr:uid="{D1F887B6-4C3B-444D-A42E-21432EB1D0C6}"/>
    <cellStyle name="Nota 6 19 2 4 2" xfId="33299" xr:uid="{29F21B7D-DA1B-4BD6-81C0-D16C6052B49E}"/>
    <cellStyle name="Nota 6 19 2 4 3" xfId="41853" xr:uid="{1FE43149-7926-47FF-86D5-E83FDDD47F6F}"/>
    <cellStyle name="Nota 6 19 2 4 4" xfId="48152" xr:uid="{862A1319-F3B7-48CC-B13C-FE585F99C1C1}"/>
    <cellStyle name="Nota 6 19 2 5" xfId="18173" xr:uid="{8962CD66-E880-4DA7-B951-F35EC0D08EA1}"/>
    <cellStyle name="Nota 6 19 2 5 2" xfId="35707" xr:uid="{095F57F6-1774-4A25-91D7-5CA36018DEB5}"/>
    <cellStyle name="Nota 6 19 2 5 3" xfId="34474" xr:uid="{CC3203D2-92D9-4FBA-96F1-2E9846910F56}"/>
    <cellStyle name="Nota 6 19 2 6" xfId="34039" xr:uid="{7B199076-68D5-4574-A134-8DEE2CAF3315}"/>
    <cellStyle name="Nota 6 19 2 6 2" xfId="48917" xr:uid="{AF3D222B-9A67-4EB1-81CD-B565886F00C7}"/>
    <cellStyle name="Nota 6 19 3" xfId="17724" xr:uid="{17E02304-F9F2-4325-B1BF-DF6930D2BD24}"/>
    <cellStyle name="Nota 6 19 3 2" xfId="32167" xr:uid="{BAABBB9F-F79C-4E7F-A073-08A099D88EE4}"/>
    <cellStyle name="Nota 6 19 3 3" xfId="35581" xr:uid="{81BFA8C1-2F35-4BC6-8C1B-C2C76A204898}"/>
    <cellStyle name="Nota 6 19 3 4" xfId="34970" xr:uid="{A73832A8-500A-49A0-B738-80036DD5FCD3}"/>
    <cellStyle name="Nota 6 19 3 5" xfId="46907" xr:uid="{BD155E2A-CA33-4532-9E5F-25B2821F0DBD}"/>
    <cellStyle name="Nota 6 19 4" xfId="25108" xr:uid="{146ECC44-1DD0-4A5D-B5CC-B27152392BC7}"/>
    <cellStyle name="Nota 6 19 4 2" xfId="32947" xr:uid="{24A4E894-C6ED-42B8-9918-14B2E5CD2C0C}"/>
    <cellStyle name="Nota 6 19 4 3" xfId="41119" xr:uid="{FF224B95-FFAF-4842-916B-5F32130E33D6}"/>
    <cellStyle name="Nota 6 19 4 4" xfId="41474" xr:uid="{97F9912D-7103-411D-A67D-A63A3BF9C996}"/>
    <cellStyle name="Nota 6 19 4 5" xfId="47778" xr:uid="{C553FA0D-8E96-446D-9CDD-5659CC479458}"/>
    <cellStyle name="Nota 6 19 5" xfId="18172" xr:uid="{C3543423-FB23-45AA-9C35-938E9BE3E5D8}"/>
    <cellStyle name="Nota 6 19 5 2" xfId="35706" xr:uid="{2BC19764-E008-4DEF-9D4D-4A2E4AC53239}"/>
    <cellStyle name="Nota 6 19 5 3" xfId="34475" xr:uid="{1019501C-FEA3-4C42-A00E-FF5BFACC9ECD}"/>
    <cellStyle name="Nota 6 19 6" xfId="16789" xr:uid="{BECDF23A-B121-4795-8669-C4196319B733}"/>
    <cellStyle name="Nota 6 2" xfId="13898" xr:uid="{E2CC2520-5CD9-461E-B3A3-20076E2DBFEA}"/>
    <cellStyle name="Nota 6 2 2" xfId="13899" xr:uid="{BF05A54E-318E-4BE4-B811-42D8CF7E2279}"/>
    <cellStyle name="Nota 6 2 2 2" xfId="16222" xr:uid="{B1B5B960-8DC8-4708-8346-443248C044FC}"/>
    <cellStyle name="Nota 6 2 2 2 2" xfId="16790" xr:uid="{BEB70F18-6225-4376-AE9D-684D703656B4}"/>
    <cellStyle name="Nota 6 2 3" xfId="13900" xr:uid="{0C40BB57-AEA2-4493-B77B-4804B4EB4FB8}"/>
    <cellStyle name="Nota 6 2 3 2" xfId="13901" xr:uid="{BF996F4C-817A-4462-B854-299E5C190F61}"/>
    <cellStyle name="Nota 6 2 3 3" xfId="13902" xr:uid="{8A0C4602-9B81-4132-B231-D0F684109D2C}"/>
    <cellStyle name="Nota 6 2 3 4" xfId="13903" xr:uid="{D1FBD5C6-663C-4266-8139-58409D5BFCB2}"/>
    <cellStyle name="Nota 6 20" xfId="13904" xr:uid="{FD448C68-E133-4C7A-B9F8-9342ADD18A10}"/>
    <cellStyle name="Nota 6 20 2" xfId="17524" xr:uid="{C282EE42-7516-49E6-8A38-C779AB4E0DC5}"/>
    <cellStyle name="Nota 6 20 2 2" xfId="17926" xr:uid="{86BB3109-0572-44A1-B508-FB22A83D0901}"/>
    <cellStyle name="Nota 6 20 2 2 2" xfId="33145" xr:uid="{4A0AE151-6570-4C12-BE2D-95BE73325824}"/>
    <cellStyle name="Nota 6 20 2 2 3" xfId="35601" xr:uid="{060BEAB7-C6A0-4E82-A5DA-15A668ED7D21}"/>
    <cellStyle name="Nota 6 20 2 2 4" xfId="34952" xr:uid="{FE04413D-9CD1-4346-9757-70805E794388}"/>
    <cellStyle name="Nota 6 20 2 2 5" xfId="47970" xr:uid="{DB64BD7A-E3B3-4CB7-AC30-6403FD7C81D0}"/>
    <cellStyle name="Nota 6 20 2 3" xfId="25332" xr:uid="{DC9A41F5-7291-43D1-9C33-0724FA2FA91E}"/>
    <cellStyle name="Nota 6 20 2 3 2" xfId="33300" xr:uid="{EE453375-E248-4339-A282-192EA4A67991}"/>
    <cellStyle name="Nota 6 20 2 3 3" xfId="41212" xr:uid="{D65E841E-9A13-4020-9184-6472F2154926}"/>
    <cellStyle name="Nota 6 20 2 3 4" xfId="41653" xr:uid="{730D4417-804A-4D6B-BFEC-39763D809085}"/>
    <cellStyle name="Nota 6 20 2 3 5" xfId="48153" xr:uid="{19B77FD2-6303-469E-8F5F-6AE9201DECCC}"/>
    <cellStyle name="Nota 6 20 2 4" xfId="25533" xr:uid="{4A0466AB-F5E6-4770-B3A7-A71E9C4CDCE7}"/>
    <cellStyle name="Nota 6 20 2 4 2" xfId="33526" xr:uid="{301579C7-3BC0-4BE7-858E-CEEADD1D9ED4}"/>
    <cellStyle name="Nota 6 20 2 4 3" xfId="41854" xr:uid="{E7390226-C9AB-4E96-92AF-CFD212250E30}"/>
    <cellStyle name="Nota 6 20 2 4 4" xfId="48364" xr:uid="{6B1F5418-F6FB-4A8F-97F1-F441DC3163B4}"/>
    <cellStyle name="Nota 6 20 2 5" xfId="34040" xr:uid="{84F8BC78-0238-4287-AA2A-653662104029}"/>
    <cellStyle name="Nota 6 20 2 5 2" xfId="48918" xr:uid="{903DAA6D-EB00-4DE6-9A84-2D2121CE3A3E}"/>
    <cellStyle name="Nota 6 20 2 6" xfId="32803" xr:uid="{6FDF1F6E-46F8-4343-AD24-9999889D30E0}"/>
    <cellStyle name="Nota 6 20 2 7" xfId="34802" xr:uid="{A65B9D1D-15E6-47D6-B8A0-888E96F44B0F}"/>
    <cellStyle name="Nota 6 20 2 8" xfId="47577" xr:uid="{CF3165A7-F620-4898-BD78-C44221235810}"/>
    <cellStyle name="Nota 6 20 3" xfId="17725" xr:uid="{F76BC9A6-D445-44FE-927C-70124DCC6126}"/>
    <cellStyle name="Nota 6 20 3 2" xfId="32169" xr:uid="{5F4D219D-9F88-47D1-A1E5-66BF9CD7F2DE}"/>
    <cellStyle name="Nota 6 20 3 3" xfId="35582" xr:uid="{8EA87FBA-8DE6-4575-98F3-11227C959DA4}"/>
    <cellStyle name="Nota 6 20 3 4" xfId="34251" xr:uid="{FC8915DF-A411-4562-8369-733F2F5820ED}"/>
    <cellStyle name="Nota 6 20 3 5" xfId="46908" xr:uid="{E24F286A-D87D-4026-98A4-842F763DDA44}"/>
    <cellStyle name="Nota 6 20 4" xfId="25022" xr:uid="{C23325FA-C189-444E-B530-F6885F9D67B6}"/>
    <cellStyle name="Nota 6 20 4 2" xfId="32948" xr:uid="{D180BAB1-BF06-4B29-9B6C-44678C32FBE2}"/>
    <cellStyle name="Nota 6 20 4 3" xfId="41104" xr:uid="{621E3A3F-E8DE-45F1-B15E-4EC135B2109E}"/>
    <cellStyle name="Nota 6 20 4 4" xfId="41395" xr:uid="{D68EB647-774E-4F50-9919-832E40D99920}"/>
    <cellStyle name="Nota 6 20 4 5" xfId="47779" xr:uid="{0C46BC7F-5D60-4F2C-BE80-8BF3111C3183}"/>
    <cellStyle name="Nota 6 20 5" xfId="18174" xr:uid="{A3616C51-16A2-49E5-A39E-26A85F437A60}"/>
    <cellStyle name="Nota 6 20 5 2" xfId="35708" xr:uid="{E0E1B1A1-B0A9-4642-B8DD-2759480E8EFA}"/>
    <cellStyle name="Nota 6 20 5 3" xfId="34473" xr:uid="{E21AC969-B608-4325-86B5-095E5344C39C}"/>
    <cellStyle name="Nota 6 20 6" xfId="16791" xr:uid="{A436F232-41CD-4FD8-A305-D9E46D12A990}"/>
    <cellStyle name="Nota 6 21" xfId="16416" xr:uid="{EAE97CF2-DE74-4889-A13F-DAB91C863B6B}"/>
    <cellStyle name="Nota 6 21 2" xfId="19242" xr:uid="{A7DD2194-1377-4B65-BB2E-D1C0435D0356}"/>
    <cellStyle name="Nota 6 21 2 2" xfId="36042" xr:uid="{8D7FA97B-6B8D-4B76-A1D1-901ED5B25DF3}"/>
    <cellStyle name="Nota 6 21 2 3" xfId="34264" xr:uid="{C59EF2C8-1E0D-4A17-A0AB-5EAB558ACAD2}"/>
    <cellStyle name="Nota 6 21 3" xfId="24950" xr:uid="{01318EF0-1DC7-4272-BBC2-55B852EF8EE2}"/>
    <cellStyle name="Nota 6 21 3 2" xfId="41075" xr:uid="{0C40287B-4C7B-45D8-A20B-700B01D0D468}"/>
    <cellStyle name="Nota 6 21 3 3" xfId="41386" xr:uid="{DDBCB59A-0ABC-41B0-A7CB-44FBF74454E0}"/>
    <cellStyle name="Nota 6 21 4" xfId="25747" xr:uid="{E8E8A20B-01CE-4887-9442-A121663A5AC2}"/>
    <cellStyle name="Nota 6 22" xfId="31999" xr:uid="{ED8FA11C-FDDA-441F-AB79-AA0D0780D944}"/>
    <cellStyle name="Nota 6 3" xfId="13905" xr:uid="{99302A18-2313-4345-A8EA-BE629B22EB0C}"/>
    <cellStyle name="Nota 6 3 2" xfId="13906" xr:uid="{5A242CF0-C711-420E-AF07-F7611FD95A03}"/>
    <cellStyle name="Nota 6 3 2 2" xfId="16223" xr:uid="{76ADDE5B-F62F-41B5-881F-4DEDE66FF574}"/>
    <cellStyle name="Nota 6 3 2 2 2" xfId="16792" xr:uid="{B79F1F05-3FFC-4738-8EBF-84D9EB5E6457}"/>
    <cellStyle name="Nota 6 3 3" xfId="13907" xr:uid="{A38FFC8D-3BB7-43EA-A60E-963AF60FAA34}"/>
    <cellStyle name="Nota 6 3 3 2" xfId="13908" xr:uid="{01635C3D-DD5E-4AD4-AE38-E27C47217E3C}"/>
    <cellStyle name="Nota 6 3 3 3" xfId="13909" xr:uid="{A580790D-FC63-448A-AFE1-AAB2CB6DE127}"/>
    <cellStyle name="Nota 6 3 3 4" xfId="13910" xr:uid="{67201DFF-6606-4431-B3C8-923E1057EEA3}"/>
    <cellStyle name="Nota 6 4" xfId="13911" xr:uid="{D8C6AAA2-DE84-458D-9D0E-70B493702F0E}"/>
    <cellStyle name="Nota 6 4 2" xfId="13912" xr:uid="{EDCE0688-043C-44E4-8980-97A25BC9E4D1}"/>
    <cellStyle name="Nota 6 4 2 2" xfId="16224" xr:uid="{64E610AB-7301-4AA8-B18E-53F3E71C6540}"/>
    <cellStyle name="Nota 6 4 2 2 2" xfId="16793" xr:uid="{D37D6D4C-F001-42E6-936C-4B0D13AECE9E}"/>
    <cellStyle name="Nota 6 4 3" xfId="13913" xr:uid="{3ADCB6C4-4F51-47F8-A0C8-4E91C73CA084}"/>
    <cellStyle name="Nota 6 4 3 2" xfId="13914" xr:uid="{19C566A3-6826-43E1-ACBC-AAE0B1FA38E0}"/>
    <cellStyle name="Nota 6 4 3 3" xfId="13915" xr:uid="{B6F28126-6819-4FA7-8B3C-2C47D65AACB2}"/>
    <cellStyle name="Nota 6 4 3 4" xfId="13916" xr:uid="{FB6347CB-F6CD-43D5-AD21-1A85AD8D7CB2}"/>
    <cellStyle name="Nota 6 5" xfId="13917" xr:uid="{17190E7C-5C7F-4C51-BCA3-8127A4F23085}"/>
    <cellStyle name="Nota 6 5 2" xfId="13918" xr:uid="{963B4C11-5AA5-4EF3-9DA3-0FFCDB50C4A4}"/>
    <cellStyle name="Nota 6 5 2 2" xfId="16225" xr:uid="{0CD3A48A-11A9-4734-A542-5A7147567BCF}"/>
    <cellStyle name="Nota 6 5 2 2 2" xfId="16794" xr:uid="{9DF8675B-18AF-4B96-BDEA-BB8E1115C195}"/>
    <cellStyle name="Nota 6 5 3" xfId="13919" xr:uid="{6254C233-8B97-4C2B-AF8E-C3390C505533}"/>
    <cellStyle name="Nota 6 5 3 2" xfId="13920" xr:uid="{4BC3B697-AA44-4C8F-91BE-64D928E2DDCF}"/>
    <cellStyle name="Nota 6 5 3 3" xfId="13921" xr:uid="{DFF51BB5-3803-4BA8-9D09-E872802B259A}"/>
    <cellStyle name="Nota 6 5 3 4" xfId="13922" xr:uid="{DE1C634E-BED2-4EAB-A89D-D58B45255F7B}"/>
    <cellStyle name="Nota 6 6" xfId="13923" xr:uid="{71C61D19-F2BF-4FFB-9077-BC379E9188DD}"/>
    <cellStyle name="Nota 6 6 2" xfId="13924" xr:uid="{92C45552-4906-4A0E-A314-0A394CAA6814}"/>
    <cellStyle name="Nota 6 6 2 2" xfId="16226" xr:uid="{7B6E2451-2829-4BB8-B291-1ED9EBB402C4}"/>
    <cellStyle name="Nota 6 6 2 2 2" xfId="16795" xr:uid="{B9177706-0933-4A3B-9CA1-A73CD8F76D33}"/>
    <cellStyle name="Nota 6 6 3" xfId="13925" xr:uid="{83DEE0D6-D456-463F-86EF-A47D7EA07A92}"/>
    <cellStyle name="Nota 6 6 3 2" xfId="13926" xr:uid="{32D644FB-1453-40A5-BE18-B1FF131391A2}"/>
    <cellStyle name="Nota 6 6 3 3" xfId="13927" xr:uid="{3CAE6DBD-D9F3-444C-A338-E74F7B7699C2}"/>
    <cellStyle name="Nota 6 6 3 4" xfId="13928" xr:uid="{272C446D-AAB1-4AAE-A21B-C0EAF974C356}"/>
    <cellStyle name="Nota 6 7" xfId="13929" xr:uid="{37B4F178-0B7A-491B-8246-2AAB424F0FCA}"/>
    <cellStyle name="Nota 6 7 2" xfId="13930" xr:uid="{AA47D059-515E-429F-A1E5-581FDBEF2075}"/>
    <cellStyle name="Nota 6 7 2 2" xfId="16227" xr:uid="{254725BD-BA64-4CA3-B55F-797795BC570A}"/>
    <cellStyle name="Nota 6 7 2 2 2" xfId="16796" xr:uid="{0308FD47-FE47-4D71-BFD7-1E283C0639BA}"/>
    <cellStyle name="Nota 6 7 3" xfId="13931" xr:uid="{810A7A4A-F6B8-40FA-8FE5-FDD16DCF3359}"/>
    <cellStyle name="Nota 6 7 3 2" xfId="13932" xr:uid="{06732870-06C7-4EEE-AD40-3B4BE94B9AE6}"/>
    <cellStyle name="Nota 6 7 3 3" xfId="13933" xr:uid="{014CA7CA-AA0E-43AA-8C63-1B4A31351AB1}"/>
    <cellStyle name="Nota 6 7 3 4" xfId="13934" xr:uid="{F366C922-DB9A-4DE2-B383-2DE81A5F2488}"/>
    <cellStyle name="Nota 6 8" xfId="13935" xr:uid="{87DE1BD6-9EE9-452D-8869-A4617233CB00}"/>
    <cellStyle name="Nota 6 8 2" xfId="13936" xr:uid="{77D9259A-2513-4865-BB82-27E09DAFCC52}"/>
    <cellStyle name="Nota 6 8 2 2" xfId="16228" xr:uid="{B399D105-CB59-4D53-BE72-6CA8420DACDC}"/>
    <cellStyle name="Nota 6 8 2 2 2" xfId="16797" xr:uid="{0C0B93C1-3DD1-41A3-BFD6-FA3E73627197}"/>
    <cellStyle name="Nota 6 8 3" xfId="13937" xr:uid="{62EF68C0-CEB3-4D10-9608-7583AF99AE77}"/>
    <cellStyle name="Nota 6 8 3 2" xfId="13938" xr:uid="{C7D7C54D-BD4A-4A0D-9F8A-A4BA17793F8C}"/>
    <cellStyle name="Nota 6 8 3 3" xfId="13939" xr:uid="{8E2C3534-60D7-4E63-A9D0-A5F5BFD91FEE}"/>
    <cellStyle name="Nota 6 8 3 4" xfId="13940" xr:uid="{23A9BF5E-11E6-423E-A827-B249967AE546}"/>
    <cellStyle name="Nota 6 9" xfId="13941" xr:uid="{85C43B61-70B2-4F7A-AC53-290EDF56DD7D}"/>
    <cellStyle name="Nota 6 9 2" xfId="13942" xr:uid="{126A437F-5F58-4B8A-B689-C981E82472BD}"/>
    <cellStyle name="Nota 6 9 2 2" xfId="16229" xr:uid="{51A19A6C-4AAC-4E5D-9D92-F114A224787F}"/>
    <cellStyle name="Nota 6 9 2 2 2" xfId="16798" xr:uid="{6941F35B-E9AC-47AC-90BD-FA75CB1D3B4E}"/>
    <cellStyle name="Nota 6 9 3" xfId="13943" xr:uid="{1EF4DBE9-ABBB-4C69-BE7F-1315387F0885}"/>
    <cellStyle name="Nota 6 9 3 2" xfId="13944" xr:uid="{9592EA62-C2B9-45CC-BB56-1BC033E117D8}"/>
    <cellStyle name="Nota 6 9 3 3" xfId="13945" xr:uid="{E9E04B0A-1BDF-489C-B644-1D5277BD3352}"/>
    <cellStyle name="Nota 6 9 3 4" xfId="13946" xr:uid="{4B3297BE-1F54-40D6-B89E-49872337B179}"/>
    <cellStyle name="Nota 60" xfId="8203" xr:uid="{F5509BB3-8F7E-4D7C-BEF6-32304DE11064}"/>
    <cellStyle name="Nota 60 2" xfId="19246" xr:uid="{341F356B-8C3D-4DD8-BD55-2729CCB39417}"/>
    <cellStyle name="Nota 60 2 2" xfId="32000" xr:uid="{AC3B4CA5-7D35-4196-B906-07B3220F057F}"/>
    <cellStyle name="Nota 61" xfId="8204" xr:uid="{074C86DE-61EA-4480-BE01-B1A4ABC4E27C}"/>
    <cellStyle name="Nota 61 2" xfId="19247" xr:uid="{89F540B6-03E1-4559-A70E-3DDD554622FF}"/>
    <cellStyle name="Nota 61 2 2" xfId="32001" xr:uid="{AE3466F4-8A69-4F0E-8A0A-A2BFE3953938}"/>
    <cellStyle name="Nota 62" xfId="8205" xr:uid="{814A19DA-D060-4DDF-B60A-57919E34A9F6}"/>
    <cellStyle name="Nota 62 2" xfId="19248" xr:uid="{1DE2E125-0EFC-450C-8B3D-108E36BE0DBE}"/>
    <cellStyle name="Nota 62 2 2" xfId="32002" xr:uid="{CF5937DA-94B3-4F8E-A59D-1438F8EF00E8}"/>
    <cellStyle name="Nota 63" xfId="8206" xr:uid="{BF88A2F0-D6DC-482B-AC58-E2D9143BC05E}"/>
    <cellStyle name="Nota 63 2" xfId="19249" xr:uid="{7A899248-0A64-4829-B477-B88D2100F918}"/>
    <cellStyle name="Nota 63 2 2" xfId="32003" xr:uid="{6DB5D02E-1DAD-4DE5-A170-EA2DD2C370B7}"/>
    <cellStyle name="Nota 64" xfId="8207" xr:uid="{7593BEA8-32EE-4F52-A076-F484C4503AD8}"/>
    <cellStyle name="Nota 64 2" xfId="19250" xr:uid="{81D0DE3F-C0F4-4853-AE5B-AB4E97EFC7D4}"/>
    <cellStyle name="Nota 64 2 2" xfId="32004" xr:uid="{61E24BC6-4003-498A-84ED-0AB62F3D4E40}"/>
    <cellStyle name="Nota 65" xfId="8208" xr:uid="{D081924D-3AE1-4AEB-859D-66A567BE86FB}"/>
    <cellStyle name="Nota 65 2" xfId="19251" xr:uid="{BC6D29A0-7895-47EF-B66A-43B707BF63B0}"/>
    <cellStyle name="Nota 65 2 2" xfId="32005" xr:uid="{9FE319A9-A8F5-4E5F-B86A-2B05CA928C52}"/>
    <cellStyle name="Nota 66" xfId="8209" xr:uid="{762B9B0F-8EB8-4421-A0D6-E26E89CC12B5}"/>
    <cellStyle name="Nota 66 2" xfId="19252" xr:uid="{DD9A8C88-2CE9-4EDB-A14E-253D8AA00157}"/>
    <cellStyle name="Nota 66 2 2" xfId="32006" xr:uid="{9486BA25-42E6-4D1E-A740-B84A24A62623}"/>
    <cellStyle name="Nota 67" xfId="8210" xr:uid="{4E68377A-A5FF-473E-ADA1-04AD0F16F092}"/>
    <cellStyle name="Nota 67 2" xfId="19253" xr:uid="{E4278543-2061-439E-B30C-576FFEDA5BBE}"/>
    <cellStyle name="Nota 67 2 2" xfId="32007" xr:uid="{BA6D00E3-D176-4B06-933F-2B2A4531F8EA}"/>
    <cellStyle name="Nota 68" xfId="8211" xr:uid="{D62C0854-A17C-4561-BE28-C5CD800D306E}"/>
    <cellStyle name="Nota 68 2" xfId="19254" xr:uid="{C87D2470-A959-4317-BFB0-5F68DE8F526B}"/>
    <cellStyle name="Nota 68 2 2" xfId="32008" xr:uid="{F761E5BF-5EF0-4D48-8DCE-BE45541CECFE}"/>
    <cellStyle name="Nota 69" xfId="8212" xr:uid="{87B43C76-4BDD-434E-A020-68A5BBF149E9}"/>
    <cellStyle name="Nota 69 2" xfId="19255" xr:uid="{A34206AD-96EF-4BB2-8097-D6CF12ED2C52}"/>
    <cellStyle name="Nota 69 2 2" xfId="32009" xr:uid="{BB8B9021-1C74-41E0-99F7-3E49B639B65A}"/>
    <cellStyle name="Nota 7" xfId="8213" xr:uid="{DE211BCA-CCD2-42C3-A2AA-CEEE252D2EBB}"/>
    <cellStyle name="Nota 7 10" xfId="13947" xr:uid="{AF84E813-4220-4370-9A5C-10224833F234}"/>
    <cellStyle name="Nota 7 10 2" xfId="13948" xr:uid="{56491ECD-E436-4D47-9559-9155BF0D5C14}"/>
    <cellStyle name="Nota 7 10 2 2" xfId="16230" xr:uid="{BBA2AA56-120B-451F-A6A6-4C391C9E26A5}"/>
    <cellStyle name="Nota 7 10 2 2 2" xfId="16799" xr:uid="{E98CB4C8-ED45-4B4F-8249-8786BE0FC18E}"/>
    <cellStyle name="Nota 7 10 3" xfId="13949" xr:uid="{28149F97-6CE8-495E-BBFD-0D375E66F9B6}"/>
    <cellStyle name="Nota 7 10 3 2" xfId="13950" xr:uid="{6DFCBC2F-E057-4059-BA44-5D7F5A851C01}"/>
    <cellStyle name="Nota 7 10 3 3" xfId="13951" xr:uid="{82D32636-A589-45A8-843F-5D8AAB225A93}"/>
    <cellStyle name="Nota 7 10 3 4" xfId="13952" xr:uid="{3867B194-4F24-4D66-8C13-871B21671CD9}"/>
    <cellStyle name="Nota 7 11" xfId="13953" xr:uid="{E14B3DE2-A233-472D-81E9-0E7053D96CDC}"/>
    <cellStyle name="Nota 7 11 2" xfId="13954" xr:uid="{99DF8778-C64A-4220-B347-1AA78D14A8B8}"/>
    <cellStyle name="Nota 7 11 2 2" xfId="16231" xr:uid="{C5F11437-4A6A-4D27-8F5A-6363E60ABE78}"/>
    <cellStyle name="Nota 7 11 2 2 2" xfId="16800" xr:uid="{ECFA1E09-43ED-4D07-BA65-733A19C484C4}"/>
    <cellStyle name="Nota 7 11 3" xfId="13955" xr:uid="{917D394E-CF3D-4135-B716-A53765347FBD}"/>
    <cellStyle name="Nota 7 11 3 2" xfId="13956" xr:uid="{C60989C9-C113-4C94-A07F-9D8EB530C3BA}"/>
    <cellStyle name="Nota 7 11 3 3" xfId="13957" xr:uid="{4D95B6DC-CEED-4810-9395-46274B0DE52D}"/>
    <cellStyle name="Nota 7 11 3 4" xfId="13958" xr:uid="{5379153C-7C61-4A15-BF55-FC31DF006B6A}"/>
    <cellStyle name="Nota 7 12" xfId="13959" xr:uid="{1FB7622D-5C86-4BCB-BA8B-C2CB60A7C839}"/>
    <cellStyle name="Nota 7 12 2" xfId="13960" xr:uid="{BA38BE66-DDEA-42DF-8CA1-5DB7359E3228}"/>
    <cellStyle name="Nota 7 12 2 2" xfId="16232" xr:uid="{499E3BEF-9312-4B5B-869E-A011B5DA359B}"/>
    <cellStyle name="Nota 7 12 2 2 2" xfId="16801" xr:uid="{B4167DF6-8985-4132-ABCC-7296C2735D7F}"/>
    <cellStyle name="Nota 7 12 3" xfId="13961" xr:uid="{1F5BA756-057B-48A0-B303-F1835A688DA3}"/>
    <cellStyle name="Nota 7 12 3 2" xfId="13962" xr:uid="{A08B0C00-5B34-4E3B-B249-729459BE1534}"/>
    <cellStyle name="Nota 7 12 3 3" xfId="13963" xr:uid="{789F8A38-5313-479D-A4A0-C60D0C23C2BB}"/>
    <cellStyle name="Nota 7 12 3 4" xfId="13964" xr:uid="{6D48926D-0785-4065-A84E-68EB533247A5}"/>
    <cellStyle name="Nota 7 13" xfId="13965" xr:uid="{A5211600-1497-42BF-8CDD-C69B6B2AB35C}"/>
    <cellStyle name="Nota 7 13 2" xfId="13966" xr:uid="{14675A91-851D-4B17-9322-9EF636D5FF49}"/>
    <cellStyle name="Nota 7 13 2 2" xfId="16233" xr:uid="{670995F8-C06C-4336-9992-69C28A9CB6C8}"/>
    <cellStyle name="Nota 7 13 2 2 2" xfId="16802" xr:uid="{DDFAF30D-069C-4667-923F-D0B1935D40AD}"/>
    <cellStyle name="Nota 7 13 3" xfId="13967" xr:uid="{3975CAD8-21C8-4559-B105-5C0B79A0613F}"/>
    <cellStyle name="Nota 7 13 3 2" xfId="13968" xr:uid="{7B3AA6BE-E4FB-4354-879C-45ADD567F20F}"/>
    <cellStyle name="Nota 7 13 3 3" xfId="13969" xr:uid="{7280BCD8-38EE-416B-9259-076278FDCA31}"/>
    <cellStyle name="Nota 7 13 3 4" xfId="13970" xr:uid="{BC122997-1234-4A73-A636-F3CBCBCB5AD1}"/>
    <cellStyle name="Nota 7 14" xfId="13971" xr:uid="{D7362FBE-CC2F-4C52-B5AD-25D451FC85B3}"/>
    <cellStyle name="Nota 7 14 2" xfId="13972" xr:uid="{8CFB0A92-A9EB-4D70-AC1C-6D04505E0290}"/>
    <cellStyle name="Nota 7 14 2 2" xfId="16234" xr:uid="{8BB34A2A-6F31-477B-8ED3-6B985A14A89D}"/>
    <cellStyle name="Nota 7 14 2 2 2" xfId="16803" xr:uid="{25D08DCB-01B5-482B-B004-2BFB3A43BFCE}"/>
    <cellStyle name="Nota 7 14 3" xfId="13973" xr:uid="{86A5E4DA-85BC-45E3-945C-6B80D28859C4}"/>
    <cellStyle name="Nota 7 14 3 2" xfId="13974" xr:uid="{520A7455-D89F-4441-A911-EBEA50331FDF}"/>
    <cellStyle name="Nota 7 14 3 3" xfId="13975" xr:uid="{DCA90C1C-F6F9-486F-BD6A-873E6F154FC2}"/>
    <cellStyle name="Nota 7 14 3 4" xfId="13976" xr:uid="{2F6CD90F-2368-40B1-8249-98E9E3A4F560}"/>
    <cellStyle name="Nota 7 15" xfId="13977" xr:uid="{4E43C851-88F0-46B8-BC42-C5BBA6BC50B9}"/>
    <cellStyle name="Nota 7 15 2" xfId="13978" xr:uid="{27B25BB5-76E7-410A-B5F0-3D92033DB740}"/>
    <cellStyle name="Nota 7 15 2 2" xfId="16235" xr:uid="{CEF0C6D6-EAE1-427E-A69A-6037C4AAE85A}"/>
    <cellStyle name="Nota 7 15 2 2 2" xfId="16804" xr:uid="{59C9B488-8BD6-4BD0-A799-3BE50E068BB6}"/>
    <cellStyle name="Nota 7 15 3" xfId="13979" xr:uid="{999663E5-8021-4BF2-9C6C-8423965B6911}"/>
    <cellStyle name="Nota 7 15 3 2" xfId="13980" xr:uid="{35DAE1FB-FC9E-427D-9845-AD2860412E47}"/>
    <cellStyle name="Nota 7 15 3 3" xfId="13981" xr:uid="{565BB538-AA02-4D19-9192-B8C0F565B2FC}"/>
    <cellStyle name="Nota 7 15 3 4" xfId="13982" xr:uid="{D14343B6-58DD-41BD-8A09-2BEF511AC9C9}"/>
    <cellStyle name="Nota 7 16" xfId="13983" xr:uid="{0BD2D553-ED70-4451-B6D9-B31FE80CD3EA}"/>
    <cellStyle name="Nota 7 17" xfId="13984" xr:uid="{AFF81035-159D-4C3B-8A86-76A702195548}"/>
    <cellStyle name="Nota 7 17 2" xfId="17525" xr:uid="{798175A0-7115-4544-8DFF-013DEB42BC10}"/>
    <cellStyle name="Nota 7 17 2 2" xfId="17927" xr:uid="{BCBB1A3A-C5E9-41F8-B8A1-13BB3B6D783D}"/>
    <cellStyle name="Nota 7 17 2 2 2" xfId="18068" xr:uid="{4160111D-4CA3-4073-A9B6-4563712E511F}"/>
    <cellStyle name="Nota 7 17 2 2 2 2" xfId="35625" xr:uid="{5662BE8D-EF7A-467F-BF1B-BEB6301C6814}"/>
    <cellStyle name="Nota 7 17 2 2 2 3" xfId="34933" xr:uid="{CCFC53A0-847F-496B-ADDC-E8839B19BB27}"/>
    <cellStyle name="Nota 7 17 2 2 3" xfId="26956" xr:uid="{73684B29-3C45-43F3-8CEB-7F03D01971E7}"/>
    <cellStyle name="Nota 7 17 2 3" xfId="25333" xr:uid="{83599FC9-4AAF-48F5-9EE0-616704631FAD}"/>
    <cellStyle name="Nota 7 17 2 3 2" xfId="32804" xr:uid="{6BA8CAB9-6BC2-4940-8266-4E4DC1BE2630}"/>
    <cellStyle name="Nota 7 17 2 3 3" xfId="41213" xr:uid="{63237A7E-A645-4AB5-89D7-19C5238D9C08}"/>
    <cellStyle name="Nota 7 17 2 3 4" xfId="41654" xr:uid="{E29F09EE-D379-41F6-ADAD-04D8C8595C46}"/>
    <cellStyle name="Nota 7 17 2 3 5" xfId="47578" xr:uid="{4E69D194-E97F-473B-A486-9F06C63BE4DB}"/>
    <cellStyle name="Nota 7 17 2 4" xfId="25534" xr:uid="{171ED093-3A46-4235-BDE6-C69FF5B5494E}"/>
    <cellStyle name="Nota 7 17 2 4 2" xfId="33146" xr:uid="{206F417A-B852-4D89-9CA2-4841D11D5228}"/>
    <cellStyle name="Nota 7 17 2 4 3" xfId="41855" xr:uid="{381EB49E-2BFC-40EA-B8CA-6EF8474C304E}"/>
    <cellStyle name="Nota 7 17 2 4 4" xfId="47971" xr:uid="{D0619EFC-5382-4EB5-BD24-4F0C5DEDFB77}"/>
    <cellStyle name="Nota 7 17 2 5" xfId="18176" xr:uid="{D4B82CFF-88D8-48FC-9B94-45BCEF47A5A5}"/>
    <cellStyle name="Nota 7 17 2 5 2" xfId="35709" xr:uid="{B3BA9CC0-D9E8-41A0-90CB-D4E10C518C0B}"/>
    <cellStyle name="Nota 7 17 2 5 3" xfId="34472" xr:uid="{AC3BDE4A-D721-4B46-B8C6-C2691988E17F}"/>
    <cellStyle name="Nota 7 17 2 6" xfId="33527" xr:uid="{FC013E24-27B6-40DA-8BA3-E0FA2581C57A}"/>
    <cellStyle name="Nota 7 17 2 6 2" xfId="48365" xr:uid="{59B7F075-6220-442D-AED5-EB549F6D5B43}"/>
    <cellStyle name="Nota 7 17 2 7" xfId="34041" xr:uid="{7C125712-F47B-4F3D-9701-BD041BF57914}"/>
    <cellStyle name="Nota 7 17 2 7 2" xfId="48919" xr:uid="{313ABC10-FF8D-43C5-B408-A14E8FEF87F6}"/>
    <cellStyle name="Nota 7 17 3" xfId="17726" xr:uid="{62791BA7-2DD3-44F4-BC1F-4465D949E5CE}"/>
    <cellStyle name="Nota 7 17 3 2" xfId="19256" xr:uid="{2F98B6B2-A73E-4C7B-9EA7-31621EBAE415}"/>
    <cellStyle name="Nota 7 17 3 2 2" xfId="36046" xr:uid="{2B87B3D8-5BBC-45B2-BA9C-CCD03147DA8C}"/>
    <cellStyle name="Nota 7 17 3 2 3" xfId="34228" xr:uid="{E66B6DF8-CD9D-4435-930C-6ED0DE7BCEC6}"/>
    <cellStyle name="Nota 7 17 3 3" xfId="18189" xr:uid="{1A05F94F-3553-4408-B9D4-2DBF8A57E8FF}"/>
    <cellStyle name="Nota 7 17 3 3 2" xfId="35710" xr:uid="{D85DD53F-2E14-4898-8685-CFD70D800047}"/>
    <cellStyle name="Nota 7 17 3 3 3" xfId="34471" xr:uid="{599EA326-FDFC-49B6-81FF-056467920EC5}"/>
    <cellStyle name="Nota 7 17 3 4" xfId="26957" xr:uid="{9265468B-D764-4489-B3AB-511AAF1CE822}"/>
    <cellStyle name="Nota 7 17 4" xfId="25025" xr:uid="{26088961-D264-4D05-AB6B-1B9CCD00D5E3}"/>
    <cellStyle name="Nota 7 17 4 2" xfId="32175" xr:uid="{F0F27318-E566-4BF6-8C38-B281C4397CCA}"/>
    <cellStyle name="Nota 7 17 4 3" xfId="41107" xr:uid="{AC37C0C9-4654-4231-B687-57743E5449FA}"/>
    <cellStyle name="Nota 7 17 4 4" xfId="41396" xr:uid="{C22963C3-0582-45F1-BEFF-D20FEE60B2EA}"/>
    <cellStyle name="Nota 7 17 4 5" xfId="46909" xr:uid="{FE049DA3-9A4F-4F13-9969-262ED1BCD077}"/>
    <cellStyle name="Nota 7 17 5" xfId="19311" xr:uid="{9D47881B-715E-4240-9750-0CF8AAF37084}"/>
    <cellStyle name="Nota 7 17 5 2" xfId="36057" xr:uid="{3119BAAB-32F1-4266-BD54-9880D44F02D0}"/>
    <cellStyle name="Nota 7 17 5 3" xfId="34216" xr:uid="{B1FDA95C-576B-401E-A1BF-6D0B4E984584}"/>
    <cellStyle name="Nota 7 17 6" xfId="16805" xr:uid="{0CA3ED7D-BA00-4BDF-B218-DE5AF246C7E0}"/>
    <cellStyle name="Nota 7 18" xfId="13985" xr:uid="{A09940CC-0409-443A-95F1-6384786DC560}"/>
    <cellStyle name="Nota 7 18 2" xfId="17526" xr:uid="{B1B782E4-83CA-4679-AAB7-6A36B126D8EB}"/>
    <cellStyle name="Nota 7 18 2 2" xfId="17928" xr:uid="{22D2F844-25BB-4DF6-9B24-22C4E5740AA6}"/>
    <cellStyle name="Nota 7 18 2 2 2" xfId="32805" xr:uid="{F0F9623A-DC9E-4B00-A621-4E870A5CE6D9}"/>
    <cellStyle name="Nota 7 18 2 2 3" xfId="35602" xr:uid="{E4E1E45C-FD47-442E-9B88-9B6A7142BD77}"/>
    <cellStyle name="Nota 7 18 2 2 4" xfId="34603" xr:uid="{205E7ADC-EE5E-4A1E-8162-83F9F0EB4F33}"/>
    <cellStyle name="Nota 7 18 2 2 5" xfId="47579" xr:uid="{7481252C-06AC-4633-BEC2-32F3A2E5683D}"/>
    <cellStyle name="Nota 7 18 2 3" xfId="25334" xr:uid="{DDE6C7ED-330C-4D59-A18B-04EBB90329C1}"/>
    <cellStyle name="Nota 7 18 2 3 2" xfId="33147" xr:uid="{4F8B939C-2934-4205-AC74-194A7A54B6B1}"/>
    <cellStyle name="Nota 7 18 2 3 3" xfId="41214" xr:uid="{9DFF09C8-F7EB-4F9C-85B7-39506D1D4767}"/>
    <cellStyle name="Nota 7 18 2 3 4" xfId="41655" xr:uid="{11F6114D-2C9A-4B0E-8429-0A3DAED9BA6B}"/>
    <cellStyle name="Nota 7 18 2 3 5" xfId="47972" xr:uid="{169B4355-7647-42D9-9FB4-77A3B7DDFE63}"/>
    <cellStyle name="Nota 7 18 2 4" xfId="25535" xr:uid="{D420CFD3-24A0-4A66-B7FE-8AC413BED66B}"/>
    <cellStyle name="Nota 7 18 2 4 2" xfId="33301" xr:uid="{02155630-0672-44FE-A289-51C5EB12A768}"/>
    <cellStyle name="Nota 7 18 2 4 3" xfId="41856" xr:uid="{4F8322E5-E3F7-4482-BE44-5F0F08E46F31}"/>
    <cellStyle name="Nota 7 18 2 4 4" xfId="48154" xr:uid="{40EB494C-BB15-4088-B490-03359A3D696E}"/>
    <cellStyle name="Nota 7 18 2 5" xfId="18190" xr:uid="{1DA12933-54C1-4A91-8BC1-C81C13DC2352}"/>
    <cellStyle name="Nota 7 18 2 5 2" xfId="35711" xr:uid="{AEC633D6-9D19-4A9B-A112-8D1B55790AE3}"/>
    <cellStyle name="Nota 7 18 2 5 3" xfId="34470" xr:uid="{8D250211-C36B-4075-B78D-5BDF983B7A9F}"/>
    <cellStyle name="Nota 7 18 2 6" xfId="34042" xr:uid="{C0A0AD42-A0DD-4F12-A467-D3DD79621AE4}"/>
    <cellStyle name="Nota 7 18 2 6 2" xfId="48920" xr:uid="{4472EEB5-B6F2-4828-B701-C7FAE4A20953}"/>
    <cellStyle name="Nota 7 18 3" xfId="17727" xr:uid="{4AC80E03-8886-4028-8542-88EE99C308D9}"/>
    <cellStyle name="Nota 7 18 3 2" xfId="32176" xr:uid="{50340AD9-68B6-43CC-B86C-16A0925D65B4}"/>
    <cellStyle name="Nota 7 18 3 3" xfId="35583" xr:uid="{737E6B32-7473-45AB-A689-51A42371477E}"/>
    <cellStyle name="Nota 7 18 3 4" xfId="34969" xr:uid="{41D9FD90-06C1-423A-957E-9DEE97F56550}"/>
    <cellStyle name="Nota 7 18 3 5" xfId="46910" xr:uid="{6B6DA679-A692-4F88-8992-9AE8E6DB3B61}"/>
    <cellStyle name="Nota 7 18 4" xfId="25106" xr:uid="{FCCB3134-3F73-4B08-927A-0B2F27C102A6}"/>
    <cellStyle name="Nota 7 18 4 2" xfId="32949" xr:uid="{A9BFE8C2-AAB4-42CC-9DAD-AABCB3072405}"/>
    <cellStyle name="Nota 7 18 4 3" xfId="41118" xr:uid="{BAF8BD5B-DB11-4D77-8CE8-A1D55F3A6911}"/>
    <cellStyle name="Nota 7 18 4 4" xfId="41472" xr:uid="{EA78AFFF-ACEA-4468-AC03-AEBA66FA67EC}"/>
    <cellStyle name="Nota 7 18 4 5" xfId="47780" xr:uid="{34B65B17-31AF-4655-B90B-371A6C1FC93F}"/>
    <cellStyle name="Nota 7 18 5" xfId="19831" xr:uid="{A09505BD-C65E-463F-8336-9127F054F869}"/>
    <cellStyle name="Nota 7 18 5 2" xfId="36078" xr:uid="{9D0E7868-CA99-4B93-913B-F2CEA145B393}"/>
    <cellStyle name="Nota 7 18 5 3" xfId="41237" xr:uid="{1A79520D-5B63-4C1E-A5BB-159C577D341D}"/>
    <cellStyle name="Nota 7 18 6" xfId="16806" xr:uid="{0EA62301-F6CA-4D29-A6EC-AD5CAE384C57}"/>
    <cellStyle name="Nota 7 19" xfId="13986" xr:uid="{904826DE-0436-4DC8-A602-BF2D3469F72D}"/>
    <cellStyle name="Nota 7 19 2" xfId="17527" xr:uid="{AE14103F-52F5-4C57-8F8B-EC157ACEA7E4}"/>
    <cellStyle name="Nota 7 19 2 2" xfId="17929" xr:uid="{6C999807-673B-4146-A0C7-3F457B2C56B5}"/>
    <cellStyle name="Nota 7 19 2 2 2" xfId="33148" xr:uid="{692D8136-68B2-4D7E-91F7-7C138103DE1F}"/>
    <cellStyle name="Nota 7 19 2 2 3" xfId="35603" xr:uid="{FFCA8F34-5876-40AB-A716-EC410DFD4E20}"/>
    <cellStyle name="Nota 7 19 2 2 4" xfId="34602" xr:uid="{E9C9AF0D-6736-47FE-A269-57E0FE253828}"/>
    <cellStyle name="Nota 7 19 2 2 5" xfId="47973" xr:uid="{1094E033-A897-4F0C-B0E3-E25FE594CA1C}"/>
    <cellStyle name="Nota 7 19 2 3" xfId="25335" xr:uid="{F37081FD-9FF1-445E-9A4A-882A8A8A199F}"/>
    <cellStyle name="Nota 7 19 2 3 2" xfId="33302" xr:uid="{AAC563D9-2252-4B90-B1CB-2EC78CF4BCB9}"/>
    <cellStyle name="Nota 7 19 2 3 3" xfId="41215" xr:uid="{A1DFD453-ED33-4B15-AA66-1C098FA33EC8}"/>
    <cellStyle name="Nota 7 19 2 3 4" xfId="41656" xr:uid="{BE6DDE66-4FBA-4E44-932F-23AC9F49857E}"/>
    <cellStyle name="Nota 7 19 2 3 5" xfId="48155" xr:uid="{0B524672-E70D-4069-8D0D-3D7E481D2127}"/>
    <cellStyle name="Nota 7 19 2 4" xfId="25536" xr:uid="{B2F7C426-344B-41A7-81FD-7DA556B55173}"/>
    <cellStyle name="Nota 7 19 2 4 2" xfId="33528" xr:uid="{A79FEB62-E716-4308-B69C-9E27855D2B20}"/>
    <cellStyle name="Nota 7 19 2 4 3" xfId="41857" xr:uid="{7750EA52-7333-41CF-834E-9B8E28D0E200}"/>
    <cellStyle name="Nota 7 19 2 4 4" xfId="48366" xr:uid="{7AAE6FF9-6C8A-44D2-9874-1DC60D487752}"/>
    <cellStyle name="Nota 7 19 2 5" xfId="34043" xr:uid="{9E0A33E7-2FE6-4BBF-84EB-6362587450A7}"/>
    <cellStyle name="Nota 7 19 2 5 2" xfId="48921" xr:uid="{23D5189D-0053-4139-AEF3-A40E91B5F77C}"/>
    <cellStyle name="Nota 7 19 2 6" xfId="32806" xr:uid="{434F8A08-57A0-4693-AC84-04BE9CA37DB5}"/>
    <cellStyle name="Nota 7 19 2 7" xfId="35835" xr:uid="{50A7632C-C5AD-445B-AF41-126CA6B82502}"/>
    <cellStyle name="Nota 7 19 2 8" xfId="47580" xr:uid="{BA6344E2-A51C-4497-81E8-396D5F5F6118}"/>
    <cellStyle name="Nota 7 19 3" xfId="17728" xr:uid="{E91BB08D-4DBA-49DF-9AF9-3CAD67C7548B}"/>
    <cellStyle name="Nota 7 19 3 2" xfId="32177" xr:uid="{FB978A62-0D11-4A13-8314-8385484D2169}"/>
    <cellStyle name="Nota 7 19 3 3" xfId="35584" xr:uid="{4F02DAA1-137B-4D55-B7A8-91638A609389}"/>
    <cellStyle name="Nota 7 19 3 4" xfId="34968" xr:uid="{DE9CD987-0847-4841-8A9E-8B01784DE1FE}"/>
    <cellStyle name="Nota 7 19 3 5" xfId="46911" xr:uid="{0DBA4295-2900-4F0D-821D-DBFCEE3110AB}"/>
    <cellStyle name="Nota 7 19 4" xfId="25026" xr:uid="{BA00CB62-3E84-45A5-9D3A-673E0D5E45B4}"/>
    <cellStyle name="Nota 7 19 4 2" xfId="32950" xr:uid="{2C047354-D5F7-4C55-8AA5-5DC5A65616DE}"/>
    <cellStyle name="Nota 7 19 4 3" xfId="41108" xr:uid="{F6C589B5-3B66-44D8-AD34-32742D3B5718}"/>
    <cellStyle name="Nota 7 19 4 4" xfId="41397" xr:uid="{705DEE9A-C779-4E91-896D-4D9FF50725A2}"/>
    <cellStyle name="Nota 7 19 4 5" xfId="47781" xr:uid="{63EBFD5B-7BB7-4787-BAB5-5FD6D731CDA0}"/>
    <cellStyle name="Nota 7 19 5" xfId="18192" xr:uid="{5257504A-FE4C-44E8-9497-D5CBC67837CB}"/>
    <cellStyle name="Nota 7 19 5 2" xfId="35712" xr:uid="{735260F7-B0EF-4908-B791-E9AE7A79E8E5}"/>
    <cellStyle name="Nota 7 19 5 3" xfId="34469" xr:uid="{D6D6E289-A866-4FF3-8CE2-F4323CF52822}"/>
    <cellStyle name="Nota 7 19 6" xfId="16807" xr:uid="{DBFFCBCE-0547-4239-9A18-6BB062935463}"/>
    <cellStyle name="Nota 7 2" xfId="13987" xr:uid="{8FBF1735-CD0D-479B-BC9B-3525BDED4642}"/>
    <cellStyle name="Nota 7 2 2" xfId="13988" xr:uid="{EF3B2D5B-09AB-483A-8DB9-14672B188588}"/>
    <cellStyle name="Nota 7 2 2 2" xfId="16236" xr:uid="{4E79FFCD-829F-48EB-97DA-69C43D02A1EA}"/>
    <cellStyle name="Nota 7 2 2 2 2" xfId="16808" xr:uid="{33183BEE-8F57-428E-A48D-CE9530F630E2}"/>
    <cellStyle name="Nota 7 2 3" xfId="13989" xr:uid="{AFD1E2E2-5C5B-4196-AB26-CEE120F776C1}"/>
    <cellStyle name="Nota 7 2 3 2" xfId="13990" xr:uid="{381968E1-8BDA-4CF1-84FE-4A319D2533BA}"/>
    <cellStyle name="Nota 7 2 3 3" xfId="13991" xr:uid="{4EFA88D6-70F2-4C02-BC34-55BE8636631D}"/>
    <cellStyle name="Nota 7 2 3 4" xfId="13992" xr:uid="{96A90F25-E483-45AC-B62E-7EFA443F181D}"/>
    <cellStyle name="Nota 7 20" xfId="16417" xr:uid="{B0A8910C-7C81-4940-BF50-3019515BF1BA}"/>
    <cellStyle name="Nota 7 20 2" xfId="19257" xr:uid="{2CD73D98-680C-4AF8-978F-78E872049681}"/>
    <cellStyle name="Nota 7 20 2 2" xfId="36047" xr:uid="{516CF7FB-C64C-44F4-89CA-18F33C96DE05}"/>
    <cellStyle name="Nota 7 20 2 3" xfId="34227" xr:uid="{A964909E-62C1-489D-86AF-39DA655D0298}"/>
    <cellStyle name="Nota 7 20 3" xfId="24949" xr:uid="{3F8B1D59-A8D2-4D81-80A4-638606C23220}"/>
    <cellStyle name="Nota 7 20 3 2" xfId="41074" xr:uid="{AA093FCD-2502-4D9D-92E9-F376E1A9EFCE}"/>
    <cellStyle name="Nota 7 20 3 3" xfId="41385" xr:uid="{D6270AAE-691C-4AE6-9926-A5B27F671E58}"/>
    <cellStyle name="Nota 7 20 4" xfId="25748" xr:uid="{15C7B101-A5DC-4CA6-B30C-2C44AC69E798}"/>
    <cellStyle name="Nota 7 21" xfId="24972" xr:uid="{7E7A2856-DB27-4D2D-B856-CB869A0EDC13}"/>
    <cellStyle name="Nota 7 21 2" xfId="32010" xr:uid="{AE3CE5CC-C5BF-4A1B-A538-873C0649BFB4}"/>
    <cellStyle name="Nota 7 3" xfId="13993" xr:uid="{24B5F227-58A4-4175-8D1B-2F4C6C137256}"/>
    <cellStyle name="Nota 7 3 2" xfId="13994" xr:uid="{E639A739-07F1-4B44-9816-40B9D7D0EAD7}"/>
    <cellStyle name="Nota 7 3 2 2" xfId="16237" xr:uid="{4C888469-9C4E-4E34-879B-662994A531D1}"/>
    <cellStyle name="Nota 7 3 2 2 2" xfId="16809" xr:uid="{898E26EE-1210-42BF-BA0D-327C7BF7EC6C}"/>
    <cellStyle name="Nota 7 3 3" xfId="13995" xr:uid="{B146B4A7-98A2-4207-97F0-9FFDA0CD5290}"/>
    <cellStyle name="Nota 7 3 3 2" xfId="13996" xr:uid="{29688725-184A-4B39-8E49-61BD8EB7EC17}"/>
    <cellStyle name="Nota 7 3 3 3" xfId="13997" xr:uid="{971E4BBB-09C0-4AE2-B803-04ACFA6B5180}"/>
    <cellStyle name="Nota 7 3 3 4" xfId="13998" xr:uid="{49170ED8-5EB3-45EB-8901-6F73089BEB89}"/>
    <cellStyle name="Nota 7 4" xfId="13999" xr:uid="{4766D2AD-ADFB-41F9-B29C-BE647A816882}"/>
    <cellStyle name="Nota 7 4 2" xfId="14000" xr:uid="{598E5B6C-7FD7-4565-BE38-CAB9695A857F}"/>
    <cellStyle name="Nota 7 4 2 2" xfId="16238" xr:uid="{873235F1-3C3F-4134-B98A-00D69668610B}"/>
    <cellStyle name="Nota 7 4 2 2 2" xfId="16810" xr:uid="{A8D8A4EE-924D-4D37-B448-A5C5A1DCB97E}"/>
    <cellStyle name="Nota 7 4 3" xfId="14001" xr:uid="{DDAB061F-4600-43CB-A492-BCB62C023F5E}"/>
    <cellStyle name="Nota 7 4 3 2" xfId="14002" xr:uid="{93C1A8A3-9750-4CA2-9507-1FAE998C26EE}"/>
    <cellStyle name="Nota 7 4 3 3" xfId="14003" xr:uid="{4B35E403-897B-4E10-BF70-F3BF59535AAA}"/>
    <cellStyle name="Nota 7 4 3 4" xfId="14004" xr:uid="{8647C90C-3A02-4401-976F-34FD30AA8D42}"/>
    <cellStyle name="Nota 7 5" xfId="14005" xr:uid="{9619876D-46A5-44CA-9E4C-7CFBCEA8CD5D}"/>
    <cellStyle name="Nota 7 5 2" xfId="14006" xr:uid="{F8DB6DCB-7BC8-40B5-8959-D71BF5BEFE48}"/>
    <cellStyle name="Nota 7 5 2 2" xfId="16239" xr:uid="{F9A11B95-7A80-4AE8-B4C4-72088C4BE81C}"/>
    <cellStyle name="Nota 7 5 2 2 2" xfId="16811" xr:uid="{6FDA218C-DDDE-459C-8741-8EB5EB7AC43E}"/>
    <cellStyle name="Nota 7 5 3" xfId="14007" xr:uid="{541F8B6E-5D14-49C1-A372-88FF1E5F3E6A}"/>
    <cellStyle name="Nota 7 5 3 2" xfId="14008" xr:uid="{21D18091-0FAD-45CB-BE2B-EC5CE0ED01D5}"/>
    <cellStyle name="Nota 7 5 3 3" xfId="14009" xr:uid="{C956108D-87E0-4A30-BCAE-A1BC52607838}"/>
    <cellStyle name="Nota 7 5 3 4" xfId="14010" xr:uid="{81EFF3C0-5684-42BA-B2DE-1952FB6B8B5C}"/>
    <cellStyle name="Nota 7 6" xfId="14011" xr:uid="{30C8E89A-D3DE-4E4E-8F0B-3BBB9B88FE47}"/>
    <cellStyle name="Nota 7 6 2" xfId="14012" xr:uid="{6D8DFD53-D143-476A-8157-4E9DD5DFBB6C}"/>
    <cellStyle name="Nota 7 6 2 2" xfId="16240" xr:uid="{1A2245CA-84F0-483F-96B9-2461420B5A87}"/>
    <cellStyle name="Nota 7 6 2 2 2" xfId="16812" xr:uid="{5D027D81-D9CD-4C52-AFF3-2FC4C4E456BB}"/>
    <cellStyle name="Nota 7 6 3" xfId="14013" xr:uid="{1E725D9F-ABC2-4D11-9933-A73EFAF393F2}"/>
    <cellStyle name="Nota 7 6 3 2" xfId="14014" xr:uid="{C3E79692-3387-4F2B-929F-3A25EA836D6B}"/>
    <cellStyle name="Nota 7 6 3 3" xfId="14015" xr:uid="{BE4C2BD1-CD4A-47FE-AC74-AC76EB78D840}"/>
    <cellStyle name="Nota 7 6 3 4" xfId="14016" xr:uid="{0857E695-2747-4D82-95B4-6F4919734F82}"/>
    <cellStyle name="Nota 7 7" xfId="14017" xr:uid="{FE0DC3E7-F06C-4177-BABE-35BE70759F9B}"/>
    <cellStyle name="Nota 7 7 2" xfId="14018" xr:uid="{5A60D564-5116-4D39-BF86-273898AB29FD}"/>
    <cellStyle name="Nota 7 7 2 2" xfId="16241" xr:uid="{0D0D1F99-91AF-4306-B162-74B95AA27167}"/>
    <cellStyle name="Nota 7 7 2 2 2" xfId="16813" xr:uid="{5E337477-1EE8-40F7-AFC3-893D74B8340B}"/>
    <cellStyle name="Nota 7 7 3" xfId="14019" xr:uid="{EA91100F-82CA-4E6C-BAE5-2EAD4C2B8F1B}"/>
    <cellStyle name="Nota 7 7 3 2" xfId="14020" xr:uid="{5D98FB61-D4A4-4745-8ACF-955C47BA6953}"/>
    <cellStyle name="Nota 7 7 3 3" xfId="14021" xr:uid="{14BE78CB-2021-4C65-986D-0B333BA34282}"/>
    <cellStyle name="Nota 7 7 3 4" xfId="14022" xr:uid="{D580C9B7-2159-4CE5-BD0A-B3E8053E452F}"/>
    <cellStyle name="Nota 7 8" xfId="14023" xr:uid="{F994A59F-E8C4-4929-8C59-FC9B092828B5}"/>
    <cellStyle name="Nota 7 8 2" xfId="14024" xr:uid="{279D41DD-A6A7-472F-8FBF-61DE9DC25F8C}"/>
    <cellStyle name="Nota 7 8 2 2" xfId="16242" xr:uid="{A4701F57-5429-4CFE-8954-5957973BC2B3}"/>
    <cellStyle name="Nota 7 8 2 2 2" xfId="16814" xr:uid="{5B893B17-46A8-48BD-8DD5-65F51318AB2D}"/>
    <cellStyle name="Nota 7 8 3" xfId="14025" xr:uid="{DCD9EC1B-F32B-4B23-9B3A-BFCADAD7B85B}"/>
    <cellStyle name="Nota 7 8 3 2" xfId="14026" xr:uid="{6528B73B-484D-40EF-8E1F-BA638E4D4138}"/>
    <cellStyle name="Nota 7 8 3 3" xfId="14027" xr:uid="{449B354B-A7D9-485E-BCEE-84AB55B46394}"/>
    <cellStyle name="Nota 7 8 3 4" xfId="14028" xr:uid="{0D2896A9-5B73-4C3F-83C7-B448459A3583}"/>
    <cellStyle name="Nota 7 9" xfId="14029" xr:uid="{33035D7D-0D16-4844-958B-9D08DBEA7B59}"/>
    <cellStyle name="Nota 7 9 2" xfId="14030" xr:uid="{5544FC70-EF17-441B-8B16-214C487C7D65}"/>
    <cellStyle name="Nota 7 9 2 2" xfId="16243" xr:uid="{50A572F4-50A6-469C-BC5D-8C62AF009062}"/>
    <cellStyle name="Nota 7 9 2 2 2" xfId="16815" xr:uid="{6FF1992E-04E9-4E82-AF55-DC3991D80D2E}"/>
    <cellStyle name="Nota 7 9 3" xfId="14031" xr:uid="{470677AB-068C-4158-A9E5-B0D4C9300BD8}"/>
    <cellStyle name="Nota 7 9 3 2" xfId="14032" xr:uid="{11D1105A-A054-4919-9638-F8A3A22E763D}"/>
    <cellStyle name="Nota 7 9 3 3" xfId="14033" xr:uid="{BA257F48-88B5-410D-ACB6-6B241E0943A4}"/>
    <cellStyle name="Nota 7 9 3 4" xfId="14034" xr:uid="{03F6674D-A892-41E9-8D00-BB9E5216681C}"/>
    <cellStyle name="Nota 70" xfId="8214" xr:uid="{EA3C531D-4720-4668-A1A3-E65C0AF91E84}"/>
    <cellStyle name="Nota 70 2" xfId="19262" xr:uid="{36828999-B67A-4278-8EC3-FD0C787BC75F}"/>
    <cellStyle name="Nota 70 2 2" xfId="32011" xr:uid="{BF266925-D890-4CDD-ABA2-37D6DC2359DF}"/>
    <cellStyle name="Nota 71" xfId="8215" xr:uid="{F0EF082D-A457-45BF-B5FC-AAB265055C8B}"/>
    <cellStyle name="Nota 71 2" xfId="19263" xr:uid="{59157B44-12D1-4746-89B5-871DB34A585B}"/>
    <cellStyle name="Nota 71 2 2" xfId="32012" xr:uid="{DD0D9DBF-3840-4E17-8571-6B06FA802918}"/>
    <cellStyle name="Nota 72" xfId="8216" xr:uid="{664F98BA-6719-443B-9491-65AF320E4984}"/>
    <cellStyle name="Nota 72 2" xfId="19264" xr:uid="{61A4DB67-756C-4697-B52D-38589159F159}"/>
    <cellStyle name="Nota 72 2 2" xfId="32013" xr:uid="{BE6A9FB3-549A-47DB-B39B-380445D8EFDC}"/>
    <cellStyle name="Nota 73" xfId="8217" xr:uid="{8D270476-664A-4267-A834-729A6686A83E}"/>
    <cellStyle name="Nota 73 2" xfId="19265" xr:uid="{E7929738-8C29-4BE4-9756-46970858262D}"/>
    <cellStyle name="Nota 73 2 2" xfId="32014" xr:uid="{DAA5E957-017B-46EA-8174-64A42E854636}"/>
    <cellStyle name="Nota 74" xfId="8218" xr:uid="{46E6AD91-2FB6-46F1-A3AE-447ED1282413}"/>
    <cellStyle name="Nota 74 2" xfId="19266" xr:uid="{51CE219D-D786-434C-8E63-365C4BF3A2FA}"/>
    <cellStyle name="Nota 74 2 2" xfId="32015" xr:uid="{5EB23B28-D1AC-415E-B035-F087E50E8DC5}"/>
    <cellStyle name="Nota 75" xfId="8219" xr:uid="{818C2789-0CBA-4A3E-BE73-C0058B452B9B}"/>
    <cellStyle name="Nota 75 2" xfId="19267" xr:uid="{BB9024BB-E0A6-4B85-98AC-4F2725A936A2}"/>
    <cellStyle name="Nota 75 2 2" xfId="32016" xr:uid="{242D1E69-60B9-42A6-B5A0-103E3FAFBAD3}"/>
    <cellStyle name="Nota 76" xfId="8220" xr:uid="{FBC76515-F08D-41E1-B8EE-DAC1AB9A9A5C}"/>
    <cellStyle name="Nota 76 2" xfId="19268" xr:uid="{268FC6D7-5EC9-470E-82D8-14A80FEC288D}"/>
    <cellStyle name="Nota 76 2 2" xfId="32017" xr:uid="{B0A8BB3A-FC6A-43E5-A9AF-E5DFB1F35E09}"/>
    <cellStyle name="Nota 77" xfId="8221" xr:uid="{EF40FCA9-5408-47EA-9566-4734EF5A9B5F}"/>
    <cellStyle name="Nota 77 2" xfId="19269" xr:uid="{E9BAB802-C81E-4435-9B02-E3B3A05D80EE}"/>
    <cellStyle name="Nota 77 2 2" xfId="32018" xr:uid="{6A841E6A-6179-492B-9CB0-F366A4B3BB6E}"/>
    <cellStyle name="Nota 78" xfId="8222" xr:uid="{C869AC19-6FA8-44A6-A31A-9EFBCCC8848C}"/>
    <cellStyle name="Nota 78 2" xfId="19270" xr:uid="{10D00BEF-B84E-4A3A-A03F-6127A37D0EC0}"/>
    <cellStyle name="Nota 78 2 2" xfId="32019" xr:uid="{5A2C152D-0C62-4C53-821A-7246F2B388E8}"/>
    <cellStyle name="Nota 79" xfId="8223" xr:uid="{2B9E51D5-D5C6-4CA5-9AF7-535DF2447816}"/>
    <cellStyle name="Nota 79 2" xfId="19271" xr:uid="{D60C5158-8490-452F-8542-62104443D728}"/>
    <cellStyle name="Nota 79 2 2" xfId="32020" xr:uid="{F0C1E2CF-852F-4538-B000-91FB5B619418}"/>
    <cellStyle name="Nota 8" xfId="8224" xr:uid="{5789BC6C-9E8B-458F-8388-24ED8E8E82CB}"/>
    <cellStyle name="Nota 8 2" xfId="14035" xr:uid="{E0B6EC8D-3997-45E3-8EB7-06168637F69C}"/>
    <cellStyle name="Nota 8 2 2" xfId="14036" xr:uid="{AACC39B0-31B5-4123-A893-7843863A5E5B}"/>
    <cellStyle name="Nota 8 3" xfId="14037" xr:uid="{80E6FEA9-8FD4-4FF9-8A88-45CD0FAFD70C}"/>
    <cellStyle name="Nota 8 4" xfId="16418" xr:uid="{EF6B84A4-B0F7-4AD2-823C-8FF52734AB55}"/>
    <cellStyle name="Nota 8 4 2" xfId="19274" xr:uid="{1B33A7FF-E6DD-4599-917A-06C903A7AF63}"/>
    <cellStyle name="Nota 8 4 2 2" xfId="18195" xr:uid="{C5CA2FC0-7029-4317-96E7-8D5526EFF4C4}"/>
    <cellStyle name="Nota 8 4 2 2 2" xfId="35715" xr:uid="{B0FDC628-6504-40E1-99D0-CEA7B9256B59}"/>
    <cellStyle name="Nota 8 4 2 2 3" xfId="34467" xr:uid="{3C4E71BC-0384-4588-BC44-D9F939482899}"/>
    <cellStyle name="Nota 8 4 2 3" xfId="26960" xr:uid="{4A59F414-C63F-44D9-A07A-A4816BAEC738}"/>
    <cellStyle name="Nota 8 4 3" xfId="19273" xr:uid="{71414B16-36B9-435B-A867-20F2ACB4A09F}"/>
    <cellStyle name="Nota 8 4 3 2" xfId="36048" xr:uid="{9884E70E-DF8D-4032-913C-72CA934F61E1}"/>
    <cellStyle name="Nota 8 4 3 3" xfId="34222" xr:uid="{CC4E62B8-2337-48E6-ADA7-779E54117913}"/>
    <cellStyle name="Nota 8 4 4" xfId="18194" xr:uid="{5366EE71-8D34-414C-8675-2E5A3C9F5E7A}"/>
    <cellStyle name="Nota 8 4 4 2" xfId="35714" xr:uid="{5199949D-2666-4ADB-A90B-CAA880FB2DB7}"/>
    <cellStyle name="Nota 8 4 4 3" xfId="34468" xr:uid="{6AE75445-20D8-4E33-AFDE-AC9BE751A71F}"/>
    <cellStyle name="Nota 8 4 5" xfId="26959" xr:uid="{A5B8529C-36FF-46B5-8A91-5F41955D6278}"/>
    <cellStyle name="Nota 8 5" xfId="19275" xr:uid="{3B678994-E35C-44C4-B106-9728C2640097}"/>
    <cellStyle name="Nota 8 5 2" xfId="18196" xr:uid="{632380E7-8C88-4BE4-9AA0-70EF67BAFEF5}"/>
    <cellStyle name="Nota 8 5 2 2" xfId="35716" xr:uid="{0A0C79D5-8424-4482-A652-CAFADA125250}"/>
    <cellStyle name="Nota 8 5 2 3" xfId="34466" xr:uid="{A9D4F5FB-1D96-4F9F-948F-3E7DEB9D9D1C}"/>
    <cellStyle name="Nota 8 5 3" xfId="26961" xr:uid="{A8F949D1-89FF-4E56-9E34-6B18BC82F1BD}"/>
    <cellStyle name="Nota 8 6" xfId="19276" xr:uid="{A9C4A4A3-54EC-4F5C-9A35-05165E43F086}"/>
    <cellStyle name="Nota 8 6 2" xfId="18193" xr:uid="{4CCA3F3D-638C-44B3-9DBE-444FB52F213A}"/>
    <cellStyle name="Nota 8 6 2 2" xfId="35713" xr:uid="{07075014-1B0E-40AD-8177-629AC0D7606A}"/>
    <cellStyle name="Nota 8 6 2 3" xfId="35771" xr:uid="{F9E1759A-716A-4B1F-BF8D-D0D62BD33CF5}"/>
    <cellStyle name="Nota 8 6 3" xfId="26958" xr:uid="{FE5170D9-6CF6-4B93-8CD7-9E0F02244C12}"/>
    <cellStyle name="Nota 8 7" xfId="19272" xr:uid="{4C050B79-C570-4899-94BF-4A8BDC8231DF}"/>
    <cellStyle name="Nota 8 7 2" xfId="32021" xr:uid="{B15CC654-24E5-4E30-ADBC-19CA0E03B4EC}"/>
    <cellStyle name="Nota 80" xfId="8225" xr:uid="{6AB70425-853E-4749-8916-B1668DCC59F9}"/>
    <cellStyle name="Nota 80 2" xfId="19277" xr:uid="{AD18526F-5779-48BC-B1C1-31C79F5BD7E8}"/>
    <cellStyle name="Nota 80 2 2" xfId="32022" xr:uid="{3B5CD8A1-1507-4BEF-B9C5-3AD252724A3E}"/>
    <cellStyle name="Nota 81" xfId="8226" xr:uid="{4A59C49C-B0A5-4CA2-9E3D-36935DEBB023}"/>
    <cellStyle name="Nota 81 2" xfId="19278" xr:uid="{663855AB-84FF-41D4-9896-4D360459DEB3}"/>
    <cellStyle name="Nota 81 2 2" xfId="32023" xr:uid="{18B4D551-68F2-41B9-B2CA-A06C297042A2}"/>
    <cellStyle name="Nota 82" xfId="8227" xr:uid="{5B23E552-F2D5-442C-8406-9DA5627398A2}"/>
    <cellStyle name="Nota 82 2" xfId="19279" xr:uid="{F353A811-DB82-4893-904C-FF4293D1FAFF}"/>
    <cellStyle name="Nota 82 2 2" xfId="32024" xr:uid="{0F2E9412-7469-4D7B-8DFA-228C6D350DC4}"/>
    <cellStyle name="Nota 83" xfId="8228" xr:uid="{537B3AA4-7A63-4EAA-9B2D-770F5C318F79}"/>
    <cellStyle name="Nota 83 2" xfId="19280" xr:uid="{FE276282-5F60-4159-9944-B080A1239C9C}"/>
    <cellStyle name="Nota 83 2 2" xfId="32025" xr:uid="{7467B603-4ED2-4540-A440-D4B9B9C9C66C}"/>
    <cellStyle name="Nota 84" xfId="8229" xr:uid="{6AEE3EA8-447D-4E25-A338-E0D4619643E2}"/>
    <cellStyle name="Nota 84 2" xfId="19281" xr:uid="{8E5EAA17-45C8-4211-8BDE-C17000668430}"/>
    <cellStyle name="Nota 84 2 2" xfId="32026" xr:uid="{468C47D6-8939-462D-AB95-3BEDFEF54AAE}"/>
    <cellStyle name="Nota 85" xfId="8230" xr:uid="{36D4B8F5-FF7E-4DF6-8415-E66B73F26130}"/>
    <cellStyle name="Nota 85 2" xfId="19282" xr:uid="{26E19933-0F5E-49BE-A862-910D75F3B4A3}"/>
    <cellStyle name="Nota 85 2 2" xfId="32027" xr:uid="{B8A91A63-70E5-47B2-87C6-17EB549F08F1}"/>
    <cellStyle name="Nota 86" xfId="8231" xr:uid="{6166FE32-6EDC-478F-B00E-C293AEA877EE}"/>
    <cellStyle name="Nota 86 2" xfId="19283" xr:uid="{BC9A5AAD-2D78-4A09-A070-A95E37B944A2}"/>
    <cellStyle name="Nota 86 2 2" xfId="32028" xr:uid="{A9F10423-40FD-4194-ABA7-0CF3716640EA}"/>
    <cellStyle name="Nota 87" xfId="8232" xr:uid="{6C30E25D-9BF3-496D-A5AE-3C65C332C41A}"/>
    <cellStyle name="Nota 87 2" xfId="19284" xr:uid="{02A20893-8984-4B77-8163-3F6F74721895}"/>
    <cellStyle name="Nota 87 2 2" xfId="32029" xr:uid="{CBB8BACC-6536-4E39-8E7A-DD1E6C8C66CF}"/>
    <cellStyle name="Nota 88" xfId="8233" xr:uid="{1E228907-C2A1-4D89-9C2F-440116851BD8}"/>
    <cellStyle name="Nota 88 2" xfId="19285" xr:uid="{FA529D18-4188-44E2-ABAB-57B22F5BBAA7}"/>
    <cellStyle name="Nota 88 2 2" xfId="32030" xr:uid="{0116EF52-4BAD-4D09-B318-D4B08A462AD4}"/>
    <cellStyle name="Nota 89" xfId="8234" xr:uid="{BA2AA836-1605-401D-AE9F-23DE409124F6}"/>
    <cellStyle name="Nota 89 2" xfId="19286" xr:uid="{685F6A7E-D8F8-4524-88A9-AB4F0C654008}"/>
    <cellStyle name="Nota 89 2 2" xfId="32031" xr:uid="{6DE483F2-2072-46B5-BE6D-20851544DBC2}"/>
    <cellStyle name="Nota 9" xfId="8235" xr:uid="{00E829D2-3E01-4B14-A5D1-EAEF506E6A22}"/>
    <cellStyle name="Nota 9 2" xfId="14038" xr:uid="{09541B75-9585-4E9E-A30B-3332AD023EA6}"/>
    <cellStyle name="Nota 9 2 2" xfId="14039" xr:uid="{2D91FE6E-52DB-4E6A-B70B-18D45D6DAFD3}"/>
    <cellStyle name="Nota 9 3" xfId="14040" xr:uid="{73DB3A1D-9AB5-4751-8C1E-4B8030509A40}"/>
    <cellStyle name="Nota 9 4" xfId="16419" xr:uid="{86AB7A9F-C9C4-4B4F-A19D-A30901328F9F}"/>
    <cellStyle name="Nota 9 4 2" xfId="19288" xr:uid="{A96CE6D7-5803-4593-B458-06ECDB2849D7}"/>
    <cellStyle name="Nota 9 4 2 2" xfId="36049" xr:uid="{83BD563D-E136-48F7-9CD9-1CEFA0972E9A}"/>
    <cellStyle name="Nota 9 4 2 3" xfId="34221" xr:uid="{A1B34CA8-B645-47E1-824B-62C7EC27B16B}"/>
    <cellStyle name="Nota 9 4 3" xfId="18198" xr:uid="{77D6069A-1E52-498A-8206-7DDA001DE1FA}"/>
    <cellStyle name="Nota 9 4 3 2" xfId="35718" xr:uid="{4C3490D9-4380-4CCD-9CF4-33D8E81EEDDB}"/>
    <cellStyle name="Nota 9 4 3 3" xfId="34464" xr:uid="{76F89E5C-2814-4C69-B26A-915028439B73}"/>
    <cellStyle name="Nota 9 4 4" xfId="26963" xr:uid="{EF271D51-8DEA-467F-AB20-F8234F80AA20}"/>
    <cellStyle name="Nota 9 5" xfId="19289" xr:uid="{255D0A4E-60E6-4121-8890-63199C376E07}"/>
    <cellStyle name="Nota 9 5 2" xfId="18197" xr:uid="{CC78700F-C14F-440D-BD6B-C4042AFFEE50}"/>
    <cellStyle name="Nota 9 5 2 2" xfId="35717" xr:uid="{8FE28D84-8D5D-4DC5-849D-5C9B5C99B766}"/>
    <cellStyle name="Nota 9 5 2 3" xfId="34465" xr:uid="{83235076-319E-4B37-A468-E881A1A6C620}"/>
    <cellStyle name="Nota 9 5 3" xfId="26962" xr:uid="{B5B7D7CA-C749-41A8-BD1C-4388A4CB60CC}"/>
    <cellStyle name="Nota 9 6" xfId="19287" xr:uid="{8B03EB58-7A79-48B6-8B0C-47233597F6F2}"/>
    <cellStyle name="Nota 9 6 2" xfId="32032" xr:uid="{3010F9A4-7173-4FD6-A88F-E1D0D8A3FCD2}"/>
    <cellStyle name="Nota 90" xfId="8236" xr:uid="{4DF18FF2-1BEE-4073-AD56-80881B6832D9}"/>
    <cellStyle name="Nota 90 2" xfId="19290" xr:uid="{B1AD3FE0-D015-4B73-A9BF-429FF760C3F7}"/>
    <cellStyle name="Nota 90 2 2" xfId="32033" xr:uid="{0B5C67DA-29FF-4A50-A4D1-355C64D59C05}"/>
    <cellStyle name="Nota 91" xfId="8237" xr:uid="{335ED443-B539-403C-B725-916E757978D5}"/>
    <cellStyle name="Nota 91 2" xfId="19291" xr:uid="{E76C9416-F52E-4FD4-BDB8-24D6CA0E3B7C}"/>
    <cellStyle name="Nota 91 2 2" xfId="32034" xr:uid="{A813E928-FC88-429F-8288-A9BBE0B58605}"/>
    <cellStyle name="Nota 92" xfId="8238" xr:uid="{84B2EBD6-EFCC-4215-B292-31A6AE19ADA7}"/>
    <cellStyle name="Nota 92 2" xfId="19292" xr:uid="{33A1ED3B-93E6-46B1-B712-407DA2B58E3C}"/>
    <cellStyle name="Nota 92 2 2" xfId="32035" xr:uid="{6AAAB9F0-4F2F-4B38-AA63-A64F0BF70EBF}"/>
    <cellStyle name="Nota 93" xfId="8239" xr:uid="{E1B585A9-99E0-4961-9647-2152520110B0}"/>
    <cellStyle name="Nota 93 2" xfId="19293" xr:uid="{ADDD3285-B0F0-401D-9A04-D26DCF41B882}"/>
    <cellStyle name="Nota 93 2 2" xfId="32036" xr:uid="{2D3A143B-7EF4-4FD6-AC55-1879EA8EC72F}"/>
    <cellStyle name="Nota 94" xfId="8240" xr:uid="{762127F1-30A9-4B50-9782-493F4F917FE6}"/>
    <cellStyle name="Nota 94 2" xfId="19294" xr:uid="{63CD78E5-52FA-4832-A169-90B03F804BD1}"/>
    <cellStyle name="Nota 94 2 2" xfId="32037" xr:uid="{A9249EE6-56E8-4EB0-BF3B-BC51104ED568}"/>
    <cellStyle name="Nota 95" xfId="8241" xr:uid="{498B758C-E234-4B33-BCCB-6B585C29B2B9}"/>
    <cellStyle name="Nota 95 2" xfId="19295" xr:uid="{FE938CF4-31FB-427C-A5D2-0CDA0155DFAF}"/>
    <cellStyle name="Nota 95 2 2" xfId="32038" xr:uid="{6DD0A32E-C7E2-4EC4-9B68-7BC7633D99AF}"/>
    <cellStyle name="Nota 96" xfId="8242" xr:uid="{4CD56D70-8BCF-4408-A1E0-BA37C69F6993}"/>
    <cellStyle name="Nota 96 2" xfId="19296" xr:uid="{A1DC46F6-8A3E-4B41-9A85-D1142FAD0AF0}"/>
    <cellStyle name="Nota 96 2 2" xfId="32039" xr:uid="{47111FE7-2531-4872-B9ED-F9ECC0955821}"/>
    <cellStyle name="Nota 97" xfId="8243" xr:uid="{1A35816D-D00F-4E9B-90E4-BB528ACF2616}"/>
    <cellStyle name="Nota 97 2" xfId="19297" xr:uid="{9EA521A2-C9FA-4CC6-AD8B-AB531A216EBC}"/>
    <cellStyle name="Nota 97 2 2" xfId="32040" xr:uid="{6D9741A7-AFD8-4F9A-87C2-AE1892D1C6BE}"/>
    <cellStyle name="Nota 98" xfId="8244" xr:uid="{295A09B6-92C4-42A8-AACA-EB26897AA912}"/>
    <cellStyle name="Nota 98 2" xfId="19298" xr:uid="{C751A633-549D-491B-B133-CF00B15F9305}"/>
    <cellStyle name="Nota 98 2 2" xfId="32041" xr:uid="{57156C1F-4540-4911-97F9-5B5A74623B51}"/>
    <cellStyle name="Nota 99" xfId="8245" xr:uid="{7CCEF830-ECED-4FD5-9880-A0A4B2CAC648}"/>
    <cellStyle name="Nota 99 2" xfId="19299" xr:uid="{66F9EA1A-558D-493F-9521-F2DC05DA0D2E}"/>
    <cellStyle name="Nota 99 2 2" xfId="32042" xr:uid="{0F2262E3-E027-4FD4-8A72-16947162C238}"/>
    <cellStyle name="Note" xfId="14041" xr:uid="{618E9DD2-99AA-4A76-BD92-04679DF54D18}"/>
    <cellStyle name="Note 10" xfId="14042" xr:uid="{B0DF55B0-896C-41C2-A418-6290185A4DA6}"/>
    <cellStyle name="Note 10 2" xfId="17529" xr:uid="{D2B7BD61-B81C-413D-9325-7B1BDE7A1FBF}"/>
    <cellStyle name="Note 10 2 2" xfId="17931" xr:uid="{A148BAAA-766C-4FEC-AD4B-2327CA301DE4}"/>
    <cellStyle name="Note 10 2 2 2" xfId="33150" xr:uid="{A90EDA2A-6FA3-424D-A11A-405342CC30C1}"/>
    <cellStyle name="Note 10 2 2 3" xfId="35605" xr:uid="{9DDE47B1-7B91-439B-B0DE-A59C25D1FCFA}"/>
    <cellStyle name="Note 10 2 2 4" xfId="34600" xr:uid="{2A548865-8D64-4A0D-BC32-CC277B8408B7}"/>
    <cellStyle name="Note 10 2 2 5" xfId="47975" xr:uid="{3E46933B-53F7-427F-B77E-D8870F89269C}"/>
    <cellStyle name="Note 10 2 3" xfId="25337" xr:uid="{B921BC09-A031-4437-92B0-26CE0443CDC6}"/>
    <cellStyle name="Note 10 2 3 2" xfId="33304" xr:uid="{DF549BD5-6FE9-439F-BA50-18373337BD0E}"/>
    <cellStyle name="Note 10 2 3 3" xfId="41217" xr:uid="{E1377D4D-1E68-4618-8BA2-72EF22406D72}"/>
    <cellStyle name="Note 10 2 3 4" xfId="41658" xr:uid="{0B8FB15A-432B-4825-9422-2C3DFE99D360}"/>
    <cellStyle name="Note 10 2 3 5" xfId="48157" xr:uid="{F71F4EAD-E0A7-4A43-8798-2EA552B7D333}"/>
    <cellStyle name="Note 10 2 4" xfId="25538" xr:uid="{CBED734C-FE70-4A7C-95C2-4F109EEC4147}"/>
    <cellStyle name="Note 10 2 4 2" xfId="33530" xr:uid="{BF60E4BA-77F3-4011-861A-1CD5DF1A7335}"/>
    <cellStyle name="Note 10 2 4 3" xfId="41859" xr:uid="{BAAF8B7F-47D9-4A0B-91F9-03F8A1023D53}"/>
    <cellStyle name="Note 10 2 4 4" xfId="48368" xr:uid="{2FA678A0-CC72-4994-9EEF-EA6CC8D46EFC}"/>
    <cellStyle name="Note 10 2 5" xfId="34045" xr:uid="{57EA7278-5E5A-4C6C-8F10-6CEAC9ECC793}"/>
    <cellStyle name="Note 10 2 5 2" xfId="48923" xr:uid="{0E21F7CD-779E-45F0-B383-64097A37BE7A}"/>
    <cellStyle name="Note 10 2 6" xfId="32808" xr:uid="{90B2C9C9-286E-48EC-B064-37B389CCF792}"/>
    <cellStyle name="Note 10 2 7" xfId="34188" xr:uid="{7F022AF0-8C06-4EAF-93B1-13CEEFD13033}"/>
    <cellStyle name="Note 10 2 8" xfId="47582" xr:uid="{21A49772-8657-4812-88EE-5127F0965D61}"/>
    <cellStyle name="Note 10 3" xfId="17730" xr:uid="{6D80B9A4-131B-4CFB-8081-8F2806770E42}"/>
    <cellStyle name="Note 10 3 2" xfId="32183" xr:uid="{DD088ABC-C7D9-485A-B841-305F598B3C13}"/>
    <cellStyle name="Note 10 3 3" xfId="35586" xr:uid="{E610DBEF-CE30-485C-B0A2-8B9F07D3A697}"/>
    <cellStyle name="Note 10 3 4" xfId="34250" xr:uid="{1F9F5784-C905-41A7-90A1-FF214BE88C00}"/>
    <cellStyle name="Note 10 3 5" xfId="46913" xr:uid="{436B15CB-8E45-4054-8F1D-6B436AA1B30C}"/>
    <cellStyle name="Note 10 4" xfId="25166" xr:uid="{6563926E-D89A-4E27-91DE-35E889724FF7}"/>
    <cellStyle name="Note 10 4 2" xfId="32951" xr:uid="{11176362-8D13-4B0C-AACB-18ED4BD77A3C}"/>
    <cellStyle name="Note 10 4 3" xfId="41143" xr:uid="{6AA9F2DE-1626-4600-B20A-FBCB8BA261D1}"/>
    <cellStyle name="Note 10 4 4" xfId="41530" xr:uid="{0DCAB2B0-6B43-4E04-9939-79787CDFD3B8}"/>
    <cellStyle name="Note 10 4 5" xfId="47782" xr:uid="{4976561D-2182-439B-9D26-E58BE6898884}"/>
    <cellStyle name="Note 10 5" xfId="34857" xr:uid="{91193C83-0892-48D0-8ED5-6BCD46DEAD07}"/>
    <cellStyle name="Note 10 6" xfId="46931" xr:uid="{4737CB7E-DA46-4C6E-94C1-73FC3184AE0D}"/>
    <cellStyle name="Note 10 7" xfId="16817" xr:uid="{6D3BCD75-A45E-45B4-AE6F-AA457A08440F}"/>
    <cellStyle name="Note 11" xfId="14043" xr:uid="{F878F4CC-EC3C-4F39-9F54-FAEF25483E1E}"/>
    <cellStyle name="Note 11 2" xfId="17530" xr:uid="{301D4C90-D9B4-43C0-83D3-B2E31930628A}"/>
    <cellStyle name="Note 11 2 2" xfId="17932" xr:uid="{5AB215CF-C4BF-4955-AB44-5001C6EF8938}"/>
    <cellStyle name="Note 11 2 2 2" xfId="33151" xr:uid="{708EED75-B56E-48C4-9FC7-BC2718DFC30C}"/>
    <cellStyle name="Note 11 2 2 3" xfId="35606" xr:uid="{A932C6ED-A79E-4195-B7E4-A762BB86A701}"/>
    <cellStyle name="Note 11 2 2 4" xfId="34599" xr:uid="{0E00AD22-8C96-473E-A5C9-6B50306F1E37}"/>
    <cellStyle name="Note 11 2 2 5" xfId="47976" xr:uid="{A3F83F07-6BBC-4864-90B1-E8FEADA1A9B4}"/>
    <cellStyle name="Note 11 2 3" xfId="25338" xr:uid="{F94764AC-6305-42CE-A060-4500CC54ECE4}"/>
    <cellStyle name="Note 11 2 3 2" xfId="33305" xr:uid="{481FA652-712D-4DA9-A568-83BEDC36302B}"/>
    <cellStyle name="Note 11 2 3 3" xfId="41218" xr:uid="{A195AD99-47FF-4883-97DC-7A154A8BC19A}"/>
    <cellStyle name="Note 11 2 3 4" xfId="41659" xr:uid="{62EAA58D-C2B5-41B4-B641-4267CEE9981F}"/>
    <cellStyle name="Note 11 2 3 5" xfId="48158" xr:uid="{FD31A114-24C8-4F44-A3C1-C57F6B203799}"/>
    <cellStyle name="Note 11 2 4" xfId="25539" xr:uid="{640EED92-00BB-4EC4-A14A-0C2661F08FED}"/>
    <cellStyle name="Note 11 2 4 2" xfId="33531" xr:uid="{F110CBC8-5D7B-4C42-9F02-76F2F4796D58}"/>
    <cellStyle name="Note 11 2 4 3" xfId="41860" xr:uid="{A52F2452-9D7F-45BF-B11D-558A48462260}"/>
    <cellStyle name="Note 11 2 4 4" xfId="48369" xr:uid="{FF3DB472-A9C3-45C5-AF87-DA19E0BCBA16}"/>
    <cellStyle name="Note 11 2 5" xfId="34046" xr:uid="{A43EF96D-A1E4-42C6-A18F-D4257C5E294B}"/>
    <cellStyle name="Note 11 2 5 2" xfId="48924" xr:uid="{0AC01E46-F49A-421A-B244-3D12E78605D9}"/>
    <cellStyle name="Note 11 2 6" xfId="32809" xr:uid="{8AF07BA6-9044-4241-A87E-C93C9DEAF214}"/>
    <cellStyle name="Note 11 2 7" xfId="34800" xr:uid="{70CCDE07-9D5C-4DB5-850D-D7D7C645D67B}"/>
    <cellStyle name="Note 11 2 8" xfId="47583" xr:uid="{8E0710EE-9090-4022-BE74-9F59146FCF9C}"/>
    <cellStyle name="Note 11 3" xfId="17731" xr:uid="{43460140-69E8-4847-A18B-AF73BEC73D98}"/>
    <cellStyle name="Note 11 3 2" xfId="32184" xr:uid="{0B3BFBDE-47B8-403F-8D8A-349B81BC2E55}"/>
    <cellStyle name="Note 11 3 3" xfId="35587" xr:uid="{EB1525F7-C65B-4F90-834C-998A71163659}"/>
    <cellStyle name="Note 11 3 4" xfId="34966" xr:uid="{35C68A17-8821-4400-90D3-71B8D008493D}"/>
    <cellStyle name="Note 11 3 5" xfId="46914" xr:uid="{E420435E-E844-4384-96B2-DFC7489B6459}"/>
    <cellStyle name="Note 11 4" xfId="25165" xr:uid="{F8943D18-B10C-43BD-8F73-ACEC10BEFA51}"/>
    <cellStyle name="Note 11 4 2" xfId="32952" xr:uid="{83B8534C-5264-42A3-8D30-0C8C3B8BFC1E}"/>
    <cellStyle name="Note 11 4 3" xfId="41142" xr:uid="{50DC6876-5E92-4087-8CDB-680769456753}"/>
    <cellStyle name="Note 11 4 4" xfId="41529" xr:uid="{52395259-B1DA-43DF-89D6-2F95BC0F1C79}"/>
    <cellStyle name="Note 11 4 5" xfId="47783" xr:uid="{A032EBB9-EE62-49FE-A76F-5BEFAEB2B0C8}"/>
    <cellStyle name="Note 11 5" xfId="34856" xr:uid="{1E2D2BDB-158A-4CC4-ADDC-6BAF200C3F8A}"/>
    <cellStyle name="Note 11 6" xfId="46932" xr:uid="{652513FE-FDB5-4CF6-8C31-497115083ED3}"/>
    <cellStyle name="Note 11 7" xfId="16818" xr:uid="{B2FA2BC2-F55F-435F-901F-34F66FF8F77C}"/>
    <cellStyle name="Note 12" xfId="14044" xr:uid="{6BEBDFFB-AF2F-4332-B0DF-55F7722F5F69}"/>
    <cellStyle name="Note 12 2" xfId="17531" xr:uid="{B90D3F20-6617-487A-A8D8-F6A8BAA277EF}"/>
    <cellStyle name="Note 12 2 2" xfId="17933" xr:uid="{551385EA-9294-40AA-885F-F93B45FFE6C5}"/>
    <cellStyle name="Note 12 2 2 2" xfId="33152" xr:uid="{B45B864E-DE01-4B99-9141-AB7065BDA521}"/>
    <cellStyle name="Note 12 2 2 3" xfId="35607" xr:uid="{DDB23AAD-7CE8-4C22-BD1C-7C095B6049D7}"/>
    <cellStyle name="Note 12 2 2 4" xfId="34598" xr:uid="{45850935-AD76-4D1E-B48B-9E9AE3848D7E}"/>
    <cellStyle name="Note 12 2 2 5" xfId="47977" xr:uid="{A82BC3EE-EA79-4E60-BE61-CC93E99CA09B}"/>
    <cellStyle name="Note 12 2 3" xfId="25339" xr:uid="{6699EA1E-613C-4995-8B50-8C94FB66C845}"/>
    <cellStyle name="Note 12 2 3 2" xfId="33306" xr:uid="{B97EE52A-CC6E-40CD-B4BA-3444A2ACBF98}"/>
    <cellStyle name="Note 12 2 3 3" xfId="41219" xr:uid="{29E17D09-AF44-4034-8C26-DCF946E77972}"/>
    <cellStyle name="Note 12 2 3 4" xfId="41660" xr:uid="{895D7E92-E345-4146-A232-A6D16E348AA9}"/>
    <cellStyle name="Note 12 2 3 5" xfId="48159" xr:uid="{A9F9ECC9-1D7B-4727-9C9B-04F419DFAC5F}"/>
    <cellStyle name="Note 12 2 4" xfId="25540" xr:uid="{F14C591E-611E-4F12-8F54-DA50AA90A3A6}"/>
    <cellStyle name="Note 12 2 4 2" xfId="33532" xr:uid="{DFE30883-4ED9-4AE8-8EF6-F734073102B3}"/>
    <cellStyle name="Note 12 2 4 3" xfId="41861" xr:uid="{169D4ECA-862B-40E0-BD91-929BE58D6885}"/>
    <cellStyle name="Note 12 2 4 4" xfId="48370" xr:uid="{DB3FB5DB-FCA5-4837-8946-F9A87445C89D}"/>
    <cellStyle name="Note 12 2 5" xfId="34047" xr:uid="{747CB36B-59CB-403D-9573-CB8EE52598BC}"/>
    <cellStyle name="Note 12 2 5 2" xfId="48925" xr:uid="{0342EA66-A90B-4F06-B6A4-D5E78A7F3AB6}"/>
    <cellStyle name="Note 12 2 6" xfId="32810" xr:uid="{61D63CEB-3514-4CAD-B2F5-FAC1E90CA66B}"/>
    <cellStyle name="Note 12 2 7" xfId="34799" xr:uid="{9D64F9CD-9275-4816-ACD8-FE1F11903892}"/>
    <cellStyle name="Note 12 2 8" xfId="47584" xr:uid="{1D2CAE63-9B6E-41D5-9A9E-0AF0A319746D}"/>
    <cellStyle name="Note 12 3" xfId="17732" xr:uid="{9E9F3645-3E12-4513-88DD-F2DB16E69581}"/>
    <cellStyle name="Note 12 3 2" xfId="32185" xr:uid="{602EFD96-6B37-41EF-A775-F2F35AE78743}"/>
    <cellStyle name="Note 12 3 3" xfId="35588" xr:uid="{A556EB16-85C4-4E46-8D26-1B0953F6DA62}"/>
    <cellStyle name="Note 12 3 4" xfId="41085" xr:uid="{58376FC6-7BB4-4C63-99A7-C454A4D14548}"/>
    <cellStyle name="Note 12 3 5" xfId="46915" xr:uid="{1257DFD8-A875-401E-810A-FB5187216189}"/>
    <cellStyle name="Note 12 4" xfId="25164" xr:uid="{B3B50CB1-4BFF-4CD4-AEDE-EFAD33EEA4A7}"/>
    <cellStyle name="Note 12 4 2" xfId="32953" xr:uid="{61C2E98A-5FC0-418B-ADEA-CC28E87585DC}"/>
    <cellStyle name="Note 12 4 3" xfId="41141" xr:uid="{5BDF1C38-37F1-4C2F-939C-5193999099B8}"/>
    <cellStyle name="Note 12 4 4" xfId="41528" xr:uid="{E27D591A-4093-4E23-A2B9-DFB6C1D169EF}"/>
    <cellStyle name="Note 12 4 5" xfId="47784" xr:uid="{E9C94D03-CCBE-4DB5-8F61-9DA4A403F786}"/>
    <cellStyle name="Note 12 5" xfId="34855" xr:uid="{29D063BA-A856-46DA-9228-AAF44275190E}"/>
    <cellStyle name="Note 12 6" xfId="46933" xr:uid="{1AC345F0-2B11-4009-B908-C6771260168D}"/>
    <cellStyle name="Note 12 7" xfId="16819" xr:uid="{B3BA5F03-DC7D-4459-A36F-B543CD4BD932}"/>
    <cellStyle name="Note 13" xfId="16244" xr:uid="{5300C0DA-D50B-4356-873D-1B45AB202503}"/>
    <cellStyle name="Note 13 2" xfId="17930" xr:uid="{483D7E11-CFF3-408E-B9EA-AAFB02896919}"/>
    <cellStyle name="Note 13 2 2" xfId="33149" xr:uid="{D44085B7-0F42-43CB-9EB6-FDB594974243}"/>
    <cellStyle name="Note 13 2 3" xfId="35604" xr:uid="{43CF4655-7B24-4025-BCD3-0E93832944D2}"/>
    <cellStyle name="Note 13 2 4" xfId="34601" xr:uid="{F7CB58A6-64A0-4BCE-8EC3-FFE3C4AA6937}"/>
    <cellStyle name="Note 13 2 5" xfId="47974" xr:uid="{9B6A9C17-D072-49C8-B2A5-E04E1599A199}"/>
    <cellStyle name="Note 13 3" xfId="25336" xr:uid="{60CAFE13-0745-4ED0-A7AF-3D6696BF1125}"/>
    <cellStyle name="Note 13 3 2" xfId="33303" xr:uid="{A0957221-987C-4469-9DB2-30099D58F9F1}"/>
    <cellStyle name="Note 13 3 3" xfId="41216" xr:uid="{500A928E-2107-4141-B2E6-4460A7426D40}"/>
    <cellStyle name="Note 13 3 4" xfId="41657" xr:uid="{4DFB7F81-A060-4283-A010-7A6ACC6AA41C}"/>
    <cellStyle name="Note 13 3 5" xfId="48156" xr:uid="{B4AA648A-C2AC-4C0B-9455-6D184504553D}"/>
    <cellStyle name="Note 13 4" xfId="25537" xr:uid="{2886EFBD-4448-4F28-9106-853D4941280F}"/>
    <cellStyle name="Note 13 4 2" xfId="33529" xr:uid="{83857AEE-1FFA-4342-AFED-85CE7F04E4C9}"/>
    <cellStyle name="Note 13 4 3" xfId="41858" xr:uid="{2D4DB30E-C6CA-4699-9DBA-52B9EA51314D}"/>
    <cellStyle name="Note 13 4 4" xfId="48367" xr:uid="{61027078-E962-4EC9-AE5B-BC29E97612D4}"/>
    <cellStyle name="Note 13 5" xfId="34044" xr:uid="{86661130-ED81-4B57-91EB-9D93004C0EBB}"/>
    <cellStyle name="Note 13 5 2" xfId="48922" xr:uid="{866C97EC-B145-434C-9585-4661C14312F2}"/>
    <cellStyle name="Note 13 6" xfId="32807" xr:uid="{9E71FC63-52F8-45EB-8376-A7083941DA8E}"/>
    <cellStyle name="Note 13 7" xfId="34801" xr:uid="{4F8C913A-490D-4C41-ABE3-083C83947708}"/>
    <cellStyle name="Note 13 8" xfId="47581" xr:uid="{9A8C7D53-FF9F-4B6C-B59E-1491041AA4F0}"/>
    <cellStyle name="Note 13 9" xfId="17528" xr:uid="{8104517A-7792-4EFF-A085-AB7997F5AD94}"/>
    <cellStyle name="Note 14" xfId="16816" xr:uid="{DD8E5297-72E0-4133-9DFD-C50BA92BDF43}"/>
    <cellStyle name="Note 14 2" xfId="32182" xr:uid="{78E5A3DD-CC04-4687-A9AE-ACD6E5A87C57}"/>
    <cellStyle name="Note 14 3" xfId="34858" xr:uid="{1F58A13B-6874-461E-909A-CBB3A924163B}"/>
    <cellStyle name="Note 14 4" xfId="46912" xr:uid="{AACA555E-F49C-4DD8-9236-F32BA568D3FD}"/>
    <cellStyle name="Note 15" xfId="17729" xr:uid="{E8D054DD-D7DC-4D17-846D-45773A7DFF9A}"/>
    <cellStyle name="Note 15 2" xfId="32927" xr:uid="{3970D1C8-1DAD-4C83-9983-7AB3C35C06A0}"/>
    <cellStyle name="Note 15 3" xfId="35585" xr:uid="{351DD2AC-B9DA-4CDE-9A70-CE62AFDC2A0E}"/>
    <cellStyle name="Note 15 4" xfId="34967" xr:uid="{96FF6468-7300-4C23-8981-D7E5BDA6281F}"/>
    <cellStyle name="Note 15 5" xfId="47761" xr:uid="{F41C2470-30B7-4CC6-A78E-73FC014115E7}"/>
    <cellStyle name="Note 16" xfId="25167" xr:uid="{C1A37534-A290-476D-B555-D046867E5D5A}"/>
    <cellStyle name="Note 16 2" xfId="41144" xr:uid="{3F9C5BAA-B80A-46A3-83B9-80BE96064A22}"/>
    <cellStyle name="Note 16 3" xfId="41531" xr:uid="{138E72B8-7AEB-41E4-8F71-61B70D2D22EC}"/>
    <cellStyle name="Note 17" xfId="25052" xr:uid="{E2BDE7C5-434C-4E3B-A389-389FAB8FC750}"/>
    <cellStyle name="Note 17 2" xfId="41113" xr:uid="{A2A5BC18-CA5C-494C-8318-3584CA736EAA}"/>
    <cellStyle name="Note 17 3" xfId="41422" xr:uid="{745A3B8C-40B1-4501-A07E-1889BDDC39F5}"/>
    <cellStyle name="Note 2" xfId="14045" xr:uid="{946F45A1-6D7B-499F-AB7B-4704E58AB1E3}"/>
    <cellStyle name="Note 2 10" xfId="25051" xr:uid="{EE5302B5-26CE-4DA8-8D30-F93748C192B4}"/>
    <cellStyle name="Note 2 10 2" xfId="41112" xr:uid="{F65C5C7D-D83E-40E8-B726-D4F1D01DE1C6}"/>
    <cellStyle name="Note 2 10 3" xfId="41421" xr:uid="{3466FEB0-0ADA-49B1-8BBC-F3DE8153ADD6}"/>
    <cellStyle name="Note 2 11" xfId="25679" xr:uid="{273FAC1B-746C-4252-BB1A-0D43F383E2C9}"/>
    <cellStyle name="Note 2 2" xfId="14046" xr:uid="{E8290ADF-87B4-4F37-A9C9-4BC48F71FC23}"/>
    <cellStyle name="Note 2 2 10" xfId="16821" xr:uid="{C7572361-E45B-4E10-B149-1F19AEF06BEA}"/>
    <cellStyle name="Note 2 2 2" xfId="17533" xr:uid="{74CAAE5B-6AA9-4C33-9189-84D7639BB408}"/>
    <cellStyle name="Note 2 2 2 2" xfId="17935" xr:uid="{B45ADBF3-8E08-4ECC-BC06-15EFEA3D671D}"/>
    <cellStyle name="Note 2 2 2 2 2" xfId="19303" xr:uid="{822DE8F9-7D65-4B27-AF86-5034AA01D646}"/>
    <cellStyle name="Note 2 2 2 2 2 2" xfId="18202" xr:uid="{1341DE71-38C5-4A94-AE5B-15E1EF568C26}"/>
    <cellStyle name="Note 2 2 2 2 2 2 2" xfId="35721" xr:uid="{A82CAF90-E559-4143-912E-B19EC300FBD8}"/>
    <cellStyle name="Note 2 2 2 2 2 2 3" xfId="34461" xr:uid="{271AFF5A-5C24-4BA7-99CE-0DC290CB1F4D}"/>
    <cellStyle name="Note 2 2 2 2 2 3" xfId="26967" xr:uid="{80E7AAE5-9BE9-40BD-8C30-E63ABC9D00FB}"/>
    <cellStyle name="Note 2 2 2 2 3" xfId="19302" xr:uid="{EB1B6458-68D6-4082-B4E7-4C2B30129BA3}"/>
    <cellStyle name="Note 2 2 2 2 3 2" xfId="36052" xr:uid="{91F5D478-0EA9-4F01-A923-74974076D7DD}"/>
    <cellStyle name="Note 2 2 2 2 3 3" xfId="34218" xr:uid="{21FCF99C-4884-447F-BF23-9D22FB0C5636}"/>
    <cellStyle name="Note 2 2 2 2 4" xfId="19832" xr:uid="{14F6D5C2-AA89-46FB-898D-5583AECB4AD7}"/>
    <cellStyle name="Note 2 2 2 2 4 2" xfId="36079" xr:uid="{05A9CE15-EFD6-406F-B535-9D4F48BCBFC5}"/>
    <cellStyle name="Note 2 2 2 2 4 3" xfId="41238" xr:uid="{0D3C6A5D-A017-4FB5-85C5-26CB68BE3558}"/>
    <cellStyle name="Note 2 2 2 2 5" xfId="26966" xr:uid="{C79409AC-97CF-4BDD-8697-D50E8CB1C341}"/>
    <cellStyle name="Note 2 2 2 2 6" xfId="35609" xr:uid="{9B1E406B-B72E-4A9E-A575-799ED081A1DE}"/>
    <cellStyle name="Note 2 2 2 2 7" xfId="34596" xr:uid="{48F528AF-6904-4877-ADFB-7C303B95A1A1}"/>
    <cellStyle name="Note 2 2 2 3" xfId="19304" xr:uid="{492D1055-FDA5-4339-B438-64076B16A3A5}"/>
    <cellStyle name="Note 2 2 2 3 2" xfId="18206" xr:uid="{D3DD96F5-6FAA-46F0-AF2C-5D5887863C3F}"/>
    <cellStyle name="Note 2 2 2 3 2 2" xfId="35722" xr:uid="{05C772DA-30AA-4AD5-B0B1-89C905497AF3}"/>
    <cellStyle name="Note 2 2 2 3 2 3" xfId="34460" xr:uid="{03A729AC-943E-4544-B2AB-19AEFE4EA613}"/>
    <cellStyle name="Note 2 2 2 3 3" xfId="26968" xr:uid="{2D06A5D3-1AFE-4A29-A4A6-B646BE58CE31}"/>
    <cellStyle name="Note 2 2 2 4" xfId="19301" xr:uid="{E3C68441-B54D-4AAF-930B-91374FA4112C}"/>
    <cellStyle name="Note 2 2 2 4 2" xfId="32812" xr:uid="{F35379D9-3926-4309-96B1-ED98F5A9B385}"/>
    <cellStyle name="Note 2 2 2 4 3" xfId="36051" xr:uid="{7771D158-EBC1-4961-93EF-ECC3A53CBBF5}"/>
    <cellStyle name="Note 2 2 2 4 4" xfId="34219" xr:uid="{ADFEB9AC-567C-49AF-A95B-629AE783FC9C}"/>
    <cellStyle name="Note 2 2 2 4 5" xfId="47586" xr:uid="{61E4DDE8-DBEE-41AF-9951-DC56EA14B79F}"/>
    <cellStyle name="Note 2 2 2 5" xfId="25341" xr:uid="{F7DA1292-978D-47FF-9FEA-F96160096893}"/>
    <cellStyle name="Note 2 2 2 5 2" xfId="33154" xr:uid="{11FB0E3E-A7ED-40E4-800E-A259F8EDF6BF}"/>
    <cellStyle name="Note 2 2 2 5 3" xfId="41221" xr:uid="{AE18176A-D8C8-4748-9BFE-85E9999F2B37}"/>
    <cellStyle name="Note 2 2 2 5 4" xfId="41662" xr:uid="{2D97D08F-6869-4B2C-96F3-B9D8BA1D4B39}"/>
    <cellStyle name="Note 2 2 2 5 5" xfId="47979" xr:uid="{BD4F001B-1853-4EA6-A04E-D6FE86519BFC}"/>
    <cellStyle name="Note 2 2 2 6" xfId="25542" xr:uid="{115ABA96-3D3B-4F66-9FE3-33FD06FF3E2F}"/>
    <cellStyle name="Note 2 2 2 6 2" xfId="33308" xr:uid="{112D1F64-3DB1-4290-B4B3-2DBC02B58B97}"/>
    <cellStyle name="Note 2 2 2 6 3" xfId="41863" xr:uid="{9686B20E-D1D7-4DDF-8288-F4C8D61F48FD}"/>
    <cellStyle name="Note 2 2 2 6 4" xfId="48161" xr:uid="{6BED8EDC-D0F2-48E5-9803-A768C9245B76}"/>
    <cellStyle name="Note 2 2 2 7" xfId="18201" xr:uid="{7CDD7D78-09A4-4B2F-AE49-039BFD3C0E49}"/>
    <cellStyle name="Note 2 2 2 7 2" xfId="33534" xr:uid="{DE0B6E08-941C-469C-BBE4-6C5CED7EA546}"/>
    <cellStyle name="Note 2 2 2 7 3" xfId="35720" xr:uid="{83F11487-248D-45D8-B6A7-708895CC7E3B}"/>
    <cellStyle name="Note 2 2 2 7 4" xfId="34462" xr:uid="{25AB551C-1AC2-4922-BCDE-63F2FA0ADFF4}"/>
    <cellStyle name="Note 2 2 2 7 5" xfId="48372" xr:uid="{6B5A1A36-7DC5-4980-B135-B7542EEE020C}"/>
    <cellStyle name="Note 2 2 2 8" xfId="26965" xr:uid="{07B3C969-3970-4129-BE8E-1015689617D6}"/>
    <cellStyle name="Note 2 2 2 8 2" xfId="34049" xr:uid="{19DB2871-1EF0-432F-B426-F484F1CF9076}"/>
    <cellStyle name="Note 2 2 2 8 3" xfId="48927" xr:uid="{0CCDBCB0-BD45-452F-896A-36FD481A9B0F}"/>
    <cellStyle name="Note 2 2 2 9" xfId="34797" xr:uid="{91219386-7FBA-411C-87B1-197130B285C7}"/>
    <cellStyle name="Note 2 2 3" xfId="17734" xr:uid="{C6DA065A-CCE8-4956-ADFC-EB5B09853E6B}"/>
    <cellStyle name="Note 2 2 3 2" xfId="19306" xr:uid="{C016C3A0-63C2-4DFA-9FA2-998A5DE9478B}"/>
    <cellStyle name="Note 2 2 3 2 2" xfId="24543" xr:uid="{E38A4E25-F7DA-4128-81EB-CF3FE619BFA7}"/>
    <cellStyle name="Note 2 2 3 2 2 2" xfId="40781" xr:uid="{E0150041-CB57-4585-9DB6-8C79DF1C2F7C}"/>
    <cellStyle name="Note 2 2 3 2 2 3" xfId="41241" xr:uid="{EDE12B11-4572-4BED-8625-99D089AE7A9D}"/>
    <cellStyle name="Note 2 2 3 2 3" xfId="26970" xr:uid="{E805AEDF-FF7F-43FB-98E2-C05A146522DD}"/>
    <cellStyle name="Note 2 2 3 3" xfId="19305" xr:uid="{56500837-C307-4D6E-949A-AF3F38AECC46}"/>
    <cellStyle name="Note 2 2 3 3 2" xfId="36053" xr:uid="{A9275B54-DF66-4F65-A1BF-5CC830C3EDDE}"/>
    <cellStyle name="Note 2 2 3 3 3" xfId="34881" xr:uid="{616A6E92-8871-4037-834E-ACBB31F63CC0}"/>
    <cellStyle name="Note 2 2 3 4" xfId="18207" xr:uid="{1C6E32CD-0165-4005-87D6-E2C39DD02475}"/>
    <cellStyle name="Note 2 2 3 4 2" xfId="35723" xr:uid="{CF10036A-C35C-4F0A-9756-0C100EE45549}"/>
    <cellStyle name="Note 2 2 3 4 3" xfId="34459" xr:uid="{2AADBAD9-79A6-41CF-8BE7-B4554BBB0ECB}"/>
    <cellStyle name="Note 2 2 3 5" xfId="26969" xr:uid="{148EFF88-7A0A-47F9-AC27-4EAEA11ACAC2}"/>
    <cellStyle name="Note 2 2 3 6" xfId="35590" xr:uid="{471810AE-39FD-4305-AFCA-F2528136B104}"/>
    <cellStyle name="Note 2 2 3 7" xfId="34964" xr:uid="{8B6AF302-8B14-4172-AAA5-5E6FC55857BE}"/>
    <cellStyle name="Note 2 2 4" xfId="19307" xr:uid="{A17445F9-D942-4167-9575-E3DE13FB2C86}"/>
    <cellStyle name="Note 2 2 4 2" xfId="18208" xr:uid="{DE102EE4-CD48-43DC-B6D9-A4F8B25C3D44}"/>
    <cellStyle name="Note 2 2 4 2 2" xfId="35724" xr:uid="{797D77AA-B6EF-4CA6-8C86-DC4248754603}"/>
    <cellStyle name="Note 2 2 4 2 3" xfId="34458" xr:uid="{8EF0505D-57FF-4688-B3E8-6D98AA98219E}"/>
    <cellStyle name="Note 2 2 4 3" xfId="26971" xr:uid="{128F81B9-0B3E-4608-8DA5-D453ED9C50D3}"/>
    <cellStyle name="Note 2 2 5" xfId="19300" xr:uid="{36956E68-E0E9-4313-AD23-4BF69AE1C574}"/>
    <cellStyle name="Note 2 2 5 2" xfId="32204" xr:uid="{F3A178EA-188E-427A-AF78-3B8005221553}"/>
    <cellStyle name="Note 2 2 5 3" xfId="34181" xr:uid="{E8D6695A-FF5A-4B0D-A753-3404F3D2DEB8}"/>
    <cellStyle name="Note 2 2 5 4" xfId="36050" xr:uid="{F5D8C974-6DD8-4D9A-ACA3-8CAD4A9E12BE}"/>
    <cellStyle name="Note 2 2 5 5" xfId="34220" xr:uid="{602A173E-7AA0-4CA9-A19D-751E7C4D5507}"/>
    <cellStyle name="Note 2 2 5 6" xfId="46935" xr:uid="{A839B6A6-DAAF-476C-AD9C-6FE896E6B0F9}"/>
    <cellStyle name="Note 2 2 6" xfId="25162" xr:uid="{9AE21215-8853-4C74-ADAC-CA2E7D529A62}"/>
    <cellStyle name="Note 2 2 6 2" xfId="32187" xr:uid="{EE6C5DAE-B4A5-44EB-AF9A-81F1787CECB8}"/>
    <cellStyle name="Note 2 2 6 3" xfId="41139" xr:uid="{3FDF69B2-1520-49DA-8822-421FB04B3141}"/>
    <cellStyle name="Note 2 2 6 4" xfId="41526" xr:uid="{563C8497-9ACE-4CC0-8555-8E12DF2409B7}"/>
    <cellStyle name="Note 2 2 6 5" xfId="46917" xr:uid="{8192FCD5-A363-4C59-B624-4E5CBAEF8059}"/>
    <cellStyle name="Note 2 2 7" xfId="18199" xr:uid="{F501F7A5-4484-4E9F-8E5F-ED0C4B1FCD91}"/>
    <cellStyle name="Note 2 2 7 2" xfId="32955" xr:uid="{F9A4030C-C937-4F7F-9D80-EACBF06D6CD4}"/>
    <cellStyle name="Note 2 2 7 3" xfId="35719" xr:uid="{1D858392-6B98-4EAE-8D31-1D1C378B15A5}"/>
    <cellStyle name="Note 2 2 7 4" xfId="34463" xr:uid="{CD0B1C16-291A-4B97-A9F2-0BA025810F24}"/>
    <cellStyle name="Note 2 2 7 5" xfId="47786" xr:uid="{5BB4EF96-A57F-421D-A98C-E96770F49609}"/>
    <cellStyle name="Note 2 2 8" xfId="26964" xr:uid="{847D5AEE-2DC2-4663-8791-6B367223442C}"/>
    <cellStyle name="Note 2 2 9" xfId="35976" xr:uid="{AF8147B7-6BB2-4955-9C7E-9B50F569AA69}"/>
    <cellStyle name="Note 2 3" xfId="14047" xr:uid="{A9FAB698-38A9-4129-976F-8391F8693263}"/>
    <cellStyle name="Note 2 3 2" xfId="17534" xr:uid="{C5025CA8-A137-4BAC-AB4B-7F633C05A74C}"/>
    <cellStyle name="Note 2 3 2 2" xfId="17936" xr:uid="{133A1BB8-0D46-4C4A-AE7B-8BBB6DF319D6}"/>
    <cellStyle name="Note 2 3 2 2 2" xfId="18211" xr:uid="{AB725A4A-BBFF-4A52-8F66-BED6E3B1723E}"/>
    <cellStyle name="Note 2 3 2 2 2 2" xfId="35727" xr:uid="{23A2EB66-6033-4579-8105-72AAC337B8B3}"/>
    <cellStyle name="Note 2 3 2 2 2 3" xfId="34455" xr:uid="{4FDC80B7-A27E-40D3-A83B-87AF50A34D2B}"/>
    <cellStyle name="Note 2 3 2 2 3" xfId="26972" xr:uid="{529E4DCC-D710-403F-A06B-42EC318609D5}"/>
    <cellStyle name="Note 2 3 2 3" xfId="25342" xr:uid="{B63BD280-B531-4FA0-BE62-5214192C1B06}"/>
    <cellStyle name="Note 2 3 2 3 2" xfId="32813" xr:uid="{43AB8AF3-6D35-403E-9036-6775788C4167}"/>
    <cellStyle name="Note 2 3 2 3 3" xfId="41222" xr:uid="{265DBD40-CEE9-4DB4-8F06-E3560BD6EB3D}"/>
    <cellStyle name="Note 2 3 2 3 4" xfId="41663" xr:uid="{3779E16F-901D-49B1-AB79-C26362D70D22}"/>
    <cellStyle name="Note 2 3 2 3 5" xfId="47587" xr:uid="{EBB8C347-DF4C-45A3-A500-A75F6F0638BD}"/>
    <cellStyle name="Note 2 3 2 4" xfId="25543" xr:uid="{9E80A621-8F34-4C76-BB6C-1D77245286D3}"/>
    <cellStyle name="Note 2 3 2 4 2" xfId="33155" xr:uid="{AD552144-5921-4F81-BE3E-1438023DDB10}"/>
    <cellStyle name="Note 2 3 2 4 3" xfId="41864" xr:uid="{31877A55-3FFA-4F12-B739-23EDF281246E}"/>
    <cellStyle name="Note 2 3 2 4 4" xfId="47980" xr:uid="{3CE6D859-E5B9-41CC-B533-EA807B83BDAE}"/>
    <cellStyle name="Note 2 3 2 5" xfId="18210" xr:uid="{E3AE621E-D1C5-4018-9D1A-59B09805AE92}"/>
    <cellStyle name="Note 2 3 2 5 2" xfId="35726" xr:uid="{D6DEA352-2A79-4081-A913-185DB7E06E97}"/>
    <cellStyle name="Note 2 3 2 5 3" xfId="34456" xr:uid="{C15CCD7A-7852-403D-971E-3D032C436D2A}"/>
    <cellStyle name="Note 2 3 2 6" xfId="33535" xr:uid="{8C4C6192-6DC6-49C8-9491-28DACEB4DA94}"/>
    <cellStyle name="Note 2 3 2 6 2" xfId="48373" xr:uid="{C776698F-ECDC-4BCA-83AD-40314CC9CD74}"/>
    <cellStyle name="Note 2 3 2 7" xfId="34050" xr:uid="{AC7C5D52-0966-45F1-B592-3D27384BB0AC}"/>
    <cellStyle name="Note 2 3 2 7 2" xfId="48928" xr:uid="{55CEB57B-6ABC-4A97-B52B-14539E5B0B44}"/>
    <cellStyle name="Note 2 3 3" xfId="17735" xr:uid="{55DC1EFD-1C60-4892-8914-1CCC098AAE0F}"/>
    <cellStyle name="Note 2 3 3 2" xfId="19308" xr:uid="{FB1273B4-E8D3-468C-9BAA-2F744D829685}"/>
    <cellStyle name="Note 2 3 3 2 2" xfId="36054" xr:uid="{4683349E-7558-4158-B7B6-818AA4BF0ABC}"/>
    <cellStyle name="Note 2 3 3 2 3" xfId="34883" xr:uid="{3A1A4E39-33D7-43F7-ADEC-87903DE46239}"/>
    <cellStyle name="Note 2 3 3 3" xfId="18212" xr:uid="{8C4C1015-427C-4476-9086-52D2CAB64DC7}"/>
    <cellStyle name="Note 2 3 3 3 2" xfId="35728" xr:uid="{3B6D993A-0693-499C-853F-E8A475C180D6}"/>
    <cellStyle name="Note 2 3 3 3 3" xfId="34454" xr:uid="{75E408FA-12CF-4FBC-AC02-F8C79DAAD763}"/>
    <cellStyle name="Note 2 3 3 4" xfId="26973" xr:uid="{E137171F-EEC9-410E-935A-143DB5ED23D9}"/>
    <cellStyle name="Note 2 3 4" xfId="25161" xr:uid="{6A0A3501-3D8E-414F-8311-B8D0938998B4}"/>
    <cellStyle name="Note 2 3 4 2" xfId="32188" xr:uid="{028A294B-4FEB-4471-8667-CC275242AE62}"/>
    <cellStyle name="Note 2 3 4 3" xfId="41138" xr:uid="{4B94979E-DF29-41EC-936A-0E774568384E}"/>
    <cellStyle name="Note 2 3 4 4" xfId="41525" xr:uid="{98C88729-63C8-4C27-B31E-4C37C1A0C598}"/>
    <cellStyle name="Note 2 3 4 5" xfId="46918" xr:uid="{42F528C0-6BBC-4A5B-AF87-3E8C637F0576}"/>
    <cellStyle name="Note 2 3 5" xfId="18209" xr:uid="{160EF4A9-1C81-4FFB-BD5E-FC9F3EBC425D}"/>
    <cellStyle name="Note 2 3 5 2" xfId="35725" xr:uid="{7C433679-3221-4594-9CE3-CCC7A850619C}"/>
    <cellStyle name="Note 2 3 5 3" xfId="34457" xr:uid="{A69CAFE9-54F9-49A8-A915-990F46F46665}"/>
    <cellStyle name="Note 2 3 6" xfId="16822" xr:uid="{DA4C06AE-3D4B-40AC-AA7C-DA287B937F2C}"/>
    <cellStyle name="Note 2 4" xfId="14048" xr:uid="{8645E8C0-BDC6-4E63-9814-89AC8B0BC3D6}"/>
    <cellStyle name="Note 2 4 2" xfId="17535" xr:uid="{DD03B756-63A6-4B40-ABB1-3B4345A2189B}"/>
    <cellStyle name="Note 2 4 2 2" xfId="17937" xr:uid="{92111A30-76BB-48BA-9531-A3FC0D99236B}"/>
    <cellStyle name="Note 2 4 2 2 2" xfId="32814" xr:uid="{284FD5FB-A99D-443B-9E40-D6F03F7C12ED}"/>
    <cellStyle name="Note 2 4 2 2 3" xfId="35610" xr:uid="{71B88893-BE36-41DD-9D1D-0339E2A5EF37}"/>
    <cellStyle name="Note 2 4 2 2 4" xfId="34595" xr:uid="{3A22C778-1883-4B31-8FE7-4954B9FB49B3}"/>
    <cellStyle name="Note 2 4 2 2 5" xfId="47588" xr:uid="{F39A06B3-F3A0-48CD-A751-10823BFB8436}"/>
    <cellStyle name="Note 2 4 2 3" xfId="25343" xr:uid="{D4477C1C-9315-4FF0-B2B6-F11D215FF7C0}"/>
    <cellStyle name="Note 2 4 2 3 2" xfId="33156" xr:uid="{6450F363-18FE-4A38-A5E2-31AC4174A411}"/>
    <cellStyle name="Note 2 4 2 3 3" xfId="41223" xr:uid="{AE8CB74E-1C40-4EF8-9B71-D06905F7A1F6}"/>
    <cellStyle name="Note 2 4 2 3 4" xfId="41664" xr:uid="{468CC8C2-8A1A-4757-88CC-7FA330B9D2A8}"/>
    <cellStyle name="Note 2 4 2 3 5" xfId="47981" xr:uid="{06BBC12F-06D6-4F28-8B76-BE2B7C0FF2DA}"/>
    <cellStyle name="Note 2 4 2 4" xfId="25544" xr:uid="{4F5475C0-6019-4D9A-8F1A-B21CA98A817F}"/>
    <cellStyle name="Note 2 4 2 4 2" xfId="33309" xr:uid="{FAE6B6E0-00CA-46AA-BF1A-42D6AD2F221E}"/>
    <cellStyle name="Note 2 4 2 4 3" xfId="41865" xr:uid="{8BD7A64F-B918-4BB3-A566-F9AB6F7950CF}"/>
    <cellStyle name="Note 2 4 2 4 4" xfId="48162" xr:uid="{7AAE2D5D-8171-4D14-932E-2D6AC93CA8B2}"/>
    <cellStyle name="Note 2 4 2 5" xfId="18214" xr:uid="{604D6BCD-0F44-4BE8-94C7-4BED2BC2F228}"/>
    <cellStyle name="Note 2 4 2 5 2" xfId="35730" xr:uid="{7DB63824-031D-47E8-968C-DFE94234F185}"/>
    <cellStyle name="Note 2 4 2 5 3" xfId="34452" xr:uid="{7E038886-56C6-4C51-86A8-BB5D525C10DC}"/>
    <cellStyle name="Note 2 4 2 6" xfId="34051" xr:uid="{5300716C-A272-4DE1-94D5-975FBD47BB99}"/>
    <cellStyle name="Note 2 4 2 6 2" xfId="48929" xr:uid="{1415DE27-8BB4-461C-8E0C-EEFE14309F1C}"/>
    <cellStyle name="Note 2 4 3" xfId="17736" xr:uid="{F5FF39B9-DBDD-45D5-86FC-8506E24BC03A}"/>
    <cellStyle name="Note 2 4 3 2" xfId="32189" xr:uid="{490640B7-93A5-4C6C-9166-AF0376310F7A}"/>
    <cellStyle name="Note 2 4 3 3" xfId="35591" xr:uid="{BBB65237-43C7-4A2D-84E9-DF77E7C7D9BC}"/>
    <cellStyle name="Note 2 4 3 4" xfId="34963" xr:uid="{65038028-010B-45BD-B910-CC6BDC244785}"/>
    <cellStyle name="Note 2 4 3 5" xfId="46919" xr:uid="{19D599E4-A69A-49B1-B9C7-74BADAE43CF0}"/>
    <cellStyle name="Note 2 4 4" xfId="25160" xr:uid="{61740F1B-A0B6-4435-9002-697FFCF9A0AD}"/>
    <cellStyle name="Note 2 4 4 2" xfId="32956" xr:uid="{E663916B-7AD2-4682-93A6-4E037C93BAF1}"/>
    <cellStyle name="Note 2 4 4 3" xfId="41137" xr:uid="{FA26D23D-D001-4C9C-84C5-9FFCD4F84E0F}"/>
    <cellStyle name="Note 2 4 4 4" xfId="41524" xr:uid="{77C74FF0-B2EA-4700-8CD1-0049F5D2D1B9}"/>
    <cellStyle name="Note 2 4 4 5" xfId="47787" xr:uid="{83015420-6673-4D8B-AFDA-F49E64BCA7EB}"/>
    <cellStyle name="Note 2 4 5" xfId="18213" xr:uid="{60BC173C-FB14-45B7-897D-0B94E1CD4FEC}"/>
    <cellStyle name="Note 2 4 5 2" xfId="35729" xr:uid="{C1E09F9F-B0DC-4CB3-8176-B886C6F09EFB}"/>
    <cellStyle name="Note 2 4 5 3" xfId="34453" xr:uid="{EE04D29C-138D-48E8-A595-9A025A9C17FB}"/>
    <cellStyle name="Note 2 4 6" xfId="16823" xr:uid="{AC73D241-32A2-42B6-987C-C87B6AE3B972}"/>
    <cellStyle name="Note 2 5" xfId="14049" xr:uid="{E7A5718D-FE46-4A18-98A7-D5F7AB44026A}"/>
    <cellStyle name="Note 2 5 2" xfId="17536" xr:uid="{33A88346-58BC-4806-9B2B-9B8F3FC7DF0D}"/>
    <cellStyle name="Note 2 5 2 2" xfId="17938" xr:uid="{86F81AFA-0972-41FD-B594-B5746F815C4D}"/>
    <cellStyle name="Note 2 5 2 2 2" xfId="33157" xr:uid="{7209577E-1B21-403D-A4F0-D273ED98223F}"/>
    <cellStyle name="Note 2 5 2 2 3" xfId="35611" xr:uid="{AFC205DC-D164-4FF8-92B3-833A9D10009C}"/>
    <cellStyle name="Note 2 5 2 2 4" xfId="34594" xr:uid="{692DB4B4-19FF-483F-98CD-3E08010ADCB2}"/>
    <cellStyle name="Note 2 5 2 2 5" xfId="47982" xr:uid="{926ACCF5-57DC-4DB1-9080-230D7C549CAB}"/>
    <cellStyle name="Note 2 5 2 3" xfId="25344" xr:uid="{52CC2860-2348-4B58-81E1-2B2047EC2048}"/>
    <cellStyle name="Note 2 5 2 3 2" xfId="33310" xr:uid="{AB20B3B4-6252-4791-A3AD-A191FBEEF68A}"/>
    <cellStyle name="Note 2 5 2 3 3" xfId="41224" xr:uid="{55D024AB-075D-4780-801D-8C6ED36E6B66}"/>
    <cellStyle name="Note 2 5 2 3 4" xfId="41665" xr:uid="{4384E525-52D4-44B8-A07B-2CA30DA0AC02}"/>
    <cellStyle name="Note 2 5 2 3 5" xfId="48163" xr:uid="{94222961-1063-480F-9A36-4E5A21BEC2D9}"/>
    <cellStyle name="Note 2 5 2 4" xfId="25545" xr:uid="{4D3BC6F0-D2AD-45AD-B9B2-3F2D9A74B2A2}"/>
    <cellStyle name="Note 2 5 2 4 2" xfId="33536" xr:uid="{4B869006-004B-4BF4-85AC-05DABF491F62}"/>
    <cellStyle name="Note 2 5 2 4 3" xfId="41866" xr:uid="{066C9161-E9B1-49C0-A65C-8374D3FF9B5F}"/>
    <cellStyle name="Note 2 5 2 4 4" xfId="48374" xr:uid="{6C3E2470-4CB1-4274-90E9-9FE9530E6814}"/>
    <cellStyle name="Note 2 5 2 5" xfId="34052" xr:uid="{10D6029F-AA8E-40A5-9251-28DACC898EA1}"/>
    <cellStyle name="Note 2 5 2 5 2" xfId="48930" xr:uid="{7B1A2BC1-F1AD-40FF-BF21-31622DECDF7C}"/>
    <cellStyle name="Note 2 5 2 6" xfId="32815" xr:uid="{29B945FC-FDD6-4133-B495-BB2064E7F54B}"/>
    <cellStyle name="Note 2 5 2 7" xfId="34796" xr:uid="{1123B84A-41E9-4499-B661-2ABD03FBB839}"/>
    <cellStyle name="Note 2 5 2 8" xfId="47589" xr:uid="{3E2ADDE7-5B41-4961-8FC0-0D6CB0B0B4AE}"/>
    <cellStyle name="Note 2 5 3" xfId="17737" xr:uid="{C8DF82C0-3FBD-413F-9F90-708D964CD783}"/>
    <cellStyle name="Note 2 5 3 2" xfId="32190" xr:uid="{F211B3AF-71EF-4446-BFF7-E15D13934D46}"/>
    <cellStyle name="Note 2 5 3 3" xfId="35592" xr:uid="{56A73ED3-E793-4969-93EE-9A79AFA31073}"/>
    <cellStyle name="Note 2 5 3 4" xfId="34962" xr:uid="{03546AE6-D9CA-4312-BFDA-4D4923C2683C}"/>
    <cellStyle name="Note 2 5 3 5" xfId="46920" xr:uid="{A143EF6D-0189-4C93-A016-5EA2671D2D3A}"/>
    <cellStyle name="Note 2 5 4" xfId="25159" xr:uid="{352ED381-B3B7-443E-B562-858B74BCDC57}"/>
    <cellStyle name="Note 2 5 4 2" xfId="32957" xr:uid="{E4B34F0A-AB6E-47F9-91A9-4313F91E50FC}"/>
    <cellStyle name="Note 2 5 4 3" xfId="41136" xr:uid="{F279AC80-5901-40C3-826C-2575D63A8CAE}"/>
    <cellStyle name="Note 2 5 4 4" xfId="41523" xr:uid="{10BB278F-DEEC-4B9E-B3AA-5919B6450AD2}"/>
    <cellStyle name="Note 2 5 4 5" xfId="47788" xr:uid="{8A9F48B4-623F-46E3-8E3E-EA1623E54422}"/>
    <cellStyle name="Note 2 5 5" xfId="18215" xr:uid="{6F8D19B9-5D65-44EE-91AA-D4B0740E65E9}"/>
    <cellStyle name="Note 2 5 5 2" xfId="35731" xr:uid="{9BC41732-A971-4613-BF5E-01096575AD8F}"/>
    <cellStyle name="Note 2 5 5 3" xfId="34451" xr:uid="{01CFB7A6-1314-4AB0-9A1A-B971568E5AEA}"/>
    <cellStyle name="Note 2 5 6" xfId="16824" xr:uid="{4D8375A3-3CEE-48E4-ACCD-0358CF49D60D}"/>
    <cellStyle name="Note 2 6" xfId="16245" xr:uid="{0AA1438B-1AB4-4D23-9454-39E601CBBC57}"/>
    <cellStyle name="Note 2 6 10" xfId="17532" xr:uid="{94775DB2-08FB-47AF-9368-AC192E4F71F2}"/>
    <cellStyle name="Note 2 6 2" xfId="17934" xr:uid="{0E4939C8-3B85-42F9-BA8C-48A9B41C192A}"/>
    <cellStyle name="Note 2 6 2 2" xfId="33153" xr:uid="{3310B2F3-DF1F-403E-9D64-930738BC28CD}"/>
    <cellStyle name="Note 2 6 2 3" xfId="35608" xr:uid="{3B36F817-96FB-41C3-B8FD-628DC7F80E07}"/>
    <cellStyle name="Note 2 6 2 4" xfId="34597" xr:uid="{916AFF6F-570C-4812-B300-3799945DE3A7}"/>
    <cellStyle name="Note 2 6 2 5" xfId="47978" xr:uid="{B47CF757-EB87-46A9-B493-F7A46539A026}"/>
    <cellStyle name="Note 2 6 3" xfId="25340" xr:uid="{2E10377F-0429-4066-A970-5D9C1C5C6BE6}"/>
    <cellStyle name="Note 2 6 3 2" xfId="33307" xr:uid="{7F1FFB7A-65D3-440B-979E-19F0079E0B80}"/>
    <cellStyle name="Note 2 6 3 3" xfId="41220" xr:uid="{AD38361F-E9F5-4F4B-ABD4-28B6F96B461C}"/>
    <cellStyle name="Note 2 6 3 4" xfId="41661" xr:uid="{9BF7C212-CDD1-463A-B815-005AA522DC34}"/>
    <cellStyle name="Note 2 6 3 5" xfId="48160" xr:uid="{F825F278-229C-483F-9F74-D8170B3C7EF8}"/>
    <cellStyle name="Note 2 6 4" xfId="25541" xr:uid="{65EB7CF7-945E-45EF-800C-9876FC84B184}"/>
    <cellStyle name="Note 2 6 4 2" xfId="33533" xr:uid="{671E95C8-A244-44EC-9CCF-31C12A55A0B5}"/>
    <cellStyle name="Note 2 6 4 3" xfId="41862" xr:uid="{8654C5CC-A4C4-4C1E-98AA-4C823E886229}"/>
    <cellStyle name="Note 2 6 4 4" xfId="48371" xr:uid="{5785B9B1-5F4B-4296-BAA7-5B800CDF121E}"/>
    <cellStyle name="Note 2 6 5" xfId="25195" xr:uid="{970DAE8A-0C2C-4BB6-93DB-33F03662B5A9}"/>
    <cellStyle name="Note 2 6 5 2" xfId="34048" xr:uid="{850B3FCC-B419-48F3-9965-5761B6E750F4}"/>
    <cellStyle name="Note 2 6 5 3" xfId="41150" xr:uid="{DFB4B115-1A1F-4941-9C0C-C1CC30DF1993}"/>
    <cellStyle name="Note 2 6 5 4" xfId="41534" xr:uid="{64A6E1BA-BEF8-430A-A5AF-9004159A4DDA}"/>
    <cellStyle name="Note 2 6 5 5" xfId="48926" xr:uid="{B20554E1-65C8-4F73-84D1-3A75E9356CA9}"/>
    <cellStyle name="Note 2 6 6" xfId="25749" xr:uid="{5C0BDEF9-E2E3-4EA5-A98E-E0443B4B1C03}"/>
    <cellStyle name="Note 2 6 7" xfId="32811" xr:uid="{86EA4871-BDDC-45E8-A38F-80942106AB6C}"/>
    <cellStyle name="Note 2 6 8" xfId="34798" xr:uid="{454836CD-91C1-4440-BDC5-8F67A3C9E92F}"/>
    <cellStyle name="Note 2 6 9" xfId="47585" xr:uid="{8B7587F3-8993-4507-9D7D-862B0C443125}"/>
    <cellStyle name="Note 2 7" xfId="16820" xr:uid="{12EEC5BC-7C3C-4448-8BE7-A6A4E2F0D5A4}"/>
    <cellStyle name="Note 2 7 2" xfId="32203" xr:uid="{7BCFB5FD-769B-46CB-9BFB-33CB25DAC565}"/>
    <cellStyle name="Note 2 7 3" xfId="34180" xr:uid="{5BA286B8-0BBE-4D58-86E4-1AD1A94C3961}"/>
    <cellStyle name="Note 2 7 4" xfId="34854" xr:uid="{532DB22C-7F69-42FF-815A-56136857361D}"/>
    <cellStyle name="Note 2 7 5" xfId="46934" xr:uid="{8F218553-A991-408D-9538-0C5A4F80621F}"/>
    <cellStyle name="Note 2 8" xfId="17733" xr:uid="{81A6B3F3-0D38-4A25-96FD-65690F2AF96F}"/>
    <cellStyle name="Note 2 8 2" xfId="32186" xr:uid="{C2CB6510-6954-4B5B-BCCB-493285182198}"/>
    <cellStyle name="Note 2 8 3" xfId="35589" xr:uid="{36136A3E-DF14-4DB7-9A15-A547ACDBEAC8}"/>
    <cellStyle name="Note 2 8 4" xfId="34965" xr:uid="{F3BDDF30-834A-4F7A-B434-A3568F81E934}"/>
    <cellStyle name="Note 2 8 5" xfId="46916" xr:uid="{6DA91AB3-4748-41DA-BBCD-1392D95B8B46}"/>
    <cellStyle name="Note 2 9" xfId="25163" xr:uid="{F8EA46EC-ECB0-4960-B218-302CF92C96A1}"/>
    <cellStyle name="Note 2 9 2" xfId="32954" xr:uid="{D957ADE5-CB88-4B9A-9E38-38549B889D1D}"/>
    <cellStyle name="Note 2 9 3" xfId="41140" xr:uid="{9FACA475-97DA-4D7F-B410-B8AD390BD261}"/>
    <cellStyle name="Note 2 9 4" xfId="41527" xr:uid="{9B57C129-93C3-43D3-BB01-90B7581A8641}"/>
    <cellStyle name="Note 2 9 5" xfId="47785" xr:uid="{513E893C-6B1F-46A3-9830-044171C97CCB}"/>
    <cellStyle name="Note 3" xfId="14050" xr:uid="{C95701FB-7C99-48B6-A9E6-4EF1BD716B5E}"/>
    <cellStyle name="Note 3 10" xfId="34853" xr:uid="{5D9DB270-C0ED-4EEF-B075-1776BBA6BEA2}"/>
    <cellStyle name="Note 3 11" xfId="16825" xr:uid="{3A40E9AB-9FC1-406B-A493-B7CCB4CC55FA}"/>
    <cellStyle name="Note 3 2" xfId="14051" xr:uid="{9FB76EA0-C191-4C5F-885A-CE6CFC04100C}"/>
    <cellStyle name="Note 3 2 2" xfId="17538" xr:uid="{1B507048-C9BF-414D-8613-224A5AE989C1}"/>
    <cellStyle name="Note 3 2 2 2" xfId="17940" xr:uid="{FE600401-82CB-4C79-9149-46D9DD7ECC85}"/>
    <cellStyle name="Note 3 2 2 2 2" xfId="24544" xr:uid="{51C91B90-8423-4437-A7B4-D6A2AE5C96CB}"/>
    <cellStyle name="Note 3 2 2 2 2 2" xfId="40782" xr:uid="{B702F164-9B59-4C3A-B7D2-05DF567C17BC}"/>
    <cellStyle name="Note 3 2 2 2 2 3" xfId="41242" xr:uid="{EB030D6C-1307-4A29-AEA3-AB9D35541E84}"/>
    <cellStyle name="Note 3 2 2 2 3" xfId="26974" xr:uid="{D4F7E7BB-89F8-4310-AE53-DAEB76806143}"/>
    <cellStyle name="Note 3 2 2 3" xfId="25346" xr:uid="{002E69DA-0035-4B41-98AF-2E4EF582E74D}"/>
    <cellStyle name="Note 3 2 2 3 2" xfId="32817" xr:uid="{61F0C512-8981-45AD-A367-115720B304BB}"/>
    <cellStyle name="Note 3 2 2 3 3" xfId="41226" xr:uid="{60DDAC03-83C1-4E4A-A449-9BEFC23ACF8C}"/>
    <cellStyle name="Note 3 2 2 3 4" xfId="41667" xr:uid="{05353F00-A8EF-4FC7-A5B8-7EE7413B885E}"/>
    <cellStyle name="Note 3 2 2 3 5" xfId="47591" xr:uid="{4793FD31-CC73-4112-BA95-EEB9F12F9083}"/>
    <cellStyle name="Note 3 2 2 4" xfId="25547" xr:uid="{79990F22-8C42-42A1-A65E-2113856C0859}"/>
    <cellStyle name="Note 3 2 2 4 2" xfId="33159" xr:uid="{B2151354-E9BC-47E7-AA17-17EC5927C08A}"/>
    <cellStyle name="Note 3 2 2 4 3" xfId="41868" xr:uid="{662A07FD-A5E8-4EE6-9E1B-FDA5B21D9ACE}"/>
    <cellStyle name="Note 3 2 2 4 4" xfId="47984" xr:uid="{B9F2B8C8-D579-4D00-AF9D-E5ADD08715A0}"/>
    <cellStyle name="Note 3 2 2 5" xfId="18069" xr:uid="{095DE034-AAA6-4C6C-9C8B-632EAFF6B22A}"/>
    <cellStyle name="Note 3 2 2 5 2" xfId="35626" xr:uid="{8E0DF41A-2ED0-4043-9AA5-871C3FD9D78D}"/>
    <cellStyle name="Note 3 2 2 5 3" xfId="34932" xr:uid="{81D464B7-265B-4AAF-96E4-B7C4588654AE}"/>
    <cellStyle name="Note 3 2 2 6" xfId="33538" xr:uid="{4DE0868C-975A-4103-B15A-66D1980351D0}"/>
    <cellStyle name="Note 3 2 2 6 2" xfId="48376" xr:uid="{AA7EE97F-2EF6-43E7-9D38-95A732284EC0}"/>
    <cellStyle name="Note 3 2 2 7" xfId="34054" xr:uid="{83E77AD0-9758-4B18-B617-7A52EAFD8CF8}"/>
    <cellStyle name="Note 3 2 2 7 2" xfId="48932" xr:uid="{AE8E0CD4-34F3-421D-A2EC-A9BBD24C6ACD}"/>
    <cellStyle name="Note 3 2 3" xfId="17739" xr:uid="{D79464BD-0A0B-4E3A-8B39-AC5EB21684F7}"/>
    <cellStyle name="Note 3 2 3 2" xfId="19310" xr:uid="{566B5E4C-D5EA-41E5-80AA-337404C40297}"/>
    <cellStyle name="Note 3 2 3 2 2" xfId="36056" xr:uid="{EF6864F8-3B58-481A-BDD0-A5A006CD8991}"/>
    <cellStyle name="Note 3 2 3 2 3" xfId="34217" xr:uid="{DDC2F486-A047-4169-AC59-980479F48F86}"/>
    <cellStyle name="Note 3 2 3 3" xfId="18230" xr:uid="{C62029A6-7A73-46A4-8461-D1EDDA124511}"/>
    <cellStyle name="Note 3 2 3 3 2" xfId="35739" xr:uid="{C0890FF0-FD5D-41B6-8AD9-A49E44A866B1}"/>
    <cellStyle name="Note 3 2 3 3 3" xfId="35769" xr:uid="{E61785EE-3BA6-49F0-A544-400E04F380FC}"/>
    <cellStyle name="Note 3 2 3 4" xfId="26975" xr:uid="{D410D79D-148A-4ABA-A0C0-11431E334C25}"/>
    <cellStyle name="Note 3 2 4" xfId="25157" xr:uid="{A98B71D7-876F-41C2-85BE-4568EC54CA35}"/>
    <cellStyle name="Note 3 2 4 2" xfId="33024" xr:uid="{F8550270-620A-4BBE-BA0F-CA605EF920B0}"/>
    <cellStyle name="Note 3 2 4 3" xfId="41134" xr:uid="{BAB801B9-4416-4E05-9FFE-80DCF5D22C01}"/>
    <cellStyle name="Note 3 2 4 4" xfId="41521" xr:uid="{2CF2BB76-B3BA-4EA3-A89B-1DA5330AF116}"/>
    <cellStyle name="Note 3 2 4 5" xfId="47849" xr:uid="{0C71DF4A-EC45-48C5-A036-26CAD60A0523}"/>
    <cellStyle name="Note 3 2 5" xfId="18217" xr:uid="{521DA8A9-E43B-41CE-987F-E9325690C44C}"/>
    <cellStyle name="Note 3 2 5 2" xfId="35732" xr:uid="{F6E65A3B-C342-454B-9B81-3412A7360EF2}"/>
    <cellStyle name="Note 3 2 5 3" xfId="35770" xr:uid="{672410C8-8DFE-488A-933E-B23D48DF296D}"/>
    <cellStyle name="Note 3 2 6" xfId="16826" xr:uid="{947DB24B-15F1-4C0E-A25B-12255D5CA78B}"/>
    <cellStyle name="Note 3 3" xfId="14052" xr:uid="{DC2C9ECA-FB44-4592-B810-212993AEC941}"/>
    <cellStyle name="Note 3 3 2" xfId="17539" xr:uid="{AFA27D50-D535-4185-925D-B50BE0289336}"/>
    <cellStyle name="Note 3 3 2 2" xfId="17941" xr:uid="{3EFA73BB-FD1C-45AF-A5D1-066B674AED23}"/>
    <cellStyle name="Note 3 3 2 2 2" xfId="32818" xr:uid="{620614D3-F103-4F6E-9A4E-1CE52F6A98AE}"/>
    <cellStyle name="Note 3 3 2 2 3" xfId="35613" xr:uid="{A758BB5A-9792-4BC6-9A7A-A669F5B4F7DB}"/>
    <cellStyle name="Note 3 3 2 2 4" xfId="34950" xr:uid="{ADCF8DD9-6944-4188-955A-854587F2D89B}"/>
    <cellStyle name="Note 3 3 2 2 5" xfId="47592" xr:uid="{C9BE82FA-270F-4798-BF64-F99967727B3A}"/>
    <cellStyle name="Note 3 3 2 3" xfId="25347" xr:uid="{785B858E-F598-4DCF-B87F-EB8FF29F9D1A}"/>
    <cellStyle name="Note 3 3 2 3 2" xfId="33160" xr:uid="{7A1564E2-A358-4C50-94E9-989187A0571C}"/>
    <cellStyle name="Note 3 3 2 3 3" xfId="41227" xr:uid="{C626C70D-FE70-4425-8FAF-5DA215723B1C}"/>
    <cellStyle name="Note 3 3 2 3 4" xfId="41668" xr:uid="{04403542-DF84-48C0-AEEA-C37D3EC762E8}"/>
    <cellStyle name="Note 3 3 2 3 5" xfId="47985" xr:uid="{3C8A2B5F-E244-469F-B8CD-95807D38528D}"/>
    <cellStyle name="Note 3 3 2 4" xfId="25548" xr:uid="{C5B0C128-0ADD-4428-B5C9-B62B2DC69774}"/>
    <cellStyle name="Note 3 3 2 4 2" xfId="33312" xr:uid="{7D200A1C-9867-4C8D-BAA1-B816907ACAF1}"/>
    <cellStyle name="Note 3 3 2 4 3" xfId="41869" xr:uid="{3AEB1BDC-CE94-44E3-84E0-EBDE711096DF}"/>
    <cellStyle name="Note 3 3 2 4 4" xfId="48165" xr:uid="{75529084-4A28-4F0B-B22D-35C9229E67A3}"/>
    <cellStyle name="Note 3 3 2 5" xfId="18233" xr:uid="{6F737FBC-79ED-4FF1-BD09-342F575BBC8E}"/>
    <cellStyle name="Note 3 3 2 5 2" xfId="35742" xr:uid="{4A16AD0D-F5FB-48C5-8EDB-5A30E4B0D59D}"/>
    <cellStyle name="Note 3 3 2 5 3" xfId="34449" xr:uid="{EA484FF7-EB5A-4A83-9F46-C2420C53AB6C}"/>
    <cellStyle name="Note 3 3 2 6" xfId="34055" xr:uid="{2F850092-E933-4AD1-9136-47B74BD76A9D}"/>
    <cellStyle name="Note 3 3 2 6 2" xfId="48933" xr:uid="{ADBB02DC-D441-454E-9A68-6AB128AEF913}"/>
    <cellStyle name="Note 3 3 3" xfId="17740" xr:uid="{AEA57293-87A2-46A8-8994-090A4E88C7DD}"/>
    <cellStyle name="Note 3 3 3 2" xfId="33023" xr:uid="{FD8D1B9A-EDBB-440B-B325-027CFCC00FDC}"/>
    <cellStyle name="Note 3 3 3 3" xfId="35593" xr:uid="{67DCBC11-087F-44CF-AA7F-6678C52AECAC}"/>
    <cellStyle name="Note 3 3 3 4" xfId="34249" xr:uid="{9391F8EB-C4A1-4D5E-AAC8-0D7FFC3F850D}"/>
    <cellStyle name="Note 3 3 3 5" xfId="47848" xr:uid="{2884936E-B73D-4AC1-8854-EE552D2E9FA1}"/>
    <cellStyle name="Note 3 3 4" xfId="25156" xr:uid="{6EBE4D0B-81D4-493F-9351-9BC2CE311DC0}"/>
    <cellStyle name="Note 3 3 4 2" xfId="32959" xr:uid="{BCFE22BA-FE20-4712-B11B-327F5CD15981}"/>
    <cellStyle name="Note 3 3 4 3" xfId="41133" xr:uid="{65E2D5DF-F8B1-44B5-B783-F194F85F8974}"/>
    <cellStyle name="Note 3 3 4 4" xfId="41520" xr:uid="{04C560C5-2EF0-4237-83D2-5A90894F5F7C}"/>
    <cellStyle name="Note 3 3 4 5" xfId="47790" xr:uid="{4852FB6F-C11B-4374-88FD-F5A8D8FF498B}"/>
    <cellStyle name="Note 3 3 5" xfId="18231" xr:uid="{8106F448-B24C-419A-BC8D-FC2E60388AF0}"/>
    <cellStyle name="Note 3 3 5 2" xfId="35740" xr:uid="{D2ECD9DD-2BD8-4A3D-B714-0849B9A8CC09}"/>
    <cellStyle name="Note 3 3 5 3" xfId="34450" xr:uid="{D36CE1B9-F2AB-4870-9704-7256AEB75C7D}"/>
    <cellStyle name="Note 3 3 6" xfId="16827" xr:uid="{245ACE69-2465-486A-A797-4F29BE7B1998}"/>
    <cellStyle name="Note 3 4" xfId="14053" xr:uid="{13483B31-B051-4F8A-AA39-0504DA4F9CA8}"/>
    <cellStyle name="Note 3 4 2" xfId="17540" xr:uid="{FE3C105A-FA3D-4667-9C03-F59A0FBFE2C2}"/>
    <cellStyle name="Note 3 4 2 2" xfId="17942" xr:uid="{4EB1C262-0F3A-42AF-A430-25A2E0E32CB0}"/>
    <cellStyle name="Note 3 4 2 2 2" xfId="33161" xr:uid="{76F7BBEB-B68F-405E-9C99-C53558782950}"/>
    <cellStyle name="Note 3 4 2 2 3" xfId="35614" xr:uid="{63754E7C-9D9A-4359-8C37-3477A9FB91A3}"/>
    <cellStyle name="Note 3 4 2 2 4" xfId="34246" xr:uid="{8E7ED7F0-2756-403A-99E9-7D218093A539}"/>
    <cellStyle name="Note 3 4 2 2 5" xfId="47986" xr:uid="{E4B9B031-239C-49DC-89B1-85DA14962930}"/>
    <cellStyle name="Note 3 4 2 3" xfId="25348" xr:uid="{C23A0B70-803C-4E71-A508-62BD4BAB0165}"/>
    <cellStyle name="Note 3 4 2 3 2" xfId="33313" xr:uid="{ED87CC28-3014-41B3-9D66-0D4D06649C03}"/>
    <cellStyle name="Note 3 4 2 3 3" xfId="41228" xr:uid="{7BB232E9-E9A7-4684-AE74-61177421652C}"/>
    <cellStyle name="Note 3 4 2 3 4" xfId="41669" xr:uid="{25F56FE3-F509-47F5-8E90-3D100ECE059B}"/>
    <cellStyle name="Note 3 4 2 3 5" xfId="48166" xr:uid="{B9FDED0C-0949-46CB-8A04-C8198A7BA4CB}"/>
    <cellStyle name="Note 3 4 2 4" xfId="25549" xr:uid="{453899FD-73B7-4714-96DC-83B19B0DF3CA}"/>
    <cellStyle name="Note 3 4 2 4 2" xfId="33539" xr:uid="{80AFEBCE-A657-4091-8C5A-FE05C413BA08}"/>
    <cellStyle name="Note 3 4 2 4 3" xfId="41870" xr:uid="{4A9A4432-033D-40A6-A7C6-66FA767797EA}"/>
    <cellStyle name="Note 3 4 2 4 4" xfId="48377" xr:uid="{26175517-7565-44EC-A7A2-BDB234CE9462}"/>
    <cellStyle name="Note 3 4 2 5" xfId="34056" xr:uid="{B5BC31CE-85E3-4BBA-A10E-019A562B35F5}"/>
    <cellStyle name="Note 3 4 2 5 2" xfId="48934" xr:uid="{67FC9D30-EF72-421E-99A2-BA94A3D7E1C1}"/>
    <cellStyle name="Note 3 4 2 6" xfId="32819" xr:uid="{2282D438-CB48-406B-9AFC-EE3E0C220A6A}"/>
    <cellStyle name="Note 3 4 2 7" xfId="35834" xr:uid="{9CE259B2-3429-46FE-9EAF-FD5773C8DF3D}"/>
    <cellStyle name="Note 3 4 2 8" xfId="47593" xr:uid="{E9F7CBB5-4E65-4692-B265-3EBD8B74434B}"/>
    <cellStyle name="Note 3 4 3" xfId="17741" xr:uid="{5CB70F3C-BE5D-40AE-8B4C-3152F64AFAF2}"/>
    <cellStyle name="Note 3 4 3 2" xfId="33022" xr:uid="{DE260A36-B4D3-4B5B-BE22-A0A8A5D036A2}"/>
    <cellStyle name="Note 3 4 3 3" xfId="35594" xr:uid="{D2168903-60CB-405E-9775-1726E82B81EC}"/>
    <cellStyle name="Note 3 4 3 4" xfId="34960" xr:uid="{B775A2F0-C68E-4D78-988D-A27BD631EAF8}"/>
    <cellStyle name="Note 3 4 3 5" xfId="47847" xr:uid="{7E493247-C311-4060-BA61-D62FA3E4759B}"/>
    <cellStyle name="Note 3 4 4" xfId="25155" xr:uid="{EC583BC1-4004-4673-8B5D-2EA7B81AD74B}"/>
    <cellStyle name="Note 3 4 4 2" xfId="32928" xr:uid="{CD7658D8-E81B-4A24-92B3-CC303CEB672F}"/>
    <cellStyle name="Note 3 4 4 3" xfId="41132" xr:uid="{B0EC54CE-B8D8-42E8-B1B0-C837DABDFF7B}"/>
    <cellStyle name="Note 3 4 4 4" xfId="41519" xr:uid="{9AC0DD02-ACE5-4370-A271-901AA09A6BB9}"/>
    <cellStyle name="Note 3 4 4 5" xfId="47762" xr:uid="{FDAB1D90-EAEC-4A14-A375-DAFAE3A3774E}"/>
    <cellStyle name="Note 3 4 5" xfId="24601" xr:uid="{35601FF1-0353-4408-86C0-82E746BE3428}"/>
    <cellStyle name="Note 3 4 5 2" xfId="40798" xr:uid="{00892F01-62C5-4918-88EA-605B31F441A4}"/>
    <cellStyle name="Note 3 4 5 3" xfId="41265" xr:uid="{EFCF05D5-3D67-4EB1-A03C-A4F3E465FA49}"/>
    <cellStyle name="Note 3 4 6" xfId="16828" xr:uid="{4A88E485-12DA-4C89-9C5E-A962BDF0130D}"/>
    <cellStyle name="Note 3 5" xfId="14054" xr:uid="{A72A46A9-914F-4125-85EC-0710B5F260C3}"/>
    <cellStyle name="Note 3 5 2" xfId="17541" xr:uid="{A9AFFC84-2792-4085-BEFB-2480AE0AABF1}"/>
    <cellStyle name="Note 3 5 2 2" xfId="17943" xr:uid="{027DDDB2-7ACF-4F68-BF1E-D0A3536BD9A0}"/>
    <cellStyle name="Note 3 5 2 2 2" xfId="33162" xr:uid="{83ED276F-9CAF-4C31-B2DC-B28427BDC89A}"/>
    <cellStyle name="Note 3 5 2 2 3" xfId="35615" xr:uid="{540FE2BF-2D27-426C-B3D8-34866312E705}"/>
    <cellStyle name="Note 3 5 2 2 4" xfId="34593" xr:uid="{348FA069-C8DB-4199-865F-B015833E6FDE}"/>
    <cellStyle name="Note 3 5 2 2 5" xfId="47987" xr:uid="{706AEFE5-A944-4F6A-8C1C-60D5B45C8C38}"/>
    <cellStyle name="Note 3 5 2 3" xfId="25349" xr:uid="{E37000D5-CDFF-4D8B-9702-3EAB0EF58E89}"/>
    <cellStyle name="Note 3 5 2 3 2" xfId="33314" xr:uid="{21E4563E-DA25-4519-A7A4-01B3C14D745A}"/>
    <cellStyle name="Note 3 5 2 3 3" xfId="41229" xr:uid="{D73377D1-168F-45F3-AA80-48881EC27D6A}"/>
    <cellStyle name="Note 3 5 2 3 4" xfId="41670" xr:uid="{31EC0F1E-DC4F-40E4-9208-F80AFF0164CA}"/>
    <cellStyle name="Note 3 5 2 3 5" xfId="48167" xr:uid="{9C155D03-59E2-43A2-90D7-706CBCDA5616}"/>
    <cellStyle name="Note 3 5 2 4" xfId="25550" xr:uid="{DE9D3189-7621-451B-B900-0C558B8156F7}"/>
    <cellStyle name="Note 3 5 2 4 2" xfId="33540" xr:uid="{4265A72D-6E89-40B7-9C56-508153110C90}"/>
    <cellStyle name="Note 3 5 2 4 3" xfId="41871" xr:uid="{E0306D98-68E9-4E3B-A3FE-0241077054F6}"/>
    <cellStyle name="Note 3 5 2 4 4" xfId="48378" xr:uid="{BBEBA783-2FCF-419D-9639-04AE8EEE2773}"/>
    <cellStyle name="Note 3 5 2 5" xfId="34057" xr:uid="{74E7C667-620C-499B-BA2E-7F9CB402F69A}"/>
    <cellStyle name="Note 3 5 2 5 2" xfId="48935" xr:uid="{F3FA862C-F5DD-4669-86DA-42BCB30A985B}"/>
    <cellStyle name="Note 3 5 2 6" xfId="32820" xr:uid="{28D08155-0771-4CF6-8E92-28F2614C5C2C}"/>
    <cellStyle name="Note 3 5 2 7" xfId="34794" xr:uid="{174A463F-0935-4B07-9D07-BE755910B5EB}"/>
    <cellStyle name="Note 3 5 2 8" xfId="47594" xr:uid="{025234D3-5185-4B64-9389-2E0953AE593E}"/>
    <cellStyle name="Note 3 5 3" xfId="17742" xr:uid="{E455F3AD-E870-4BED-BCC6-8131F179FE2D}"/>
    <cellStyle name="Note 3 5 3 2" xfId="33021" xr:uid="{B17855FC-1878-4E50-B753-1AF61A5C2CC5}"/>
    <cellStyle name="Note 3 5 3 3" xfId="35595" xr:uid="{33279978-9D12-4F6B-9B56-AD38F3F767C2}"/>
    <cellStyle name="Note 3 5 3 4" xfId="41086" xr:uid="{D8F8E99D-8700-4D6E-B8BA-8F419D9E9DE6}"/>
    <cellStyle name="Note 3 5 3 5" xfId="47846" xr:uid="{190DF83C-215C-497E-B65A-2AAC325983AD}"/>
    <cellStyle name="Note 3 5 4" xfId="25154" xr:uid="{A1531C03-9EE7-40BF-AAF7-243FC266FB8D}"/>
    <cellStyle name="Note 3 5 4 2" xfId="32929" xr:uid="{6BAFD47C-BD90-4DF6-A2E6-E96BB5F527E9}"/>
    <cellStyle name="Note 3 5 4 3" xfId="41131" xr:uid="{C5297181-FB45-4469-8A33-87566EE69AD4}"/>
    <cellStyle name="Note 3 5 4 4" xfId="41518" xr:uid="{F6B62803-BA3B-4E09-B9BA-2DDC6B13742A}"/>
    <cellStyle name="Note 3 5 4 5" xfId="47763" xr:uid="{E61FB40B-2ADB-40E7-8398-385DFB3182FD}"/>
    <cellStyle name="Note 3 5 5" xfId="34852" xr:uid="{7885FCF6-3696-444F-ABDF-0D7FACBB004D}"/>
    <cellStyle name="Note 3 5 6" xfId="46937" xr:uid="{8DABA496-C9F8-4DC3-BD15-9BCB9B0D9F4D}"/>
    <cellStyle name="Note 3 5 7" xfId="16829" xr:uid="{4667FE44-3AFF-4342-873C-8D7B2D79ACC3}"/>
    <cellStyle name="Note 3 6" xfId="17537" xr:uid="{E007B810-17D7-4473-8947-DA325B84C086}"/>
    <cellStyle name="Note 3 6 2" xfId="17939" xr:uid="{ECE231FF-15EA-49D3-9551-308F25DE26D6}"/>
    <cellStyle name="Note 3 6 2 2" xfId="33158" xr:uid="{934B9600-9661-443E-9BF1-4957B5F213BF}"/>
    <cellStyle name="Note 3 6 2 3" xfId="35612" xr:uid="{E8663C1E-E880-47AC-A9C1-69C1C23C6477}"/>
    <cellStyle name="Note 3 6 2 4" xfId="34951" xr:uid="{25706CBD-8ADC-42F4-BE04-A272F29C5E7B}"/>
    <cellStyle name="Note 3 6 2 5" xfId="47983" xr:uid="{1D6F740D-C6D1-4306-8146-DCEE26289C6E}"/>
    <cellStyle name="Note 3 6 3" xfId="25345" xr:uid="{6001CBA9-A0C3-4845-B26F-DE7CFBB99FB7}"/>
    <cellStyle name="Note 3 6 3 2" xfId="33311" xr:uid="{EF39E568-C8DD-4F6C-8AE8-9982F3FE4011}"/>
    <cellStyle name="Note 3 6 3 3" xfId="41225" xr:uid="{25FFB272-AA4A-4962-99B3-2FE9D9903E07}"/>
    <cellStyle name="Note 3 6 3 4" xfId="41666" xr:uid="{23DDC5DF-BE9F-4A0E-9A27-5004BF4CF715}"/>
    <cellStyle name="Note 3 6 3 5" xfId="48164" xr:uid="{CD39D463-CF2E-4965-BD9B-2374A2E3BD32}"/>
    <cellStyle name="Note 3 6 4" xfId="25546" xr:uid="{88B5C653-323B-46F7-8EDA-C2611332B22E}"/>
    <cellStyle name="Note 3 6 4 2" xfId="33537" xr:uid="{A5BE3A2A-F7A1-4D47-AFB0-EE28DE136B02}"/>
    <cellStyle name="Note 3 6 4 3" xfId="41867" xr:uid="{804CFF3F-15FF-4D98-A561-FBB2D843BC0E}"/>
    <cellStyle name="Note 3 6 4 4" xfId="48375" xr:uid="{9E58D35A-8C8A-4344-95C2-2E9E08A1C7F0}"/>
    <cellStyle name="Note 3 6 5" xfId="34053" xr:uid="{F2627117-FF31-425D-8136-F29436CB16AD}"/>
    <cellStyle name="Note 3 6 5 2" xfId="48931" xr:uid="{90CAAF0B-9B29-4EF7-9A05-636FD1EC4F04}"/>
    <cellStyle name="Note 3 6 6" xfId="32816" xr:uid="{98625579-8902-4859-BCE3-770F9A08789B}"/>
    <cellStyle name="Note 3 6 7" xfId="34795" xr:uid="{A5CD854B-2DD5-418C-84C3-E862D3F7BBAB}"/>
    <cellStyle name="Note 3 6 8" xfId="47590" xr:uid="{EDCC908F-C777-4D3B-9127-2192CBE6EF4F}"/>
    <cellStyle name="Note 3 7" xfId="17738" xr:uid="{D1371B59-D322-45BD-9F9F-F83A4295D124}"/>
    <cellStyle name="Note 3 7 2" xfId="32205" xr:uid="{0F2474A1-8F53-4EB0-8AB6-C78D5553A757}"/>
    <cellStyle name="Note 3 7 3" xfId="34182" xr:uid="{1A6A54C6-FC75-46FC-8C14-B62F33D12D7D}"/>
    <cellStyle name="Note 3 7 4" xfId="34961" xr:uid="{A1729A59-363F-4C78-8EA6-A4CBA2747319}"/>
    <cellStyle name="Note 3 7 5" xfId="46936" xr:uid="{A2153B68-50CB-4512-8C2A-7CBA74885D99}"/>
    <cellStyle name="Note 3 8" xfId="25158" xr:uid="{8C097200-D9FD-4407-B067-EB2F0251D2F2}"/>
    <cellStyle name="Note 3 8 2" xfId="33095" xr:uid="{D9D22D43-B0C7-40FC-9768-8F81A17B21E9}"/>
    <cellStyle name="Note 3 8 3" xfId="41135" xr:uid="{6BB3E5F3-09BC-480F-96D9-F556E0930172}"/>
    <cellStyle name="Note 3 8 4" xfId="41522" xr:uid="{9E9A2143-E336-4E46-8907-70847382567D}"/>
    <cellStyle name="Note 3 8 5" xfId="47905" xr:uid="{13ACCBA3-5AB6-4612-AEA2-7AF08BA766C8}"/>
    <cellStyle name="Note 3 9" xfId="25196" xr:uid="{86D222E9-EF9A-4207-A421-292076C0AE82}"/>
    <cellStyle name="Note 3 9 2" xfId="32958" xr:uid="{CF4141BB-FB84-43DC-B53F-129823EC8DC3}"/>
    <cellStyle name="Note 3 9 3" xfId="41151" xr:uid="{B49F67AD-4CDC-4152-92D8-353A315D7EED}"/>
    <cellStyle name="Note 3 9 4" xfId="41535" xr:uid="{5C03FD41-A43F-41F0-9742-84FB5E02FFF1}"/>
    <cellStyle name="Note 3 9 5" xfId="47789" xr:uid="{1939A249-BF8A-4233-A650-7ADC835443DB}"/>
    <cellStyle name="Note 4" xfId="14055" xr:uid="{160B08DD-3646-4C23-AE6A-77AFE7D118F9}"/>
    <cellStyle name="Note 4 2" xfId="17542" xr:uid="{E5B619AF-85C2-4268-9478-836B36D24C84}"/>
    <cellStyle name="Note 4 2 2" xfId="17944" xr:uid="{C2A90283-EC19-4EE8-96E7-E3D6087AD6FA}"/>
    <cellStyle name="Note 4 2 2 2" xfId="19316" xr:uid="{1DAC1DE5-8AA4-46E3-80C7-0BE7DCCB286C}"/>
    <cellStyle name="Note 4 2 2 2 2" xfId="36062" xr:uid="{2B23C0DB-D3E4-49DE-A233-BFA00CEB7E55}"/>
    <cellStyle name="Note 4 2 2 2 3" xfId="34211" xr:uid="{1BCAAC73-4190-44AC-8801-87B9683D494F}"/>
    <cellStyle name="Note 4 2 2 3" xfId="18236" xr:uid="{3960E300-74DC-4998-8499-31406F50DD3A}"/>
    <cellStyle name="Note 4 2 2 3 2" xfId="35745" xr:uid="{05BAFBF5-F0AE-49ED-B321-785CEE5163F0}"/>
    <cellStyle name="Note 4 2 2 3 3" xfId="34446" xr:uid="{9C7EDBEF-76D6-44BA-9DF9-BDB0126F4FB0}"/>
    <cellStyle name="Note 4 2 2 4" xfId="26978" xr:uid="{A24BB899-0BE5-47B0-9503-110B1BBE5269}"/>
    <cellStyle name="Note 4 2 2 5" xfId="35616" xr:uid="{779F09D1-EEC6-4078-B9BD-97DBCC704048}"/>
    <cellStyle name="Note 4 2 2 6" xfId="34592" xr:uid="{5BD84E78-F938-4A59-A5E2-81CC5BAF66F4}"/>
    <cellStyle name="Note 4 2 3" xfId="19315" xr:uid="{ABDF9DE2-A76F-4B08-94D8-7B6E130D4B03}"/>
    <cellStyle name="Note 4 2 3 2" xfId="32821" xr:uid="{571E48DA-10AC-4077-92CB-A075F0F50136}"/>
    <cellStyle name="Note 4 2 3 3" xfId="36061" xr:uid="{5EB56D3A-BE97-4FD8-B9D2-EFF61B017470}"/>
    <cellStyle name="Note 4 2 3 4" xfId="34212" xr:uid="{66AAD999-C62B-44F6-9397-AD8D871141BA}"/>
    <cellStyle name="Note 4 2 3 5" xfId="47595" xr:uid="{F5EA8089-B059-4C57-8AB0-95CE87FF229B}"/>
    <cellStyle name="Note 4 2 4" xfId="25350" xr:uid="{B7B3D8BB-829F-43EC-A08B-AEECB5A518BE}"/>
    <cellStyle name="Note 4 2 4 2" xfId="33163" xr:uid="{06B4F406-723D-4484-B072-44AF26A5784E}"/>
    <cellStyle name="Note 4 2 4 3" xfId="41230" xr:uid="{2A393AEA-109D-4557-AC31-090D97AC93CF}"/>
    <cellStyle name="Note 4 2 4 4" xfId="41671" xr:uid="{ED1C9F3F-A904-424F-9BAF-C21BA453FC56}"/>
    <cellStyle name="Note 4 2 4 5" xfId="47988" xr:uid="{3678404E-62AB-4A7B-A51A-6E3A024C6C0D}"/>
    <cellStyle name="Note 4 2 5" xfId="25551" xr:uid="{60D77718-9BC2-4202-B5E5-6CFF380981EA}"/>
    <cellStyle name="Note 4 2 5 2" xfId="33315" xr:uid="{77AFE854-42B4-4828-B182-D8A916C408D8}"/>
    <cellStyle name="Note 4 2 5 3" xfId="41872" xr:uid="{0DDB2770-5D7B-448D-A73F-DDA5E05AC9A8}"/>
    <cellStyle name="Note 4 2 5 4" xfId="48168" xr:uid="{80E8CD95-828E-4863-B975-363BBD3D9409}"/>
    <cellStyle name="Note 4 2 6" xfId="18235" xr:uid="{57F9539C-C1C7-4BA7-AF7A-41ECA608DE16}"/>
    <cellStyle name="Note 4 2 6 2" xfId="33541" xr:uid="{14695291-63AF-49F0-92A5-09D198C7821E}"/>
    <cellStyle name="Note 4 2 6 3" xfId="35744" xr:uid="{088E7112-2006-40F8-95BA-09DB145420D4}"/>
    <cellStyle name="Note 4 2 6 4" xfId="34447" xr:uid="{05DB3729-4AB9-467A-BED4-8C6F35EDEF07}"/>
    <cellStyle name="Note 4 2 6 5" xfId="48379" xr:uid="{C28C41AC-1BAB-4011-A827-628EFCA3742E}"/>
    <cellStyle name="Note 4 2 7" xfId="26977" xr:uid="{8BE0F529-B3B5-4952-BB9F-AC8315190E85}"/>
    <cellStyle name="Note 4 2 7 2" xfId="34058" xr:uid="{71303687-8596-405E-92D9-011B672E1DDB}"/>
    <cellStyle name="Note 4 2 7 3" xfId="48936" xr:uid="{CBE3E050-B0A8-446D-A24F-30CFFC33C3F8}"/>
    <cellStyle name="Note 4 2 8" xfId="34793" xr:uid="{D34522D1-E398-4E55-9F42-6DEAD3CD62CE}"/>
    <cellStyle name="Note 4 3" xfId="17743" xr:uid="{64E4E483-404D-40EE-98E0-FA9E3E8667C5}"/>
    <cellStyle name="Note 4 3 2" xfId="19317" xr:uid="{2A1BF480-EC1C-4645-BE07-A997AA0B31C4}"/>
    <cellStyle name="Note 4 3 2 2" xfId="36063" xr:uid="{7AEC2792-88AC-4D1F-8DE8-7F2629805F6E}"/>
    <cellStyle name="Note 4 3 2 3" xfId="34210" xr:uid="{996938D8-8F08-46FA-953E-112C4B519383}"/>
    <cellStyle name="Note 4 3 3" xfId="18237" xr:uid="{C91ED2B7-46DA-4C16-BBED-AA984551AA10}"/>
    <cellStyle name="Note 4 3 3 2" xfId="35746" xr:uid="{CD2FA95C-7288-461F-9119-2A665F29B5A7}"/>
    <cellStyle name="Note 4 3 3 3" xfId="34445" xr:uid="{2CD8EA75-91D9-4CE6-92EC-BC034B667723}"/>
    <cellStyle name="Note 4 3 4" xfId="26979" xr:uid="{A7F662B5-D13E-4B34-AA15-47361B59C60C}"/>
    <cellStyle name="Note 4 3 5" xfId="35596" xr:uid="{34613194-195F-4E30-8AED-ACB7FC84C118}"/>
    <cellStyle name="Note 4 3 6" xfId="34959" xr:uid="{94FDF6CB-7369-4A2E-B1AB-478A5BB59B7C}"/>
    <cellStyle name="Note 4 4" xfId="19314" xr:uid="{2044D645-336D-4069-809A-D31FDC1BC5DA}"/>
    <cellStyle name="Note 4 4 2" xfId="32206" xr:uid="{8691BAD3-09C4-4898-82D4-5474AFBBCF48}"/>
    <cellStyle name="Note 4 4 3" xfId="34183" xr:uid="{323B7322-8C32-40A4-832F-29AF9B71374E}"/>
    <cellStyle name="Note 4 4 4" xfId="36060" xr:uid="{160BDEA8-C907-4AED-B33E-9E1B955E2EFF}"/>
    <cellStyle name="Note 4 4 5" xfId="34213" xr:uid="{22207D9D-CF6D-4CD0-BEEF-A072B9229345}"/>
    <cellStyle name="Note 4 4 6" xfId="46938" xr:uid="{E8C0A4C9-442F-4822-92F4-65FF19914E51}"/>
    <cellStyle name="Note 4 5" xfId="25153" xr:uid="{7B2EBEC7-1D71-4F1D-B984-65FF414ADCFD}"/>
    <cellStyle name="Note 4 5 2" xfId="33020" xr:uid="{1DF25C8D-2A22-4EEE-B906-B4AECA8974BB}"/>
    <cellStyle name="Note 4 5 3" xfId="41130" xr:uid="{7676C11E-813C-4035-B2CC-2339C7D3F732}"/>
    <cellStyle name="Note 4 5 4" xfId="41517" xr:uid="{E251D453-488E-4EB9-920D-9692B9B93DC3}"/>
    <cellStyle name="Note 4 5 5" xfId="47845" xr:uid="{86DCB017-C263-4E11-AC82-8CED8D2F10E4}"/>
    <cellStyle name="Note 4 6" xfId="18234" xr:uid="{766A0370-C199-436A-B1AE-70370B6570C2}"/>
    <cellStyle name="Note 4 6 2" xfId="32930" xr:uid="{4BAEBC01-8225-429F-9AF9-2F4DC0D9968F}"/>
    <cellStyle name="Note 4 6 3" xfId="35743" xr:uid="{605E66D9-BC4A-444C-8371-6C611B913841}"/>
    <cellStyle name="Note 4 6 4" xfId="34448" xr:uid="{935A8924-9CA4-4D28-A6D0-47ED962D0BF1}"/>
    <cellStyle name="Note 4 6 5" xfId="47764" xr:uid="{9BE10548-32F3-42CD-8B79-C895C4639720}"/>
    <cellStyle name="Note 4 7" xfId="26976" xr:uid="{BEC58314-A5D5-41B2-9B35-EA72CAA604AE}"/>
    <cellStyle name="Note 4 8" xfId="34851" xr:uid="{43704D87-178A-4D4C-B790-0006DDC5F200}"/>
    <cellStyle name="Note 4 9" xfId="16830" xr:uid="{B357F113-BC93-48B2-816C-CAC6953A4211}"/>
    <cellStyle name="Note 5" xfId="14056" xr:uid="{BB3F680F-3EC2-412F-8ABE-E10FADD7041C}"/>
    <cellStyle name="Note 5 2" xfId="17543" xr:uid="{8F706BBA-94C8-4613-AB2D-F192A3C0012D}"/>
    <cellStyle name="Note 5 2 2" xfId="17945" xr:uid="{E3305D78-010F-45B6-A0B6-52A5DAC9B0A8}"/>
    <cellStyle name="Note 5 2 2 2" xfId="32822" xr:uid="{F7CFECAD-86B8-4768-BF06-41B8AC33B917}"/>
    <cellStyle name="Note 5 2 2 3" xfId="35617" xr:uid="{F6DC0433-CA82-4414-9EF1-8C88D4756D47}"/>
    <cellStyle name="Note 5 2 2 4" xfId="34591" xr:uid="{DC16B048-A22A-4D82-9F9A-C8D333C9B5D6}"/>
    <cellStyle name="Note 5 2 2 5" xfId="47596" xr:uid="{C5E3B45B-C7A8-4DBD-88DC-A453C3DBC53B}"/>
    <cellStyle name="Note 5 2 3" xfId="19319" xr:uid="{5C32D1D9-D900-487E-A571-EAEA1F715818}"/>
    <cellStyle name="Note 5 2 3 2" xfId="33164" xr:uid="{D5098152-5438-4EC6-A987-C21B00B8B0A7}"/>
    <cellStyle name="Note 5 2 3 3" xfId="36065" xr:uid="{E8CD6894-9961-42AB-AB9B-8DFD4E4B7CE8}"/>
    <cellStyle name="Note 5 2 3 4" xfId="34208" xr:uid="{8FEBD3D1-5368-45C0-999E-D4A073FC2E28}"/>
    <cellStyle name="Note 5 2 3 5" xfId="47989" xr:uid="{775C339B-6B8C-4583-9138-18E69E3B4120}"/>
    <cellStyle name="Note 5 2 4" xfId="25351" xr:uid="{B32110C4-BDA8-453B-901A-8F8EB4AF8D0E}"/>
    <cellStyle name="Note 5 2 4 2" xfId="33316" xr:uid="{638EE49B-43C4-4DDF-929E-83A45E8DFCDA}"/>
    <cellStyle name="Note 5 2 4 3" xfId="41231" xr:uid="{AC032C47-959F-4CE3-B052-D74D38666E1B}"/>
    <cellStyle name="Note 5 2 4 4" xfId="41672" xr:uid="{B8487046-A2F1-4CB1-A63A-1567C99B9433}"/>
    <cellStyle name="Note 5 2 4 5" xfId="48169" xr:uid="{570FE6CB-7375-430F-BBCC-63E10391ED5A}"/>
    <cellStyle name="Note 5 2 5" xfId="25552" xr:uid="{5BBFD2C0-EEB9-4FD5-BB3F-715F53A271F4}"/>
    <cellStyle name="Note 5 2 5 2" xfId="33542" xr:uid="{104C981C-6D47-4263-8350-CAF656156E7C}"/>
    <cellStyle name="Note 5 2 5 3" xfId="41873" xr:uid="{F4449C90-CD94-415E-A71C-5809FA087F86}"/>
    <cellStyle name="Note 5 2 5 4" xfId="48380" xr:uid="{4CEF9C08-41F6-4CDA-9CDC-6FBF0845DB86}"/>
    <cellStyle name="Note 5 2 6" xfId="18239" xr:uid="{34B6C73C-42AF-4BCA-B2FF-4899E033B75D}"/>
    <cellStyle name="Note 5 2 6 2" xfId="34059" xr:uid="{96A26A11-E22A-4907-BD1A-EBB4D83CD646}"/>
    <cellStyle name="Note 5 2 6 3" xfId="35748" xr:uid="{3BD801E3-1041-4896-B1FB-E128134198A6}"/>
    <cellStyle name="Note 5 2 6 4" xfId="34443" xr:uid="{7F53C994-5530-4579-8BE3-C6F04415CBF8}"/>
    <cellStyle name="Note 5 2 6 5" xfId="48937" xr:uid="{8B1BA548-A83C-4E76-9102-79CB764E1336}"/>
    <cellStyle name="Note 5 2 7" xfId="26981" xr:uid="{989EE8FA-7BBA-44ED-93E9-D9878FF559C9}"/>
    <cellStyle name="Note 5 2 8" xfId="34792" xr:uid="{28801D88-DD2B-46B9-A455-2FBA213C71D8}"/>
    <cellStyle name="Note 5 3" xfId="17744" xr:uid="{F960E34B-BE03-4853-B33A-F79FA7C4F9F1}"/>
    <cellStyle name="Note 5 3 2" xfId="32207" xr:uid="{546D76D0-D577-4BFC-BAFC-79A30F1ED3D0}"/>
    <cellStyle name="Note 5 3 3" xfId="34184" xr:uid="{3C6017D8-D2EB-4118-80F4-9AA8A9467D6D}"/>
    <cellStyle name="Note 5 3 4" xfId="34958" xr:uid="{675C34CB-BF23-4F97-818F-199557C49F78}"/>
    <cellStyle name="Note 5 3 5" xfId="46939" xr:uid="{6B0314EF-3366-4A75-9B64-BA5621DD4593}"/>
    <cellStyle name="Note 5 4" xfId="19318" xr:uid="{4A72A8FA-95C1-40BF-A0A5-4611028401EA}"/>
    <cellStyle name="Note 5 4 2" xfId="33019" xr:uid="{6A79B3F1-B334-4E78-8567-477D6A0F8677}"/>
    <cellStyle name="Note 5 4 3" xfId="36064" xr:uid="{02ACBB8A-B9F2-4D8A-9DB6-F8EA32FE1354}"/>
    <cellStyle name="Note 5 4 4" xfId="34209" xr:uid="{80D1FA17-FE31-46C4-89AF-CF3F9B2B00F9}"/>
    <cellStyle name="Note 5 4 5" xfId="47844" xr:uid="{BF6EA270-402B-498C-9364-A065A811F5DA}"/>
    <cellStyle name="Note 5 5" xfId="25152" xr:uid="{5130B984-9EE4-4DDA-9452-05C85BC2B85F}"/>
    <cellStyle name="Note 5 5 2" xfId="32960" xr:uid="{D2C475C8-9A3F-443D-9A19-36CF391B2690}"/>
    <cellStyle name="Note 5 5 3" xfId="41129" xr:uid="{ED2B643F-7322-46A0-B025-E4693719490D}"/>
    <cellStyle name="Note 5 5 4" xfId="41516" xr:uid="{9FA78F82-6280-4F49-BB02-EDEA8CC771D5}"/>
    <cellStyle name="Note 5 5 5" xfId="47791" xr:uid="{8C7FF61B-6E58-4C95-9367-BF664FBC42FD}"/>
    <cellStyle name="Note 5 6" xfId="18238" xr:uid="{5FF0D404-DC4D-4D0E-B356-383000D34951}"/>
    <cellStyle name="Note 5 6 2" xfId="35747" xr:uid="{2B2F6EBC-C869-444C-AB3D-3EC119E5C41B}"/>
    <cellStyle name="Note 5 6 3" xfId="34444" xr:uid="{2242C27B-341E-4BB6-8652-3C921E18E2CD}"/>
    <cellStyle name="Note 5 7" xfId="26980" xr:uid="{591F113C-0A50-4ABA-87AF-6BEE4E70604A}"/>
    <cellStyle name="Note 5 8" xfId="34850" xr:uid="{C8235392-600B-447C-A2D3-3B67E907E49B}"/>
    <cellStyle name="Note 5 9" xfId="16831" xr:uid="{0D6DDC5B-EA5C-4CBC-85A4-9CE7639CCF0B}"/>
    <cellStyle name="Note 6" xfId="14057" xr:uid="{A9A7F3E4-E33A-4FE4-AD5B-FE4A53E2F8C3}"/>
    <cellStyle name="Note 6 2" xfId="17544" xr:uid="{59CCFE8F-3BDE-42B3-BA81-828AD10C8BBE}"/>
    <cellStyle name="Note 6 2 2" xfId="17946" xr:uid="{0913D90B-B573-4853-A9EB-52F71C76E60D}"/>
    <cellStyle name="Note 6 2 2 2" xfId="33165" xr:uid="{414FCDD8-A72D-4ACF-BD3E-5C822048E466}"/>
    <cellStyle name="Note 6 2 2 3" xfId="35618" xr:uid="{D5092F15-112C-4967-AD2E-9CE26C92204E}"/>
    <cellStyle name="Note 6 2 2 4" xfId="34590" xr:uid="{04B65DF7-0515-4836-B0B6-2F5DE3CC0887}"/>
    <cellStyle name="Note 6 2 2 5" xfId="47990" xr:uid="{E24BA52C-A149-4E7F-987B-59AAE1957F47}"/>
    <cellStyle name="Note 6 2 3" xfId="25352" xr:uid="{308E8EAE-793F-43CE-8726-B0E1ED2AFBD1}"/>
    <cellStyle name="Note 6 2 3 2" xfId="33317" xr:uid="{4FAD3202-3BA7-450A-AEB3-D83F6A4EA203}"/>
    <cellStyle name="Note 6 2 3 3" xfId="41232" xr:uid="{CF6A0BA2-962E-4DBA-A000-4F557392A094}"/>
    <cellStyle name="Note 6 2 3 4" xfId="41673" xr:uid="{8048E353-11C7-477F-9C3E-E37948188422}"/>
    <cellStyle name="Note 6 2 3 5" xfId="48170" xr:uid="{6F2F134A-F13F-4E8C-B5C7-4F639FAC11AC}"/>
    <cellStyle name="Note 6 2 4" xfId="25553" xr:uid="{75C5ABD9-186F-4008-AB91-5C0228F7C966}"/>
    <cellStyle name="Note 6 2 4 2" xfId="33543" xr:uid="{D4645DCA-3352-46E5-B0F0-E7D27BA89D5A}"/>
    <cellStyle name="Note 6 2 4 3" xfId="41874" xr:uid="{F78FD13E-F65A-45F7-BE9A-44CC0AFEB012}"/>
    <cellStyle name="Note 6 2 4 4" xfId="48381" xr:uid="{36EF1015-DF85-4DDB-ABB6-19C1E017E9A1}"/>
    <cellStyle name="Note 6 2 5" xfId="34060" xr:uid="{59B6D48F-19D6-41BD-9702-21AAD97CBB6E}"/>
    <cellStyle name="Note 6 2 5 2" xfId="48938" xr:uid="{E0BFADC4-6EB2-4291-B6ED-607AD3430E76}"/>
    <cellStyle name="Note 6 2 6" xfId="32823" xr:uid="{F3B9DFDF-00CE-4CA7-95FA-0483A7388EBB}"/>
    <cellStyle name="Note 6 2 7" xfId="34791" xr:uid="{93978DD5-099F-42C8-81D5-B84CB6BF064D}"/>
    <cellStyle name="Note 6 2 8" xfId="47597" xr:uid="{45808A54-5D92-4B83-B278-8CF1230A2F38}"/>
    <cellStyle name="Note 6 3" xfId="17745" xr:uid="{C0DE9D01-394F-4064-A0B8-A9B395BB2109}"/>
    <cellStyle name="Note 6 3 2" xfId="32208" xr:uid="{3E955A3D-CAA2-4C5D-923B-992A5FC1E52C}"/>
    <cellStyle name="Note 6 3 3" xfId="34185" xr:uid="{7F8AAAC4-DF0A-4DB3-9AC0-ABB76EDFF90F}"/>
    <cellStyle name="Note 6 3 4" xfId="34954" xr:uid="{3129E124-B0B9-4762-9525-6D7456492427}"/>
    <cellStyle name="Note 6 3 5" xfId="46940" xr:uid="{716C56A5-61DB-4B7F-AD94-65B72C96F209}"/>
    <cellStyle name="Note 6 4" xfId="19320" xr:uid="{906405AA-2AF7-4371-ACA1-E450BFB6569D}"/>
    <cellStyle name="Note 6 4 2" xfId="33018" xr:uid="{616FBC9D-F7E8-4155-8A11-3E52F4A0940B}"/>
    <cellStyle name="Note 6 4 3" xfId="36066" xr:uid="{322C8861-F4D3-47CC-9E46-9F6A2FF83FC5}"/>
    <cellStyle name="Note 6 4 4" xfId="34207" xr:uid="{171B1591-E282-4D39-9A26-400F3D6A4630}"/>
    <cellStyle name="Note 6 4 5" xfId="47843" xr:uid="{ED34362F-30D3-4E01-AA76-ED42F1108C85}"/>
    <cellStyle name="Note 6 5" xfId="25151" xr:uid="{B4C3EB56-39BF-4F56-8FD6-684BD977A44A}"/>
    <cellStyle name="Note 6 5 2" xfId="32961" xr:uid="{4CA5BEE1-1E9A-4D33-B2A4-711B74CF4780}"/>
    <cellStyle name="Note 6 5 3" xfId="41128" xr:uid="{84B707FB-6A0F-48C3-94A1-D41F174C58C7}"/>
    <cellStyle name="Note 6 5 4" xfId="41515" xr:uid="{E85E2BCD-E219-45A8-A77B-8C35DF4B4B71}"/>
    <cellStyle name="Note 6 5 5" xfId="47792" xr:uid="{3378F967-7577-4ACC-BB24-FB8144F05798}"/>
    <cellStyle name="Note 6 6" xfId="18240" xr:uid="{7838F1E5-6C81-461E-B090-834532F113C6}"/>
    <cellStyle name="Note 6 6 2" xfId="35749" xr:uid="{ED774FE7-BAF5-49D3-B4AA-BD8FEC7363CA}"/>
    <cellStyle name="Note 6 6 3" xfId="34442" xr:uid="{14EF7CD2-8FA4-422C-AF30-614EEEF06896}"/>
    <cellStyle name="Note 6 7" xfId="26982" xr:uid="{FE9C6F3E-C5A4-4EE7-9EE6-80D735DAF48F}"/>
    <cellStyle name="Note 6 8" xfId="34849" xr:uid="{AAEDEA17-037C-4E1A-B9C2-A89C35B5DEB6}"/>
    <cellStyle name="Note 6 9" xfId="16832" xr:uid="{22328985-96E5-415F-B9F2-4DF872D6ADB5}"/>
    <cellStyle name="Note 7" xfId="14058" xr:uid="{B0F7CBE2-4A94-4CC4-B860-3870C7EC127F}"/>
    <cellStyle name="Note 7 2" xfId="17545" xr:uid="{CCD5A28A-9420-4D6C-BB96-BCC91DD8F841}"/>
    <cellStyle name="Note 7 2 2" xfId="17947" xr:uid="{3796E6FE-1856-4917-80DC-AB0607B802CC}"/>
    <cellStyle name="Note 7 2 2 2" xfId="33166" xr:uid="{E7F937A3-B9F8-41E8-A593-57109CCED936}"/>
    <cellStyle name="Note 7 2 2 3" xfId="35619" xr:uid="{6D1FAC7A-72F7-4AE0-B520-3CBD75E080DC}"/>
    <cellStyle name="Note 7 2 2 4" xfId="34589" xr:uid="{22B1A8A8-82BB-4961-9704-D4B19E6AD87D}"/>
    <cellStyle name="Note 7 2 2 5" xfId="47991" xr:uid="{0C8DBFBD-D1AD-4392-AB47-D672DC880613}"/>
    <cellStyle name="Note 7 2 3" xfId="25353" xr:uid="{A388295A-3BA1-48B7-B68D-49366B340784}"/>
    <cellStyle name="Note 7 2 3 2" xfId="33318" xr:uid="{06CE0D04-B470-468A-8EC7-FC6095620F2B}"/>
    <cellStyle name="Note 7 2 3 3" xfId="41233" xr:uid="{368180BA-C48E-48E2-926F-E126F387A1F7}"/>
    <cellStyle name="Note 7 2 3 4" xfId="41674" xr:uid="{AFA4BC96-BF24-49A9-A4CF-FDCD2E2085A3}"/>
    <cellStyle name="Note 7 2 3 5" xfId="48171" xr:uid="{7293AD5B-AF54-47DB-8001-9A78D715AB2C}"/>
    <cellStyle name="Note 7 2 4" xfId="25554" xr:uid="{5C35ADFF-36E2-4354-9A0C-0CC6FF374382}"/>
    <cellStyle name="Note 7 2 4 2" xfId="33544" xr:uid="{321308C9-2EBE-45AD-BB08-5D2C526E852D}"/>
    <cellStyle name="Note 7 2 4 3" xfId="41875" xr:uid="{90128189-05E4-424A-BBA7-1B3769B0CE71}"/>
    <cellStyle name="Note 7 2 4 4" xfId="48382" xr:uid="{D64C97AE-EDF0-437F-BB10-467DDAB11245}"/>
    <cellStyle name="Note 7 2 5" xfId="34061" xr:uid="{B08BE665-2618-42DF-8B7B-77452E478154}"/>
    <cellStyle name="Note 7 2 5 2" xfId="48939" xr:uid="{B25796FC-9D5D-4E82-ACFA-2E9A761632FD}"/>
    <cellStyle name="Note 7 2 6" xfId="32824" xr:uid="{B5A3D777-50B9-43EF-B05E-7737B7F64478}"/>
    <cellStyle name="Note 7 2 7" xfId="34790" xr:uid="{7D5A62FE-31BA-4EE8-803B-224DE9780EB2}"/>
    <cellStyle name="Note 7 2 8" xfId="47598" xr:uid="{9DFD6D6B-F6E3-4B4A-8160-952743B725FD}"/>
    <cellStyle name="Note 7 3" xfId="17746" xr:uid="{BD94FEE4-D573-459A-B93B-65CE22E57982}"/>
    <cellStyle name="Note 7 3 2" xfId="33017" xr:uid="{97639863-F876-4C4C-B37B-50CC943A0177}"/>
    <cellStyle name="Note 7 3 3" xfId="35597" xr:uid="{4C8DE129-01E2-429B-A346-03B7587531A5}"/>
    <cellStyle name="Note 7 3 4" xfId="34957" xr:uid="{18453813-0DC0-4939-B44A-66C51561FEA0}"/>
    <cellStyle name="Note 7 3 5" xfId="47842" xr:uid="{83DC9AF9-54D4-487E-A4A1-550C0066F359}"/>
    <cellStyle name="Note 7 4" xfId="25150" xr:uid="{E2D3D2E2-AC5E-4570-95C3-FC3D4EC9784C}"/>
    <cellStyle name="Note 7 4 2" xfId="32962" xr:uid="{856BA98A-E7CC-40E3-935B-ECC5491538C3}"/>
    <cellStyle name="Note 7 4 3" xfId="41127" xr:uid="{398AC7F0-031C-42DE-804E-69680576516E}"/>
    <cellStyle name="Note 7 4 4" xfId="41514" xr:uid="{8093EC67-1AA2-4660-9536-84B20EC45C22}"/>
    <cellStyle name="Note 7 4 5" xfId="47793" xr:uid="{E3660EB4-5647-48A9-968D-EECB8A435614}"/>
    <cellStyle name="Note 7 5" xfId="18670" xr:uid="{76AC6984-070D-470A-BFE0-30CA2DBAA06B}"/>
    <cellStyle name="Note 7 5 2" xfId="36026" xr:uid="{37EDAF80-2F80-4B2E-88DC-E944D920B795}"/>
    <cellStyle name="Note 7 5 3" xfId="34886" xr:uid="{0DF2F22F-5F56-44A9-806D-7487DAC0C89F}"/>
    <cellStyle name="Note 7 6" xfId="16833" xr:uid="{75AC982A-090C-4706-8B09-B4B4EEB11CF1}"/>
    <cellStyle name="Note 8" xfId="14059" xr:uid="{F27C08FF-1EDA-48B9-A1E7-64B1E2D3D47E}"/>
    <cellStyle name="Note 8 2" xfId="17546" xr:uid="{C72DCAB9-DFFF-4498-928A-653BF7FAA0B8}"/>
    <cellStyle name="Note 8 2 2" xfId="17948" xr:uid="{C8FA71C9-1FE5-4FF0-9410-DB4F04F55807}"/>
    <cellStyle name="Note 8 2 2 2" xfId="33167" xr:uid="{A7E8A9BE-3FAD-45E5-AD01-D3D012559754}"/>
    <cellStyle name="Note 8 2 2 3" xfId="35620" xr:uid="{7F44CC8A-F34C-4DF5-80D2-095C4F57409B}"/>
    <cellStyle name="Note 8 2 2 4" xfId="34588" xr:uid="{23227208-E30A-442F-8385-F0B01F8FA928}"/>
    <cellStyle name="Note 8 2 2 5" xfId="47992" xr:uid="{ABA82E0A-E41E-4D61-9805-ACE7A887F8EF}"/>
    <cellStyle name="Note 8 2 3" xfId="25354" xr:uid="{91BB0D6E-E39C-451F-8B19-0A75F5676C9F}"/>
    <cellStyle name="Note 8 2 3 2" xfId="33319" xr:uid="{DB9117A0-930F-42B7-80AC-872A06D6B829}"/>
    <cellStyle name="Note 8 2 3 3" xfId="41234" xr:uid="{3E648523-0F3B-470B-AC42-0D676BE25C1C}"/>
    <cellStyle name="Note 8 2 3 4" xfId="41675" xr:uid="{22415CF7-75E3-4898-837F-C3596FE07C5E}"/>
    <cellStyle name="Note 8 2 3 5" xfId="48172" xr:uid="{B5EAF84B-B521-4B31-88E7-0970F225671B}"/>
    <cellStyle name="Note 8 2 4" xfId="25555" xr:uid="{F47ABB01-B7EE-4B32-9A34-E244E1EE55C6}"/>
    <cellStyle name="Note 8 2 4 2" xfId="33545" xr:uid="{CDFC7E34-45EC-421D-9F45-B8F27E855F75}"/>
    <cellStyle name="Note 8 2 4 3" xfId="41876" xr:uid="{C735B187-54AE-4E55-8511-7A2DB045E589}"/>
    <cellStyle name="Note 8 2 4 4" xfId="48383" xr:uid="{E4362855-FC7C-4637-A4E7-3FC54D283F5C}"/>
    <cellStyle name="Note 8 2 5" xfId="34062" xr:uid="{BADB9929-241D-4AF1-8949-6D9B9FA411CB}"/>
    <cellStyle name="Note 8 2 5 2" xfId="48940" xr:uid="{0292E811-77FD-4D87-8F92-C629468B4FCF}"/>
    <cellStyle name="Note 8 2 6" xfId="32825" xr:uid="{9D34FEBD-8D7F-46E1-89C4-55742288D7CF}"/>
    <cellStyle name="Note 8 2 7" xfId="34789" xr:uid="{570DA3F6-76C3-49F0-B613-8E9E38AC8C8B}"/>
    <cellStyle name="Note 8 2 8" xfId="47599" xr:uid="{D0658196-E627-44BF-A295-32E2DB1EA8EC}"/>
    <cellStyle name="Note 8 3" xfId="17747" xr:uid="{6F05CC41-39DA-4EDD-972E-7A38905E38C6}"/>
    <cellStyle name="Note 8 3 2" xfId="33016" xr:uid="{1B5BE414-AD0D-4BBD-91D0-40F647E4AD09}"/>
    <cellStyle name="Note 8 3 3" xfId="35598" xr:uid="{52EB7382-553E-492B-A2C1-AC37138EA3A3}"/>
    <cellStyle name="Note 8 3 4" xfId="34956" xr:uid="{636E9B10-5AFC-4725-8E96-6492AA409021}"/>
    <cellStyle name="Note 8 3 5" xfId="47841" xr:uid="{A3DAC1E4-4D02-4C54-BDE1-A5CEA99357D7}"/>
    <cellStyle name="Note 8 4" xfId="25149" xr:uid="{06FF7504-64A2-410C-A3B2-50944E527ABC}"/>
    <cellStyle name="Note 8 4 2" xfId="32963" xr:uid="{FC2B44B0-3731-47E4-81C1-29E4BD86B23F}"/>
    <cellStyle name="Note 8 4 3" xfId="41126" xr:uid="{D5CD1836-D8FF-404F-ACD0-EF95DBB10E5B}"/>
    <cellStyle name="Note 8 4 4" xfId="41513" xr:uid="{6B31011E-E665-4E7C-B22E-90482D092DEE}"/>
    <cellStyle name="Note 8 4 5" xfId="47794" xr:uid="{9BE376FD-BB24-48E4-B5A8-43577AA9FFD8}"/>
    <cellStyle name="Note 8 5" xfId="34848" xr:uid="{E6BE291E-8A61-47CF-8BE0-0916675D68AF}"/>
    <cellStyle name="Note 8 6" xfId="46941" xr:uid="{F624FFC4-0FC8-4EBF-9F5F-B60FA625EA5D}"/>
    <cellStyle name="Note 8 7" xfId="16834" xr:uid="{A98BD2A1-6273-4A3E-B39B-2699E483A342}"/>
    <cellStyle name="Note 9" xfId="14060" xr:uid="{BBD61343-6587-48A3-8BC7-0C6C3BE82B63}"/>
    <cellStyle name="Note 9 2" xfId="17547" xr:uid="{BC59C18B-2D1F-4E07-8773-75B5F54EAF70}"/>
    <cellStyle name="Note 9 2 2" xfId="17949" xr:uid="{60D81C25-09EA-4E30-9C26-76EEDDC427A9}"/>
    <cellStyle name="Note 9 2 2 2" xfId="33168" xr:uid="{50BFCD0D-4AA4-4254-A738-3B714A4D6BB0}"/>
    <cellStyle name="Note 9 2 2 3" xfId="35621" xr:uid="{3BA8A39C-8DCD-4081-AA93-D81108A23244}"/>
    <cellStyle name="Note 9 2 2 4" xfId="34587" xr:uid="{2F5E86DE-5442-4084-BEAA-22C07AD123F2}"/>
    <cellStyle name="Note 9 2 2 5" xfId="47993" xr:uid="{6E399144-47A9-4B1E-BB15-D957C1253E73}"/>
    <cellStyle name="Note 9 2 3" xfId="25355" xr:uid="{3F220436-1E46-4D47-A527-694FB5BC9BAB}"/>
    <cellStyle name="Note 9 2 3 2" xfId="33320" xr:uid="{F64080CF-FC46-488D-B1D8-5D1D0B6638D8}"/>
    <cellStyle name="Note 9 2 3 3" xfId="41235" xr:uid="{6FF0578A-6E8C-4CD7-A97F-6E12DEB4735C}"/>
    <cellStyle name="Note 9 2 3 4" xfId="41676" xr:uid="{F6447716-E150-4EF4-9D56-CB2F63FA9C17}"/>
    <cellStyle name="Note 9 2 3 5" xfId="48173" xr:uid="{D83DBBF6-CE3C-4E30-8E6B-5A964E4C82E6}"/>
    <cellStyle name="Note 9 2 4" xfId="25556" xr:uid="{2BDD66FF-A043-4E50-9BCE-B984505B5733}"/>
    <cellStyle name="Note 9 2 4 2" xfId="33546" xr:uid="{3E2729D5-083E-4E35-A447-2200B1C4C700}"/>
    <cellStyle name="Note 9 2 4 3" xfId="41877" xr:uid="{10AA7A76-193E-4A29-961F-F115F2D5800B}"/>
    <cellStyle name="Note 9 2 4 4" xfId="48384" xr:uid="{3E408BD8-3B95-4017-BA05-99448DD15111}"/>
    <cellStyle name="Note 9 2 5" xfId="34063" xr:uid="{8759F86C-045C-4404-9F82-D52DD8CD8038}"/>
    <cellStyle name="Note 9 2 5 2" xfId="48941" xr:uid="{7780647D-0B28-4248-A98F-B87BE42F7BB2}"/>
    <cellStyle name="Note 9 2 6" xfId="32826" xr:uid="{0274C75B-981C-401F-81B5-3ADB2262DDD7}"/>
    <cellStyle name="Note 9 2 7" xfId="34788" xr:uid="{BBA54E41-B37C-405D-B839-AD944B50D540}"/>
    <cellStyle name="Note 9 2 8" xfId="47600" xr:uid="{D71534CD-A863-41F0-9A47-DFAC77719957}"/>
    <cellStyle name="Note 9 3" xfId="17748" xr:uid="{DA525B6C-03BD-41CE-862D-9849DECD8096}"/>
    <cellStyle name="Note 9 3 2" xfId="33015" xr:uid="{D0E55644-0416-45FF-87B1-58855D01437D}"/>
    <cellStyle name="Note 9 3 3" xfId="35599" xr:uid="{7B5F221D-4A32-4590-81F7-F33F1D8E7B4C}"/>
    <cellStyle name="Note 9 3 4" xfId="34955" xr:uid="{51DA16E0-3774-4123-B480-D66393796635}"/>
    <cellStyle name="Note 9 3 5" xfId="47840" xr:uid="{51E64B57-0165-4B1D-ADD4-CD5EBDD509EE}"/>
    <cellStyle name="Note 9 4" xfId="25148" xr:uid="{442E752C-7F00-4BE2-9C13-1A17B8A77E0E}"/>
    <cellStyle name="Note 9 4 2" xfId="32964" xr:uid="{046072EE-8538-4F7D-860D-2355D8FE978C}"/>
    <cellStyle name="Note 9 4 3" xfId="41125" xr:uid="{9072D859-554C-417C-8A86-B8684F1E321C}"/>
    <cellStyle name="Note 9 4 4" xfId="41512" xr:uid="{7CBC9927-BB84-46A2-9314-A2EEAD71D71A}"/>
    <cellStyle name="Note 9 4 5" xfId="47795" xr:uid="{8E2E7185-B38B-4876-9AAA-36E145AC562F}"/>
    <cellStyle name="Note 9 5" xfId="34998" xr:uid="{C575E991-9E2F-4E90-9500-0DFEDDFB2285}"/>
    <cellStyle name="Note 9 6" xfId="46942" xr:uid="{C8FF83A2-E773-4698-9FF4-9D666384422E}"/>
    <cellStyle name="Note 9 7" xfId="16835" xr:uid="{AA091525-21ED-483D-848E-60A809802803}"/>
    <cellStyle name="Output" xfId="14061" xr:uid="{4C521E97-B787-4C72-B959-DB1F74989808}"/>
    <cellStyle name="Output 10" xfId="14062" xr:uid="{CAC83674-6F74-4761-B76D-1FF9F7E519EF}"/>
    <cellStyle name="Output 11" xfId="16246" xr:uid="{01BB43BC-6F9A-45B4-B57E-8CF232ADAB46}"/>
    <cellStyle name="Output 11 2" xfId="17950" xr:uid="{0E426DC1-E8B2-4CE1-BCF4-A5803632C280}"/>
    <cellStyle name="Output 11 2 2" xfId="33169" xr:uid="{593E428C-D787-48FA-8C72-6B8E5497500C}"/>
    <cellStyle name="Output 11 2 3" xfId="34586" xr:uid="{8B11337C-1547-4947-9CC5-D900C43D819C}"/>
    <cellStyle name="Output 11 2 4" xfId="47994" xr:uid="{DEF7729A-089D-4BB9-B9FF-2E8D12F3F3F8}"/>
    <cellStyle name="Output 11 3" xfId="25356" xr:uid="{C84B30B2-D1F1-4B9F-8267-ECB80D13A06D}"/>
    <cellStyle name="Output 11 3 2" xfId="33321" xr:uid="{A51C407C-2D2B-4506-A292-F31E08B0A4C9}"/>
    <cellStyle name="Output 11 3 3" xfId="41677" xr:uid="{C9724F97-31B2-4D39-A02D-E9FE25B4DF31}"/>
    <cellStyle name="Output 11 3 4" xfId="48174" xr:uid="{80F69813-E4E7-4D9D-99CB-EF2F1CE4A181}"/>
    <cellStyle name="Output 11 4" xfId="25557" xr:uid="{0335E3C4-B938-4590-93C9-B6888C88D532}"/>
    <cellStyle name="Output 11 4 2" xfId="41878" xr:uid="{B8344D8D-7477-4397-B9EB-D95BCE224C06}"/>
    <cellStyle name="Output 11 4 3" xfId="48385" xr:uid="{3DA3C9C0-4860-4A0F-B082-7862F64BF9AF}"/>
    <cellStyle name="Output 11 5" xfId="34064" xr:uid="{69EFDD66-624F-4239-B812-64038D7EE533}"/>
    <cellStyle name="Output 11 5 2" xfId="48942" xr:uid="{B8964E2A-9D87-4594-B1A4-9A9BDA8F6470}"/>
    <cellStyle name="Output 11 6" xfId="34787" xr:uid="{F5EDB995-8D2A-4B44-B797-88B72FBC4400}"/>
    <cellStyle name="Output 11 7" xfId="47601" xr:uid="{97DCC13E-B2F0-4365-AB11-8EA7DC8E45FA}"/>
    <cellStyle name="Output 11 8" xfId="17548" xr:uid="{26A6EF8D-AAFA-48EE-98B9-3F181AE2C7E0}"/>
    <cellStyle name="Output 12" xfId="16836" xr:uid="{0539DE22-7FC2-4AA2-AA6C-67CB6052E8A7}"/>
    <cellStyle name="Output 12 2" xfId="33014" xr:uid="{7D81CE03-6C90-4FFC-BB02-B0B99764543A}"/>
    <cellStyle name="Output 12 3" xfId="41083" xr:uid="{BFFE3730-77AD-4A1F-AE97-A73072E504BC}"/>
    <cellStyle name="Output 12 4" xfId="47839" xr:uid="{1BF687B0-6B86-47EC-947E-6F903CA74FC8}"/>
    <cellStyle name="Output 13" xfId="17749" xr:uid="{E356262F-4F9F-420A-B53D-74510B595D8E}"/>
    <cellStyle name="Output 13 2" xfId="32965" xr:uid="{C01891D9-6045-4D39-8551-0EF28D3501DC}"/>
    <cellStyle name="Output 13 3" xfId="34248" xr:uid="{70C495A0-02FC-4FF6-A905-46044E60F778}"/>
    <cellStyle name="Output 13 4" xfId="47796" xr:uid="{7ABDEB05-3521-4C52-BC54-FEE615DF35D3}"/>
    <cellStyle name="Output 14" xfId="25147" xr:uid="{4055E2E3-EB73-4F93-8BA7-39432D0C28B7}"/>
    <cellStyle name="Output 14 2" xfId="41124" xr:uid="{2F792E96-A32C-4213-8770-E7319BDE3811}"/>
    <cellStyle name="Output 14 3" xfId="41511" xr:uid="{AACCF94B-D460-4534-A599-1373B8E24AE5}"/>
    <cellStyle name="Output 15" xfId="25050" xr:uid="{7A03C396-C3BF-4561-9490-1FB819434E8C}"/>
    <cellStyle name="Output 15 2" xfId="41111" xr:uid="{A9A0FF56-C937-4872-A38E-356D844A07EF}"/>
    <cellStyle name="Output 15 3" xfId="41420" xr:uid="{DBC5FD6D-512A-4062-A89F-6908F43EC3F2}"/>
    <cellStyle name="Output 2" xfId="14063" xr:uid="{824524C3-4F0C-4545-BBF1-6D7F0D5B84FC}"/>
    <cellStyle name="Output 2 10" xfId="17750" xr:uid="{CC193A7F-096F-4179-BD0F-4A879AECAAD8}"/>
    <cellStyle name="Output 2 10 2" xfId="33013" xr:uid="{81E3E5D0-C52F-43BE-A543-D962116377BC}"/>
    <cellStyle name="Output 2 10 3" xfId="34247" xr:uid="{D23DB476-A776-49DF-89F4-8C93088FB67A}"/>
    <cellStyle name="Output 2 10 4" xfId="47838" xr:uid="{BB04BFB3-C9A6-4B7B-AE32-B758B501C1F8}"/>
    <cellStyle name="Output 2 11" xfId="25146" xr:uid="{1C623134-914D-4C31-BA11-35D40114200F}"/>
    <cellStyle name="Output 2 11 2" xfId="32966" xr:uid="{CD3D7198-6303-4CD8-8941-54B3C194F2F8}"/>
    <cellStyle name="Output 2 11 3" xfId="41510" xr:uid="{251F2F6A-D236-491C-8FCC-2B7C434932C8}"/>
    <cellStyle name="Output 2 11 4" xfId="47797" xr:uid="{BF5A34F7-6316-4B2A-B0E5-E56B7A76C0C6}"/>
    <cellStyle name="Output 2 12" xfId="25049" xr:uid="{0D272EEF-33C5-4058-B9D6-C202B2F0CAB4}"/>
    <cellStyle name="Output 2 12 2" xfId="41110" xr:uid="{5E455D7E-587D-41C4-A11E-B7A4D3048BF3}"/>
    <cellStyle name="Output 2 12 3" xfId="41419" xr:uid="{450DF2EE-E925-49D0-9423-D5D9D52AF2B0}"/>
    <cellStyle name="Output 2 13" xfId="25680" xr:uid="{878393E8-30AC-4EFC-A918-9766D0684667}"/>
    <cellStyle name="Output 2 14" xfId="16317" xr:uid="{0E135964-230D-426A-967E-9C14AD62CCFF}"/>
    <cellStyle name="Output 2 2" xfId="14064" xr:uid="{227DF143-E8BA-4C8E-AB85-B5862743EF40}"/>
    <cellStyle name="Output 2 2 2" xfId="14065" xr:uid="{504E5343-D1D7-426D-B239-B1782E4B174B}"/>
    <cellStyle name="Output 2 2 2 2" xfId="17551" xr:uid="{A550C72F-40FE-4D12-A06A-EC36B06E30DE}"/>
    <cellStyle name="Output 2 2 2 2 2" xfId="17953" xr:uid="{D84293FD-B8B8-4E78-BB7B-17EDA99F6E95}"/>
    <cellStyle name="Output 2 2 2 2 2 2" xfId="19322" xr:uid="{2035786E-0517-4E1C-B668-AE5ED014D914}"/>
    <cellStyle name="Output 2 2 2 2 2 2 2" xfId="18247" xr:uid="{05C311B2-0E04-410E-9513-393075045B75}"/>
    <cellStyle name="Output 2 2 2 2 2 2 2 2" xfId="35756" xr:uid="{97BEFF0C-B16E-42A7-8107-6D9A1B231B8E}"/>
    <cellStyle name="Output 2 2 2 2 2 2 2 3" xfId="34440" xr:uid="{92FAAAAE-845C-4E93-852E-611E09AC4CA8}"/>
    <cellStyle name="Output 2 2 2 2 2 2 3" xfId="26984" xr:uid="{2B552338-C43C-4391-8ACB-E55CB93241E4}"/>
    <cellStyle name="Output 2 2 2 2 2 3" xfId="18243" xr:uid="{5B6E7590-6E4F-47E3-9282-29A21A6CC8B4}"/>
    <cellStyle name="Output 2 2 2 2 2 3 2" xfId="35752" xr:uid="{FC1A9123-CC97-4D0B-900F-BAAB7C5C2293}"/>
    <cellStyle name="Output 2 2 2 2 2 3 3" xfId="34441" xr:uid="{0E530775-89CC-489B-BB5F-FE12F3935F43}"/>
    <cellStyle name="Output 2 2 2 2 2 4" xfId="26983" xr:uid="{FC2634A1-7E16-43F5-A6BE-49E13AE75424}"/>
    <cellStyle name="Output 2 2 2 2 3" xfId="19323" xr:uid="{23A7F8AE-9EDA-4A16-90C3-5D6590EC1751}"/>
    <cellStyle name="Output 2 2 2 2 3 2" xfId="24602" xr:uid="{3FB6B99A-4506-47E2-BA8E-68F45601C31A}"/>
    <cellStyle name="Output 2 2 2 2 3 2 2" xfId="40799" xr:uid="{DA6EA227-BF9D-4566-9288-B0E875F6C216}"/>
    <cellStyle name="Output 2 2 2 2 3 2 3" xfId="41266" xr:uid="{F41C182D-F415-4A91-9705-B5BBA2F4DEB8}"/>
    <cellStyle name="Output 2 2 2 2 3 3" xfId="26985" xr:uid="{2C2BD938-1AE6-42B2-A003-1A947243F817}"/>
    <cellStyle name="Output 2 2 2 2 4" xfId="25359" xr:uid="{F5F0C7F5-B9AF-49FB-8069-23ABCA4B080F}"/>
    <cellStyle name="Output 2 2 2 2 4 2" xfId="32828" xr:uid="{5A9864EB-CB7E-47B1-8D21-CB1EB8EC7696}"/>
    <cellStyle name="Output 2 2 2 2 4 3" xfId="41680" xr:uid="{F857A14B-2D21-4CE6-9CE3-16FB9C8BE1D7}"/>
    <cellStyle name="Output 2 2 2 2 4 4" xfId="47604" xr:uid="{9B71CB0E-AC9E-4535-9A39-432E3437510C}"/>
    <cellStyle name="Output 2 2 2 2 5" xfId="25560" xr:uid="{210BBDDA-F343-4492-BE20-9CF68ED7EDD2}"/>
    <cellStyle name="Output 2 2 2 2 5 2" xfId="41881" xr:uid="{04A5C742-DEA9-4778-B7DE-27A6ED325F07}"/>
    <cellStyle name="Output 2 2 2 2 5 3" xfId="47997" xr:uid="{B11F2748-AFAC-454A-A5FD-C7BF93488A9F}"/>
    <cellStyle name="Output 2 2 2 2 6" xfId="18242" xr:uid="{CE52A3E1-8820-404A-B449-DE5A8BE1E469}"/>
    <cellStyle name="Output 2 2 2 2 6 2" xfId="33324" xr:uid="{645279F0-22A1-4677-811E-8445D0810221}"/>
    <cellStyle name="Output 2 2 2 2 6 3" xfId="35751" xr:uid="{927603A3-A0EF-4C2E-BD06-B91FB433D71B}"/>
    <cellStyle name="Output 2 2 2 2 6 4" xfId="35768" xr:uid="{64246680-0F48-4B28-85D5-D1403826EA9E}"/>
    <cellStyle name="Output 2 2 2 2 7" xfId="33547" xr:uid="{1BE93596-7025-49B8-8896-0FC86F149C32}"/>
    <cellStyle name="Output 2 2 2 2 7 2" xfId="48388" xr:uid="{1D0B3DFB-9FFD-4767-ADD0-884C1A24EB4B}"/>
    <cellStyle name="Output 2 2 2 2 8" xfId="34067" xr:uid="{2369CB3B-C433-4EBD-A3D0-BE3CF0ECB872}"/>
    <cellStyle name="Output 2 2 2 2 8 2" xfId="48945" xr:uid="{8046C386-AEC9-4645-9C68-6EB8D83BDEF4}"/>
    <cellStyle name="Output 2 2 2 3" xfId="17752" xr:uid="{FBC9D103-5701-4BAB-B722-2D1CAD0579D9}"/>
    <cellStyle name="Output 2 2 2 3 2" xfId="19325" xr:uid="{4C1882C6-0349-4974-B251-EB8699E9079F}"/>
    <cellStyle name="Output 2 2 2 3 2 2" xfId="18249" xr:uid="{F4270D06-4023-40FF-A2A6-57E2FF98373C}"/>
    <cellStyle name="Output 2 2 2 3 2 2 2" xfId="35758" xr:uid="{FF600929-3F6E-4BBB-BBD0-811C2BEF2767}"/>
    <cellStyle name="Output 2 2 2 3 2 2 3" xfId="34438" xr:uid="{1DC886E3-6DC4-4920-87AA-3D4DF5634DC2}"/>
    <cellStyle name="Output 2 2 2 3 2 3" xfId="26987" xr:uid="{ED10CC53-6C37-4DFE-9528-7EA13D8B16B3}"/>
    <cellStyle name="Output 2 2 2 3 3" xfId="19324" xr:uid="{1E22C088-0A4D-4BF4-824F-1C0B28932E2A}"/>
    <cellStyle name="Output 2 2 2 3 3 2" xfId="36067" xr:uid="{384C1EC4-1522-4606-ABBA-D126C2598B66}"/>
    <cellStyle name="Output 2 2 2 3 3 3" xfId="34206" xr:uid="{952F5DC8-7107-47E9-BB25-BD61790A33C9}"/>
    <cellStyle name="Output 2 2 2 3 4" xfId="18248" xr:uid="{3940835A-8A0D-4337-9BDD-40223431874D}"/>
    <cellStyle name="Output 2 2 2 3 4 2" xfId="35757" xr:uid="{9D9CDE00-DBDC-4320-8297-754D493743F3}"/>
    <cellStyle name="Output 2 2 2 3 4 3" xfId="34439" xr:uid="{CF0DB20A-0765-418C-B81F-9B9101D5E0D9}"/>
    <cellStyle name="Output 2 2 2 3 5" xfId="26986" xr:uid="{821EFB8B-A519-402B-BBFE-023D46D6A957}"/>
    <cellStyle name="Output 2 2 2 4" xfId="19326" xr:uid="{8D8BADF3-EA1E-49B8-8E10-461BFB843E0B}"/>
    <cellStyle name="Output 2 2 2 4 2" xfId="18250" xr:uid="{89398034-0B93-4FD7-8373-267F3F7CE8CF}"/>
    <cellStyle name="Output 2 2 2 4 2 2" xfId="35759" xr:uid="{62C74984-7489-40EC-8521-D0635BF8025C}"/>
    <cellStyle name="Output 2 2 2 4 2 3" xfId="34437" xr:uid="{4E9C68D9-E0F1-4C5F-954D-04CD7923BC3B}"/>
    <cellStyle name="Output 2 2 2 4 3" xfId="26988" xr:uid="{BBFA16EF-4A2E-46D8-B58E-30B82831241D}"/>
    <cellStyle name="Output 2 2 2 5" xfId="25144" xr:uid="{25264B57-ECBA-4F2D-9C0C-C38362F2D3C4}"/>
    <cellStyle name="Output 2 2 2 5 2" xfId="33011" xr:uid="{FC65DC74-1CD9-4152-8C91-E1C8A6174B96}"/>
    <cellStyle name="Output 2 2 2 5 3" xfId="41508" xr:uid="{BBFF0F38-E69F-43E4-9F61-B0F8FBB4E1B0}"/>
    <cellStyle name="Output 2 2 2 5 4" xfId="47836" xr:uid="{72BBA9F8-2588-48BB-B23D-BA4413943DF9}"/>
    <cellStyle name="Output 2 2 2 6" xfId="25269" xr:uid="{75C91D5D-D499-4876-BB4B-79F4EC85683A}"/>
    <cellStyle name="Output 2 2 2 6 2" xfId="32968" xr:uid="{DDD4A3C1-3DC1-4802-B23C-325A02CC548D}"/>
    <cellStyle name="Output 2 2 2 6 3" xfId="41208" xr:uid="{E8ACA6C0-7B56-422A-8028-A010C1497704}"/>
    <cellStyle name="Output 2 2 2 6 4" xfId="41590" xr:uid="{40E6A749-531C-4941-B4B4-EEF86683CA41}"/>
    <cellStyle name="Output 2 2 3" xfId="14066" xr:uid="{C958977B-40D9-4012-85ED-F7E86DE86885}"/>
    <cellStyle name="Output 2 2 3 2" xfId="17552" xr:uid="{9F02DFCC-4BE7-499C-80DA-305B4115124D}"/>
    <cellStyle name="Output 2 2 3 2 2" xfId="17954" xr:uid="{426CB5D8-7A2C-4DFF-820F-345E1F441C7A}"/>
    <cellStyle name="Output 2 2 3 2 2 2" xfId="18253" xr:uid="{496B3926-C6CB-4375-AEA0-D629B27829FF}"/>
    <cellStyle name="Output 2 2 3 2 2 2 2" xfId="35762" xr:uid="{ACC4CEBD-0B24-4825-BAFC-A89E761B0754}"/>
    <cellStyle name="Output 2 2 3 2 2 2 3" xfId="34434" xr:uid="{757FF383-1C39-4784-8F45-E5164B694C57}"/>
    <cellStyle name="Output 2 2 3 2 2 3" xfId="26989" xr:uid="{63870A7E-9560-4AF7-AD6B-9B6ED0B53A97}"/>
    <cellStyle name="Output 2 2 3 2 3" xfId="25360" xr:uid="{C2D33903-05EF-46A6-AC85-8B8AD8D7D447}"/>
    <cellStyle name="Output 2 2 3 2 3 2" xfId="32829" xr:uid="{43C311F6-6A78-451B-A003-E39624FD91C9}"/>
    <cellStyle name="Output 2 2 3 2 3 3" xfId="41681" xr:uid="{C5888E56-205A-4885-9913-F57F0AC1FE7E}"/>
    <cellStyle name="Output 2 2 3 2 3 4" xfId="47605" xr:uid="{FA104615-21F9-4859-918C-53E9B894428D}"/>
    <cellStyle name="Output 2 2 3 2 4" xfId="25561" xr:uid="{F3CC569F-49D6-48B4-B7F1-1D51580BA240}"/>
    <cellStyle name="Output 2 2 3 2 4 2" xfId="41882" xr:uid="{F94AF214-7D20-49CA-90CD-DF5F485E3E67}"/>
    <cellStyle name="Output 2 2 3 2 4 3" xfId="47998" xr:uid="{1DF87EF7-8EBA-49EB-8A58-D6866A3B5E11}"/>
    <cellStyle name="Output 2 2 3 2 5" xfId="18252" xr:uid="{3EC3BADA-144E-4F3E-A294-4A650E8CC425}"/>
    <cellStyle name="Output 2 2 3 2 5 2" xfId="33325" xr:uid="{8A72D6A8-DD3C-41DF-873A-85D7F96ED30F}"/>
    <cellStyle name="Output 2 2 3 2 5 3" xfId="35761" xr:uid="{506D965F-15E9-4ED9-AC49-FC661C2567FE}"/>
    <cellStyle name="Output 2 2 3 2 5 4" xfId="34435" xr:uid="{D98763B0-533F-469C-9B69-4B8BCCAD9581}"/>
    <cellStyle name="Output 2 2 3 2 6" xfId="33548" xr:uid="{BED9E747-DC0B-468D-AC2C-1D5B849FBB92}"/>
    <cellStyle name="Output 2 2 3 2 6 2" xfId="48389" xr:uid="{4E8F1400-3168-4E12-983B-B108ADBC0593}"/>
    <cellStyle name="Output 2 2 3 2 7" xfId="34068" xr:uid="{923D8E32-0F56-43F9-9F64-2D315205C9ED}"/>
    <cellStyle name="Output 2 2 3 2 7 2" xfId="48946" xr:uid="{C91CF178-06BB-47A0-9F3A-1AEFCF9C9661}"/>
    <cellStyle name="Output 2 2 3 3" xfId="17753" xr:uid="{C868053B-AE94-438A-BF4C-8BF6CB4CA1A8}"/>
    <cellStyle name="Output 2 2 3 3 2" xfId="19327" xr:uid="{F2C25CE9-D5B6-4A09-B90A-143EB8F199CF}"/>
    <cellStyle name="Output 2 2 3 3 2 2" xfId="36068" xr:uid="{9ED57104-B4E0-486C-BFDF-23BB2FF19B53}"/>
    <cellStyle name="Output 2 2 3 3 2 3" xfId="34205" xr:uid="{25E1FAAD-6758-4E69-A053-4B127C6CF474}"/>
    <cellStyle name="Output 2 2 3 3 3" xfId="18254" xr:uid="{1EA824C5-4F7A-4E66-A734-4500DA3BEDE2}"/>
    <cellStyle name="Output 2 2 3 3 3 2" xfId="35763" xr:uid="{83B4CA37-6886-4AEA-8651-6A67E04D0780}"/>
    <cellStyle name="Output 2 2 3 3 3 3" xfId="35767" xr:uid="{830370D8-837C-4A2C-9BD8-3E57A9BCDFF4}"/>
    <cellStyle name="Output 2 2 3 3 4" xfId="26990" xr:uid="{C8EFD634-5AF7-4795-8AFA-D3640F49427F}"/>
    <cellStyle name="Output 2 2 3 4" xfId="25143" xr:uid="{79ECB857-BEC7-4D75-A9EA-001E1991508C}"/>
    <cellStyle name="Output 2 2 3 4 2" xfId="33010" xr:uid="{ED742E19-3B14-4138-93BA-F9DDD108CFD9}"/>
    <cellStyle name="Output 2 2 3 4 3" xfId="41507" xr:uid="{DB972B9F-1039-49BD-91C4-8698EDD48B8A}"/>
    <cellStyle name="Output 2 2 3 4 4" xfId="47835" xr:uid="{DB938DA7-A00D-4278-96B8-588C527ECBBB}"/>
    <cellStyle name="Output 2 2 3 5" xfId="18251" xr:uid="{513DB1C6-4144-4E02-8BE1-7D493C0933DD}"/>
    <cellStyle name="Output 2 2 3 5 2" xfId="32969" xr:uid="{28EB460F-2BE7-4ADB-BABB-8A5A7D190AAD}"/>
    <cellStyle name="Output 2 2 3 5 3" xfId="35760" xr:uid="{4376754A-2A30-449E-B1CB-F8F13287A925}"/>
    <cellStyle name="Output 2 2 3 5 4" xfId="34436" xr:uid="{D61A196A-93C9-4DFC-9DF9-B4138475CEB0}"/>
    <cellStyle name="Output 2 2 4" xfId="14067" xr:uid="{D295D212-CA4D-4631-80B7-032CBDD21CBF}"/>
    <cellStyle name="Output 2 2 4 2" xfId="17553" xr:uid="{70F9A850-5BD1-4F5D-B7F4-83E68A3D8A76}"/>
    <cellStyle name="Output 2 2 4 2 2" xfId="17955" xr:uid="{82753A24-C54F-4EB4-949D-FA25AC8A72FC}"/>
    <cellStyle name="Output 2 2 4 2 2 2" xfId="32830" xr:uid="{72A2139F-15DC-47F1-ABDF-10B3A7177DA0}"/>
    <cellStyle name="Output 2 2 4 2 2 3" xfId="41095" xr:uid="{AEDE69B6-C25D-4BF5-8756-BD1033AA8806}"/>
    <cellStyle name="Output 2 2 4 2 2 4" xfId="47606" xr:uid="{8CA4C28C-1345-488D-B276-0D2F396E88B7}"/>
    <cellStyle name="Output 2 2 4 2 3" xfId="25361" xr:uid="{D98A3838-6711-4A8D-9896-4A3498C48BCE}"/>
    <cellStyle name="Output 2 2 4 2 3 2" xfId="33172" xr:uid="{DD98B37B-BA45-4624-BDE6-FCAAD10A67D3}"/>
    <cellStyle name="Output 2 2 4 2 3 3" xfId="41682" xr:uid="{584FBC28-B38B-462A-9997-8F8E7824300F}"/>
    <cellStyle name="Output 2 2 4 2 3 4" xfId="47999" xr:uid="{6C074EB0-90F3-4FEA-B8B6-B76EB4AC9993}"/>
    <cellStyle name="Output 2 2 4 2 4" xfId="25562" xr:uid="{19E924C9-61B5-4947-BD47-67AD5641C08F}"/>
    <cellStyle name="Output 2 2 4 2 4 2" xfId="41883" xr:uid="{90852DAC-A65B-4403-A298-C31FFF3B9456}"/>
    <cellStyle name="Output 2 2 4 2 4 3" xfId="48177" xr:uid="{FC66D40A-7DA6-4B71-A06C-2F166847A10E}"/>
    <cellStyle name="Output 2 2 4 2 5" xfId="18256" xr:uid="{0B43C6BC-CC87-43FD-A9F8-6354D5B26056}"/>
    <cellStyle name="Output 2 2 4 2 5 2" xfId="33549" xr:uid="{ACE12F7F-DF68-49EC-BB5A-2C51E6CC0B72}"/>
    <cellStyle name="Output 2 2 4 2 5 3" xfId="35765" xr:uid="{C1A3660B-B163-4B41-8E2E-91E9AFD3ED46}"/>
    <cellStyle name="Output 2 2 4 2 5 4" xfId="34432" xr:uid="{50400D0C-C8AA-412B-A683-35983B29A5DF}"/>
    <cellStyle name="Output 2 2 4 2 6" xfId="34069" xr:uid="{11C7A441-6709-41A0-B1DF-3AB958802653}"/>
    <cellStyle name="Output 2 2 4 2 6 2" xfId="48947" xr:uid="{862277CF-5612-4038-A941-EBBE5ABEF598}"/>
    <cellStyle name="Output 2 2 4 3" xfId="17754" xr:uid="{8D29521B-0BA5-46AC-BF18-F9E356CB207C}"/>
    <cellStyle name="Output 2 2 4 3 2" xfId="33009" xr:uid="{938042DD-B94C-4005-AA74-B5DDD719BDCD}"/>
    <cellStyle name="Output 2 2 4 3 3" xfId="34194" xr:uid="{AE84AA20-993A-4123-BE24-D6CBED5E8ADB}"/>
    <cellStyle name="Output 2 2 4 3 4" xfId="47834" xr:uid="{B6B9D868-EA25-486A-9FD9-9ED57BEB1E28}"/>
    <cellStyle name="Output 2 2 4 4" xfId="25264" xr:uid="{EFECB0AF-2BD4-436E-9EEB-3704995C7F75}"/>
    <cellStyle name="Output 2 2 4 4 2" xfId="32931" xr:uid="{DFCF3375-2D0B-4DF3-A07D-C743A5236A21}"/>
    <cellStyle name="Output 2 2 4 4 3" xfId="41586" xr:uid="{230999B0-A0CB-4643-835A-58EEE31EB553}"/>
    <cellStyle name="Output 2 2 4 4 4" xfId="47765" xr:uid="{756242E7-01CC-40E8-92A0-195AB4A9BD67}"/>
    <cellStyle name="Output 2 2 4 5" xfId="18255" xr:uid="{3E2AF8AC-F004-4871-B269-2DD171FADEE2}"/>
    <cellStyle name="Output 2 2 4 5 2" xfId="35764" xr:uid="{7B10C201-FCCF-4C52-91CC-1F80345F1F5E}"/>
    <cellStyle name="Output 2 2 4 5 3" xfId="34433" xr:uid="{EFCF0032-6C5A-4F34-98FF-D79DD5A6C1F9}"/>
    <cellStyle name="Output 2 2 5" xfId="17550" xr:uid="{AF6936B6-382E-4EB4-9BCD-12816A28BFF9}"/>
    <cellStyle name="Output 2 2 5 2" xfId="17952" xr:uid="{D5FE8D7D-5C7D-4B89-854A-87DD564BD986}"/>
    <cellStyle name="Output 2 2 5 2 2" xfId="32827" xr:uid="{B5D2C87A-52F3-4D58-8966-CAB3C7450FEF}"/>
    <cellStyle name="Output 2 2 5 2 3" xfId="34584" xr:uid="{E788588B-D84D-42B2-BA67-A97E21DE2B04}"/>
    <cellStyle name="Output 2 2 5 2 4" xfId="47603" xr:uid="{13FEB8F8-2DF9-42A4-9864-989C020E185B}"/>
    <cellStyle name="Output 2 2 5 3" xfId="19328" xr:uid="{C9EABB26-E4C4-4B8B-BFE5-67E0F2394FA3}"/>
    <cellStyle name="Output 2 2 5 3 2" xfId="33171" xr:uid="{6AB61D04-854F-4CBD-AEB9-706D8B2831EF}"/>
    <cellStyle name="Output 2 2 5 3 3" xfId="36069" xr:uid="{7E420545-20D1-4DEE-B607-3101C9200E6B}"/>
    <cellStyle name="Output 2 2 5 3 4" xfId="34204" xr:uid="{B5D9ECE0-3286-4C0A-B31B-7180111F412A}"/>
    <cellStyle name="Output 2 2 5 3 5" xfId="47996" xr:uid="{7F4D2584-362C-4B12-90B6-86E150B84603}"/>
    <cellStyle name="Output 2 2 5 4" xfId="25358" xr:uid="{34FFA7B8-4B35-4D72-9463-0E034CD93F11}"/>
    <cellStyle name="Output 2 2 5 4 2" xfId="33323" xr:uid="{DE7BD71F-5944-451F-8E64-6AF5BF6AFC11}"/>
    <cellStyle name="Output 2 2 5 4 3" xfId="41679" xr:uid="{FA2DCDD8-D89C-4009-9166-3A0227AC033B}"/>
    <cellStyle name="Output 2 2 5 4 4" xfId="48176" xr:uid="{0DB1ED29-1D5D-4E28-80F0-634791481C57}"/>
    <cellStyle name="Output 2 2 5 5" xfId="25559" xr:uid="{B0D2E365-5CD4-431C-8085-F7383D25E96E}"/>
    <cellStyle name="Output 2 2 5 5 2" xfId="41880" xr:uid="{633FDD39-07ED-4FF0-8481-8007D279268D}"/>
    <cellStyle name="Output 2 2 5 5 3" xfId="48387" xr:uid="{1ACA0EC4-4722-41E7-A492-B3EC31420475}"/>
    <cellStyle name="Output 2 2 5 6" xfId="18258" xr:uid="{D4906F4D-08CC-4107-B7ED-EE80669BB095}"/>
    <cellStyle name="Output 2 2 5 6 2" xfId="34066" xr:uid="{28099974-1DD6-4BA7-A327-AA1C16ADAEB2}"/>
    <cellStyle name="Output 2 2 5 6 3" xfId="35766" xr:uid="{9EEA19DC-5573-42AC-85A0-FC91DF9EC0BB}"/>
    <cellStyle name="Output 2 2 5 6 4" xfId="34431" xr:uid="{1F4D8890-F61F-4C1C-B4EF-E951DD8C2278}"/>
    <cellStyle name="Output 2 2 5 6 5" xfId="48944" xr:uid="{C34531F7-A90B-4777-9426-F4B9FB4FBDA0}"/>
    <cellStyle name="Output 2 2 5 7" xfId="26991" xr:uid="{43AAF80F-9657-4A26-8982-A36E0E3183D2}"/>
    <cellStyle name="Output 2 2 5 8" xfId="34785" xr:uid="{FB1ABBBC-1FC1-4213-AFFD-19BD62899884}"/>
    <cellStyle name="Output 2 2 6" xfId="17751" xr:uid="{C9FFC339-7A4E-4BE6-A199-84413F267AA6}"/>
    <cellStyle name="Output 2 2 6 2" xfId="32210" xr:uid="{13628293-C6AE-4F87-8FC3-A70EEB9B264F}"/>
    <cellStyle name="Output 2 2 6 3" xfId="35809" xr:uid="{C5A5C849-D804-4890-9780-F16811FE96C5}"/>
    <cellStyle name="Output 2 2 6 4" xfId="46944" xr:uid="{527F9F40-D814-45A5-AFA6-530D3677D7AF}"/>
    <cellStyle name="Output 2 2 7" xfId="25145" xr:uid="{4238530B-1958-445F-A4A2-14F116108EF8}"/>
    <cellStyle name="Output 2 2 7 2" xfId="33012" xr:uid="{113ADF99-CE1E-4086-A50D-CE953FC12607}"/>
    <cellStyle name="Output 2 2 7 3" xfId="41509" xr:uid="{1E4A8207-C275-42D1-8990-514B8168EE5A}"/>
    <cellStyle name="Output 2 2 7 4" xfId="47837" xr:uid="{092FD7C3-5666-4FF9-977F-B7596F7DF6B9}"/>
    <cellStyle name="Output 2 2 8" xfId="25199" xr:uid="{BF165EAF-A372-4E60-B43A-E3DDB68A652A}"/>
    <cellStyle name="Output 2 2 8 2" xfId="32967" xr:uid="{869AE08D-0253-4C46-8403-7E655FD040BA}"/>
    <cellStyle name="Output 2 2 8 3" xfId="41153" xr:uid="{6543F521-6EBD-416B-9977-3B3DCCAD3CEF}"/>
    <cellStyle name="Output 2 2 8 4" xfId="41537" xr:uid="{4C4A65F7-8967-468E-B87E-3E1EDD5B5FF5}"/>
    <cellStyle name="Output 2 2 8 5" xfId="47798" xr:uid="{18DD1E6E-7C86-4883-9117-550B28181AA6}"/>
    <cellStyle name="Output 2 2 9" xfId="34258" xr:uid="{2303A915-0C5C-4EA5-9394-1042E412F8F2}"/>
    <cellStyle name="Output 2 3" xfId="14068" xr:uid="{56287C4F-6B21-4E40-A12C-C175F53F20B3}"/>
    <cellStyle name="Output 2 3 2" xfId="14069" xr:uid="{D578851A-8B22-426E-9E90-24D846C7877C}"/>
    <cellStyle name="Output 2 3 2 2" xfId="17555" xr:uid="{DE8C5EDA-5F5F-4CEB-9614-B7172C95F96C}"/>
    <cellStyle name="Output 2 3 2 2 2" xfId="17957" xr:uid="{739F6E1A-02DE-4AC7-88FF-9E63B5609FB4}"/>
    <cellStyle name="Output 2 3 2 2 2 2" xfId="18272" xr:uid="{52AD8B4E-C292-46C2-877E-4175F74DFB83}"/>
    <cellStyle name="Output 2 3 2 2 2 2 2" xfId="35777" xr:uid="{6955403F-F67A-4BB8-AFCA-5325EC17D2C4}"/>
    <cellStyle name="Output 2 3 2 2 2 2 3" xfId="34238" xr:uid="{74A21303-D9BD-4690-BA6F-B68B826F04C4}"/>
    <cellStyle name="Output 2 3 2 2 2 3" xfId="26992" xr:uid="{D3533B80-BE06-46F3-9846-739FECDDCF98}"/>
    <cellStyle name="Output 2 3 2 2 3" xfId="25363" xr:uid="{19232AAA-BA12-409B-A1B6-542A086959AD}"/>
    <cellStyle name="Output 2 3 2 2 3 2" xfId="32831" xr:uid="{4A0E9F48-762C-4D40-A41D-45DFE5535B5C}"/>
    <cellStyle name="Output 2 3 2 2 3 3" xfId="41684" xr:uid="{6B807606-CFE4-4CA3-B315-11765F9AD083}"/>
    <cellStyle name="Output 2 3 2 2 3 4" xfId="47608" xr:uid="{CA302049-B901-4812-9BEE-205D90BB09FD}"/>
    <cellStyle name="Output 2 3 2 2 4" xfId="25564" xr:uid="{9869A635-DEC3-40CB-BEB1-F3203F6FA0AD}"/>
    <cellStyle name="Output 2 3 2 2 4 2" xfId="41885" xr:uid="{DFF6E72E-98DF-4D59-8D49-BFA337EA91BA}"/>
    <cellStyle name="Output 2 3 2 2 4 3" xfId="48001" xr:uid="{28FFD8EB-D3CA-465A-8634-397F9785E602}"/>
    <cellStyle name="Output 2 3 2 2 5" xfId="18271" xr:uid="{176C6427-E1AB-4F9D-B049-21C6C2E2806E}"/>
    <cellStyle name="Output 2 3 2 2 5 2" xfId="33327" xr:uid="{AD2D5778-603D-4DAC-B7EA-559DB515F99A}"/>
    <cellStyle name="Output 2 3 2 2 5 3" xfId="35776" xr:uid="{BD27D305-5951-40DE-90E9-369CCE16ED04}"/>
    <cellStyle name="Output 2 3 2 2 5 4" xfId="34926" xr:uid="{048C3AB4-1A3F-4AC3-A5E1-1993FA431014}"/>
    <cellStyle name="Output 2 3 2 2 6" xfId="33550" xr:uid="{AE2AD74C-E646-4957-A9C0-BAE2EE9C2F91}"/>
    <cellStyle name="Output 2 3 2 2 6 2" xfId="48391" xr:uid="{4F379F05-9DD0-453B-AFC5-E906E5AB44B3}"/>
    <cellStyle name="Output 2 3 2 2 7" xfId="34071" xr:uid="{846CF3A3-8705-4DD2-A7EB-9CCAA419BA21}"/>
    <cellStyle name="Output 2 3 2 2 7 2" xfId="48949" xr:uid="{250DB1CA-D153-4F69-A024-399EE7AB8082}"/>
    <cellStyle name="Output 2 3 2 3" xfId="17756" xr:uid="{110F9833-4D03-4F65-B181-64385DD3AB48}"/>
    <cellStyle name="Output 2 3 2 3 2" xfId="19329" xr:uid="{59C34AD1-54AC-4FF2-A4E0-32D8058DBA4C}"/>
    <cellStyle name="Output 2 3 2 3 2 2" xfId="36070" xr:uid="{F45E8CBA-2B0C-4CA6-B0A8-6878382A7924}"/>
    <cellStyle name="Output 2 3 2 3 2 3" xfId="34203" xr:uid="{BE618C49-2582-4919-8F0B-8C6A7627B2FD}"/>
    <cellStyle name="Output 2 3 2 3 3" xfId="18274" xr:uid="{0F641CE3-3D72-4A41-B4E3-E88D8EBB7C37}"/>
    <cellStyle name="Output 2 3 2 3 3 2" xfId="35778" xr:uid="{81D43330-6799-40AC-B46E-7E54A2290B59}"/>
    <cellStyle name="Output 2 3 2 3 3 3" xfId="34430" xr:uid="{7EB10977-C1D4-4B8A-B628-C389135EC790}"/>
    <cellStyle name="Output 2 3 2 3 4" xfId="26993" xr:uid="{0B581BEB-DAC1-460E-A55A-8CC634AD0E98}"/>
    <cellStyle name="Output 2 3 2 4" xfId="25028" xr:uid="{813B9EED-B9F5-40DC-98E6-15502380D552}"/>
    <cellStyle name="Output 2 3 2 4 2" xfId="33007" xr:uid="{C13E1571-D60F-4C88-A585-D3E175469464}"/>
    <cellStyle name="Output 2 3 2 4 3" xfId="41398" xr:uid="{94CEA3BB-263C-4821-9B6A-393D38385F37}"/>
    <cellStyle name="Output 2 3 2 4 4" xfId="47832" xr:uid="{1C6122E2-77A1-45EE-B852-675A44A20F8F}"/>
    <cellStyle name="Output 2 3 2 5" xfId="18070" xr:uid="{01CED94A-008A-460A-A157-240158F7ABB6}"/>
    <cellStyle name="Output 2 3 2 5 2" xfId="32933" xr:uid="{A079959C-F0B0-4D4B-A1B1-A43A221F60EF}"/>
    <cellStyle name="Output 2 3 2 5 3" xfId="35627" xr:uid="{2BDB4028-E92E-4D79-A64C-FCD1B4048F62}"/>
    <cellStyle name="Output 2 3 2 5 4" xfId="34240" xr:uid="{C56ABA9D-4ED3-4CC5-97ED-3D10B73942A3}"/>
    <cellStyle name="Output 2 3 3" xfId="14070" xr:uid="{932BDD6F-4A4F-43E5-BAFF-C01E8D2ABB6A}"/>
    <cellStyle name="Output 2 3 3 2" xfId="17556" xr:uid="{4FEA6D72-B2B8-4FD5-82D7-406080A358AD}"/>
    <cellStyle name="Output 2 3 3 2 2" xfId="17958" xr:uid="{E651483D-B71D-4B74-9011-933606F6B656}"/>
    <cellStyle name="Output 2 3 3 2 2 2" xfId="32832" xr:uid="{FBADCC90-221E-4F55-9010-1BB830465F0F}"/>
    <cellStyle name="Output 2 3 3 2 2 3" xfId="34946" xr:uid="{14D420E9-3F19-4C95-AFDC-FAFD7CF30722}"/>
    <cellStyle name="Output 2 3 3 2 2 4" xfId="47609" xr:uid="{EE42EEF4-CD22-46D0-ACC5-E29E0B1AB4CB}"/>
    <cellStyle name="Output 2 3 3 2 3" xfId="25364" xr:uid="{95436FE1-4C6A-430D-A31F-0EFB3374D60C}"/>
    <cellStyle name="Output 2 3 3 2 3 2" xfId="33174" xr:uid="{44903D75-C4B5-4D1C-9F70-DCDB409586D8}"/>
    <cellStyle name="Output 2 3 3 2 3 3" xfId="41685" xr:uid="{EE2FC586-7C2C-47B2-8E0B-13FA47526440}"/>
    <cellStyle name="Output 2 3 3 2 3 4" xfId="48002" xr:uid="{63378CCB-B2AB-4947-A257-DD03BC324D8F}"/>
    <cellStyle name="Output 2 3 3 2 4" xfId="25565" xr:uid="{AD5D53DB-B455-4B8D-B252-B5CB312C0197}"/>
    <cellStyle name="Output 2 3 3 2 4 2" xfId="41886" xr:uid="{854FD09B-7F0B-4C70-817C-F8CFDCB35299}"/>
    <cellStyle name="Output 2 3 3 2 4 3" xfId="48179" xr:uid="{DD3655F7-4C58-4E38-B40C-4C98A17097B1}"/>
    <cellStyle name="Output 2 3 3 2 5" xfId="18276" xr:uid="{2E95693F-5A12-449D-BD68-9D108C4E9280}"/>
    <cellStyle name="Output 2 3 3 2 5 2" xfId="33551" xr:uid="{936242C3-03BA-4B89-BBEF-B1C7B1433C60}"/>
    <cellStyle name="Output 2 3 3 2 5 3" xfId="35780" xr:uid="{53DA1C2A-D178-441C-B82D-F8282FEEE15A}"/>
    <cellStyle name="Output 2 3 3 2 5 4" xfId="34428" xr:uid="{B4208251-FC4F-41A4-9372-07367E1937BA}"/>
    <cellStyle name="Output 2 3 3 2 6" xfId="34072" xr:uid="{04BCB3F0-98ED-4585-8268-17344F207C77}"/>
    <cellStyle name="Output 2 3 3 2 6 2" xfId="48950" xr:uid="{33AFCDCF-52E3-452F-8BE3-EEF5F509D378}"/>
    <cellStyle name="Output 2 3 3 3" xfId="17757" xr:uid="{CABBD69D-5B4C-40CB-B579-3D28EDAA2781}"/>
    <cellStyle name="Output 2 3 3 3 2" xfId="33006" xr:uid="{83506E67-6916-479D-A125-E5657DECD0ED}"/>
    <cellStyle name="Output 2 3 3 3 3" xfId="34716" xr:uid="{82D88830-4D21-4150-B815-871221D3536F}"/>
    <cellStyle name="Output 2 3 3 3 4" xfId="47831" xr:uid="{AECD8A2D-C358-4AFE-87BD-9C9BB5676C36}"/>
    <cellStyle name="Output 2 3 3 4" xfId="25029" xr:uid="{501FE487-8DD4-468E-B06F-1E65DCE7ECCA}"/>
    <cellStyle name="Output 2 3 3 4 2" xfId="32934" xr:uid="{FDE41162-5005-4B67-B2F1-7C836BAB9A63}"/>
    <cellStyle name="Output 2 3 3 4 3" xfId="41399" xr:uid="{6A6623FB-2931-46A2-AC68-89B5C5A3B0ED}"/>
    <cellStyle name="Output 2 3 3 4 4" xfId="47767" xr:uid="{E80E9069-5DDB-454F-B856-3AEF79457BDE}"/>
    <cellStyle name="Output 2 3 3 5" xfId="18275" xr:uid="{33F57A34-6B37-408F-BE3A-A66D47BDEAAB}"/>
    <cellStyle name="Output 2 3 3 5 2" xfId="35779" xr:uid="{79665EDC-903D-48C2-A0DE-6844136F06F4}"/>
    <cellStyle name="Output 2 3 3 5 3" xfId="34429" xr:uid="{8D3A84DB-D82E-4BA2-912D-DE28F2799D32}"/>
    <cellStyle name="Output 2 3 4" xfId="14071" xr:uid="{1416078F-784E-40D4-9778-110FBE5C31B4}"/>
    <cellStyle name="Output 2 3 4 2" xfId="17557" xr:uid="{1FD4CE71-4ECB-4022-9880-91FBF00BD668}"/>
    <cellStyle name="Output 2 3 4 2 2" xfId="17959" xr:uid="{2C377C53-6ECC-4EB8-A37B-1851E71D69FB}"/>
    <cellStyle name="Output 2 3 4 2 2 2" xfId="33175" xr:uid="{5E6CB356-22F1-48FD-99AD-9E2A7EEBEAEC}"/>
    <cellStyle name="Output 2 3 4 2 2 3" xfId="34948" xr:uid="{86CA3E7E-67D9-471D-B15E-D4668BE9A7A2}"/>
    <cellStyle name="Output 2 3 4 2 2 4" xfId="48003" xr:uid="{A3445325-F07A-432F-B7C7-A24088824B06}"/>
    <cellStyle name="Output 2 3 4 2 3" xfId="25365" xr:uid="{1CD7F35D-E2C9-4EC2-870A-8050B2F2BCE4}"/>
    <cellStyle name="Output 2 3 4 2 3 2" xfId="33328" xr:uid="{4BF2428E-E145-4B50-BF94-5EE5EAB67228}"/>
    <cellStyle name="Output 2 3 4 2 3 3" xfId="41686" xr:uid="{1BF86016-8D28-4A79-82F3-97E978AFB4D4}"/>
    <cellStyle name="Output 2 3 4 2 3 4" xfId="48180" xr:uid="{0C2B09B4-6F1A-4E37-A9D8-1DE2BFA71C97}"/>
    <cellStyle name="Output 2 3 4 2 4" xfId="25566" xr:uid="{05FDD88F-8882-4A03-946B-7EACA7F8DFD7}"/>
    <cellStyle name="Output 2 3 4 2 4 2" xfId="41887" xr:uid="{D13887A6-E9B1-439A-A7E2-B6D4633164D1}"/>
    <cellStyle name="Output 2 3 4 2 4 3" xfId="48392" xr:uid="{0280B019-D4FB-4F83-8DB3-E2C6FDE79198}"/>
    <cellStyle name="Output 2 3 4 2 5" xfId="34073" xr:uid="{7AFF1A0C-42B8-41AF-B23F-E682A4015BC1}"/>
    <cellStyle name="Output 2 3 4 2 5 2" xfId="48951" xr:uid="{AF01CFB5-CC1C-4093-9638-F06D5C78794F}"/>
    <cellStyle name="Output 2 3 4 2 6" xfId="34783" xr:uid="{B7800660-588F-4D54-BE0C-19448C8E2D60}"/>
    <cellStyle name="Output 2 3 4 2 7" xfId="47610" xr:uid="{F81B65A6-DAF4-4E39-B7A9-79B0F2EEE5ED}"/>
    <cellStyle name="Output 2 3 4 3" xfId="17758" xr:uid="{A6D31697-1DF4-4E16-A664-612D78501366}"/>
    <cellStyle name="Output 2 3 4 3 2" xfId="33005" xr:uid="{8CF613DC-920A-406C-93E2-5F36F1284F72}"/>
    <cellStyle name="Output 2 3 4 3 3" xfId="34715" xr:uid="{8C1B8B49-3F45-4B69-99AD-26455C9508A2}"/>
    <cellStyle name="Output 2 3 4 3 4" xfId="47830" xr:uid="{BA0AE5DF-6336-453C-90AC-092E88B4AD23}"/>
    <cellStyle name="Output 2 3 4 4" xfId="25030" xr:uid="{0B784834-00CF-4814-97E7-662A1E6AB251}"/>
    <cellStyle name="Output 2 3 4 4 2" xfId="32935" xr:uid="{6E1C7E28-34E6-4D4F-8316-92A7B0E86383}"/>
    <cellStyle name="Output 2 3 4 4 3" xfId="41400" xr:uid="{6CC45ED2-DCD9-4351-ADAC-42B454ECFC0F}"/>
    <cellStyle name="Output 2 3 4 4 4" xfId="47768" xr:uid="{90053DAD-00E9-4F3C-B4FF-C85DB63DF571}"/>
    <cellStyle name="Output 2 3 4 5" xfId="18277" xr:uid="{B2DEE6E0-C31F-4046-9AA1-2E42ACD39F5C}"/>
    <cellStyle name="Output 2 3 4 5 2" xfId="35781" xr:uid="{208AFF2E-73D2-4791-9687-8ED931551C75}"/>
    <cellStyle name="Output 2 3 4 5 3" xfId="34427" xr:uid="{6D51423B-78C2-47B1-8A02-18EF6D765AED}"/>
    <cellStyle name="Output 2 3 5" xfId="17554" xr:uid="{2188C80C-7832-48B8-BC75-F42B5E151CCD}"/>
    <cellStyle name="Output 2 3 5 2" xfId="17956" xr:uid="{641C26B6-948C-4B7A-B940-2024970C67BA}"/>
    <cellStyle name="Output 2 3 5 2 2" xfId="33173" xr:uid="{858D79CB-545D-4AC1-9174-83A4DC4AF181}"/>
    <cellStyle name="Output 2 3 5 2 3" xfId="34949" xr:uid="{322FDF08-CF4E-4512-BAB0-348319FEA5B1}"/>
    <cellStyle name="Output 2 3 5 2 4" xfId="48000" xr:uid="{3A44B5A2-5436-47E0-9179-58DFBB95B062}"/>
    <cellStyle name="Output 2 3 5 3" xfId="25362" xr:uid="{AA4759E8-F325-4732-98BA-65BF2955FB88}"/>
    <cellStyle name="Output 2 3 5 3 2" xfId="33326" xr:uid="{8F1F3340-EA7B-4B50-9DDF-36DADC99D9D9}"/>
    <cellStyle name="Output 2 3 5 3 3" xfId="41683" xr:uid="{7122E29C-F7E7-4D3F-90A6-42EB56B16635}"/>
    <cellStyle name="Output 2 3 5 3 4" xfId="48178" xr:uid="{26C632CC-F22F-48E3-B0BD-D412F481C1E1}"/>
    <cellStyle name="Output 2 3 5 4" xfId="25563" xr:uid="{C179F458-0A4C-4727-B4B4-1CAF95D5E418}"/>
    <cellStyle name="Output 2 3 5 4 2" xfId="41884" xr:uid="{A2134643-8DED-47BD-9565-69EF069D1CF2}"/>
    <cellStyle name="Output 2 3 5 4 3" xfId="48390" xr:uid="{882F1BD6-F86E-4B1B-912C-6CAEC731D301}"/>
    <cellStyle name="Output 2 3 5 5" xfId="34070" xr:uid="{725891F0-58AE-4662-BFE1-F1DDE087E675}"/>
    <cellStyle name="Output 2 3 5 5 2" xfId="48948" xr:uid="{7057F5EA-057F-4BFB-9F9E-6B8F032EBE92}"/>
    <cellStyle name="Output 2 3 5 6" xfId="34784" xr:uid="{EEBD2483-D1B9-4314-A935-828D89EFB12C}"/>
    <cellStyle name="Output 2 3 5 7" xfId="47607" xr:uid="{F23F9570-17DF-4EC5-8DBB-E09C8554ABF7}"/>
    <cellStyle name="Output 2 3 6" xfId="17755" xr:uid="{FA8C4744-0630-42A4-AC9E-1C7979331BFA}"/>
    <cellStyle name="Output 2 3 6 2" xfId="33008" xr:uid="{4F442571-4400-4835-BF4A-542BEA711F6A}"/>
    <cellStyle name="Output 2 3 6 3" xfId="34717" xr:uid="{79A1DF97-D687-4B33-BDB8-2F4E1DDBF10B}"/>
    <cellStyle name="Output 2 3 6 4" xfId="47833" xr:uid="{21CF2A7E-8C1C-4DF5-94E1-E85E921B5AD6}"/>
    <cellStyle name="Output 2 3 7" xfId="25100" xr:uid="{B0F8ECC5-AA70-4311-9F90-6B9028FC064A}"/>
    <cellStyle name="Output 2 3 7 2" xfId="32932" xr:uid="{A2358D4E-F649-4A7D-95F4-019A542DA227}"/>
    <cellStyle name="Output 2 3 7 3" xfId="41466" xr:uid="{D63F3B81-AD93-4CD0-9B95-9BDCE86AB910}"/>
    <cellStyle name="Output 2 3 7 4" xfId="47766" xr:uid="{D210A855-C4F7-4A4A-9FC6-E35A61D40EEE}"/>
    <cellStyle name="Output 2 3 8" xfId="25200" xr:uid="{62608318-9133-49F9-8BF1-3A352D4DA8F4}"/>
    <cellStyle name="Output 2 3 8 2" xfId="41154" xr:uid="{E2A00A44-20E4-4D5A-92C8-A9C31D0DF2BE}"/>
    <cellStyle name="Output 2 3 8 3" xfId="41538" xr:uid="{839E0A1B-29B7-43B8-9FB7-BD5B702C1353}"/>
    <cellStyle name="Output 2 4" xfId="14072" xr:uid="{B0A4C608-A0B4-4B50-8FED-9D63F6965F4E}"/>
    <cellStyle name="Output 2 4 2" xfId="17558" xr:uid="{629595B7-2B67-4FCC-A014-0A8D57351476}"/>
    <cellStyle name="Output 2 4 2 2" xfId="17960" xr:uid="{C5A0563D-CA3B-41A1-BAD0-1DC2D5A2984D}"/>
    <cellStyle name="Output 2 4 2 2 2" xfId="18280" xr:uid="{F1F76059-C9CA-4E7F-8463-5645C30BC0D8}"/>
    <cellStyle name="Output 2 4 2 2 2 2" xfId="35784" xr:uid="{96C145E6-A736-46B7-8557-9C0E257561A0}"/>
    <cellStyle name="Output 2 4 2 2 2 3" xfId="34424" xr:uid="{CC056088-AADC-497C-A6A1-71EBA0B60F3D}"/>
    <cellStyle name="Output 2 4 2 2 3" xfId="26994" xr:uid="{52EE72BB-BEF1-426E-9FBA-84877262D2C1}"/>
    <cellStyle name="Output 2 4 2 3" xfId="25366" xr:uid="{B7ADA432-2238-4C26-B025-B484CFC60D00}"/>
    <cellStyle name="Output 2 4 2 3 2" xfId="32833" xr:uid="{92923A64-D05E-4357-9858-2F1EE7F62160}"/>
    <cellStyle name="Output 2 4 2 3 3" xfId="41687" xr:uid="{7395322F-A48D-4A98-9BD5-7A84C2615B0D}"/>
    <cellStyle name="Output 2 4 2 3 4" xfId="47611" xr:uid="{40A99609-45C2-45AA-8E03-171758B51F04}"/>
    <cellStyle name="Output 2 4 2 4" xfId="25567" xr:uid="{253805E0-FAFC-41C0-A99F-C004ACCAF9EC}"/>
    <cellStyle name="Output 2 4 2 4 2" xfId="41888" xr:uid="{C64427C7-68A7-4E1D-B0FC-645C08D4958E}"/>
    <cellStyle name="Output 2 4 2 4 3" xfId="48004" xr:uid="{88F682F7-72DE-40F3-8BA1-B68842FCBE5C}"/>
    <cellStyle name="Output 2 4 2 5" xfId="18279" xr:uid="{CCF1AC16-FA83-492E-8FB6-C2EB43F8BDCE}"/>
    <cellStyle name="Output 2 4 2 5 2" xfId="33329" xr:uid="{7B7A5CFA-14AA-41AD-8BDE-3E9B6EF8629F}"/>
    <cellStyle name="Output 2 4 2 5 3" xfId="35783" xr:uid="{937EB4F2-CBCE-4DD4-B014-E0F26AAB0927}"/>
    <cellStyle name="Output 2 4 2 5 4" xfId="34425" xr:uid="{8618A1B5-0123-415D-8E4A-2EBE51D2FDF0}"/>
    <cellStyle name="Output 2 4 2 6" xfId="33552" xr:uid="{AA62FC6C-BE53-4D3E-ABD9-D65C2461C148}"/>
    <cellStyle name="Output 2 4 2 6 2" xfId="48393" xr:uid="{DF60E91D-139C-42A0-B4C5-D4054881791D}"/>
    <cellStyle name="Output 2 4 2 7" xfId="34074" xr:uid="{6C570622-2841-4382-BA1F-7A71CBF4F51F}"/>
    <cellStyle name="Output 2 4 2 7 2" xfId="48952" xr:uid="{F0DD1C7D-F89F-45C8-99DE-674466F81F18}"/>
    <cellStyle name="Output 2 4 3" xfId="17759" xr:uid="{4A528A59-B5E7-4391-B015-32564F1B9D7A}"/>
    <cellStyle name="Output 2 4 3 2" xfId="19330" xr:uid="{5DD9C65D-B8A8-4648-8C8B-04CFE80A3F4A}"/>
    <cellStyle name="Output 2 4 3 2 2" xfId="36071" xr:uid="{743812F8-8E8E-41F4-95EF-2C73C6836B18}"/>
    <cellStyle name="Output 2 4 3 2 3" xfId="34202" xr:uid="{44D0AED2-1FCB-4996-84C7-074EC39710CA}"/>
    <cellStyle name="Output 2 4 3 3" xfId="18281" xr:uid="{7CA85040-CB04-4995-A34C-EE3405C26BA8}"/>
    <cellStyle name="Output 2 4 3 3 2" xfId="35785" xr:uid="{680DF6D3-D439-4C32-93CC-FDDCB3217706}"/>
    <cellStyle name="Output 2 4 3 3 3" xfId="34423" xr:uid="{D2A28543-85AB-4582-AFD4-C1FDA60F6874}"/>
    <cellStyle name="Output 2 4 3 4" xfId="26995" xr:uid="{DBDA6DB0-481D-42DB-91F7-9F1A48573D9E}"/>
    <cellStyle name="Output 2 4 4" xfId="25031" xr:uid="{DBD7F381-366F-4A0E-9266-BAB3009401D8}"/>
    <cellStyle name="Output 2 4 4 2" xfId="33004" xr:uid="{56529FA7-434F-4941-B85F-D7EF7D69DE6C}"/>
    <cellStyle name="Output 2 4 4 3" xfId="41401" xr:uid="{51A6C580-60A6-4A63-8775-BDEF76B76EB7}"/>
    <cellStyle name="Output 2 4 4 4" xfId="47829" xr:uid="{BAC2FBBE-AF4B-4B7E-81AF-C61AEC273300}"/>
    <cellStyle name="Output 2 4 5" xfId="18278" xr:uid="{4088F347-6EFA-4875-AF17-61DF09FAAD9F}"/>
    <cellStyle name="Output 2 4 5 2" xfId="32936" xr:uid="{D27E8080-04D5-4CC2-A141-2897C097B0CE}"/>
    <cellStyle name="Output 2 4 5 3" xfId="35782" xr:uid="{2D3147C3-A292-44BB-AEC4-420F28579AFC}"/>
    <cellStyle name="Output 2 4 5 4" xfId="34426" xr:uid="{CA572C3D-3DC6-4040-9D82-354C7B0D9356}"/>
    <cellStyle name="Output 2 5" xfId="14073" xr:uid="{D6E450FB-D4D3-4460-8F23-33D445E33641}"/>
    <cellStyle name="Output 2 5 2" xfId="17559" xr:uid="{BE329F82-B336-4560-B6F7-BFDE458A563C}"/>
    <cellStyle name="Output 2 5 2 2" xfId="17961" xr:uid="{6DAD62B4-4E5E-456F-AE8E-C11EFFC97735}"/>
    <cellStyle name="Output 2 5 2 2 2" xfId="32834" xr:uid="{624E3928-8057-48C3-97FB-F088FEEB7627}"/>
    <cellStyle name="Output 2 5 2 2 3" xfId="34947" xr:uid="{43C8C508-3400-494B-A6C8-2DA80D8BD938}"/>
    <cellStyle name="Output 2 5 2 2 4" xfId="47612" xr:uid="{3586555B-B712-4CD3-8CDA-F310332C6A99}"/>
    <cellStyle name="Output 2 5 2 3" xfId="25367" xr:uid="{8FBB04B2-0FA7-4322-9320-B068B43DBBA6}"/>
    <cellStyle name="Output 2 5 2 3 2" xfId="33176" xr:uid="{A7D1A1E3-F05E-4B29-B907-06EE1A2A25FE}"/>
    <cellStyle name="Output 2 5 2 3 3" xfId="41688" xr:uid="{21AC2A57-0D16-4938-B91E-3CF1CEC8E07C}"/>
    <cellStyle name="Output 2 5 2 3 4" xfId="48005" xr:uid="{D87E0308-B2C7-49E1-9C19-4E197B1CA668}"/>
    <cellStyle name="Output 2 5 2 4" xfId="25568" xr:uid="{F52CD209-1F73-498A-8FEE-ACE44730D3CC}"/>
    <cellStyle name="Output 2 5 2 4 2" xfId="41889" xr:uid="{9055EA36-FC50-4424-AB08-5CC69345C986}"/>
    <cellStyle name="Output 2 5 2 4 3" xfId="48181" xr:uid="{34B73280-A97A-44C9-8723-1F169B1B96C6}"/>
    <cellStyle name="Output 2 5 2 5" xfId="18284" xr:uid="{CCE236B5-250B-4AD6-9C55-6669176F5621}"/>
    <cellStyle name="Output 2 5 2 5 2" xfId="33553" xr:uid="{305035DB-AE7C-4A41-877B-60904072D548}"/>
    <cellStyle name="Output 2 5 2 5 3" xfId="35787" xr:uid="{D8C04CF5-24B5-4A0B-BAE8-F246C69A539A}"/>
    <cellStyle name="Output 2 5 2 5 4" xfId="34925" xr:uid="{73EB8713-68EC-44A7-B4CD-2E22BE26764A}"/>
    <cellStyle name="Output 2 5 2 6" xfId="34075" xr:uid="{5019F267-59CF-4A7B-B2CA-15ED357D32A8}"/>
    <cellStyle name="Output 2 5 2 6 2" xfId="48953" xr:uid="{F2F54CBC-42BB-47CC-A558-774799EE8307}"/>
    <cellStyle name="Output 2 5 3" xfId="17760" xr:uid="{317FB76A-F6E7-4FF4-AEAF-E3B855F2BDBF}"/>
    <cellStyle name="Output 2 5 3 2" xfId="33003" xr:uid="{B8ABACD9-C285-4424-A4D1-2EB55FD6CC00}"/>
    <cellStyle name="Output 2 5 3 3" xfId="34714" xr:uid="{2FC99BA3-D1E9-4137-95B5-DA6CB7CFD9F8}"/>
    <cellStyle name="Output 2 5 3 4" xfId="47828" xr:uid="{E813992F-773F-48BA-8987-2999663B89B4}"/>
    <cellStyle name="Output 2 5 4" xfId="25101" xr:uid="{E72517B0-61A2-46B3-BE98-A1C82ABA7262}"/>
    <cellStyle name="Output 2 5 4 2" xfId="32937" xr:uid="{D1FD9BA0-3817-4AA8-9E08-56CDF47FCD5D}"/>
    <cellStyle name="Output 2 5 4 3" xfId="41467" xr:uid="{1BACBF7D-5705-413F-951E-74C6754175D7}"/>
    <cellStyle name="Output 2 5 4 4" xfId="47769" xr:uid="{AA731AC6-5783-4523-8290-020B3584F64F}"/>
    <cellStyle name="Output 2 5 5" xfId="18283" xr:uid="{50D4B571-215B-4590-A6E8-BB3143365CAE}"/>
    <cellStyle name="Output 2 5 5 2" xfId="35786" xr:uid="{29641655-690C-4FB1-BD0F-83D516572A49}"/>
    <cellStyle name="Output 2 5 5 3" xfId="34422" xr:uid="{8F9A5A99-7D30-4147-A548-9A4CF41B9C79}"/>
    <cellStyle name="Output 2 6" xfId="14074" xr:uid="{6D42353F-DFBE-4716-A9A5-F8C17B468B0F}"/>
    <cellStyle name="Output 2 6 2" xfId="17560" xr:uid="{8ED4CB59-B027-407B-A00E-C2F4794C05F6}"/>
    <cellStyle name="Output 2 6 2 2" xfId="17962" xr:uid="{77DE4A30-D842-4D39-B70A-5C30D8EEC762}"/>
    <cellStyle name="Output 2 6 2 2 2" xfId="33177" xr:uid="{A8FFE3AE-D0E1-41EC-A3CF-D85D53A39B74}"/>
    <cellStyle name="Output 2 6 2 2 3" xfId="34245" xr:uid="{0204D7DA-D809-42E9-901C-AAE81849AFB7}"/>
    <cellStyle name="Output 2 6 2 2 4" xfId="48006" xr:uid="{EC090A3F-0FE1-4563-BBF3-BDA8353C634E}"/>
    <cellStyle name="Output 2 6 2 3" xfId="25368" xr:uid="{80D2EEE3-4F86-4214-8679-56017FD1A7DC}"/>
    <cellStyle name="Output 2 6 2 3 2" xfId="33330" xr:uid="{4FB71560-28E8-4AD5-B44E-87F3B41E7EB2}"/>
    <cellStyle name="Output 2 6 2 3 3" xfId="41689" xr:uid="{CAB32226-73D8-46E5-840E-511800FF73C5}"/>
    <cellStyle name="Output 2 6 2 3 4" xfId="48182" xr:uid="{4063EFE4-FAB5-4C5E-A105-32C762C7572A}"/>
    <cellStyle name="Output 2 6 2 4" xfId="25569" xr:uid="{44E66BDA-1107-48AC-8CEE-9E7CCE98DC43}"/>
    <cellStyle name="Output 2 6 2 4 2" xfId="41890" xr:uid="{6094168A-9F9D-447C-BC9E-D885BAA6AD75}"/>
    <cellStyle name="Output 2 6 2 4 3" xfId="48394" xr:uid="{A7258364-E4E1-4C15-BD02-722249FC4369}"/>
    <cellStyle name="Output 2 6 2 5" xfId="34076" xr:uid="{0515AE2F-ECD2-4412-88DA-FC16FDF9108A}"/>
    <cellStyle name="Output 2 6 2 5 2" xfId="48954" xr:uid="{A1283F87-6AF9-4F0D-8B21-26DF9786B762}"/>
    <cellStyle name="Output 2 6 2 6" xfId="34782" xr:uid="{F6656A13-E56E-402C-B8AA-718A9308525C}"/>
    <cellStyle name="Output 2 6 2 7" xfId="47613" xr:uid="{F6D83A1D-767B-4CF0-BE39-01EA02FF8766}"/>
    <cellStyle name="Output 2 6 3" xfId="17761" xr:uid="{D70F9D99-DAD6-4905-88EC-C4FBD9AB91B8}"/>
    <cellStyle name="Output 2 6 3 2" xfId="33002" xr:uid="{26DA166E-D752-4928-ACA0-50473943A582}"/>
    <cellStyle name="Output 2 6 3 3" xfId="34713" xr:uid="{1513B0C1-8B50-4013-99FA-51B424343433}"/>
    <cellStyle name="Output 2 6 3 4" xfId="47827" xr:uid="{596F3C53-5C64-4185-9FBC-59266D2AE4A2}"/>
    <cellStyle name="Output 2 6 4" xfId="25032" xr:uid="{A936F453-0E48-438A-99B2-76C87A623206}"/>
    <cellStyle name="Output 2 6 4 2" xfId="32970" xr:uid="{0170AF93-E092-4E28-BBF4-F0DE42BAE1E8}"/>
    <cellStyle name="Output 2 6 4 3" xfId="41402" xr:uid="{974D6ED5-FA56-41DD-9A04-5715FA65ABE7}"/>
    <cellStyle name="Output 2 6 4 4" xfId="47799" xr:uid="{C2350E08-0B1D-4414-924C-E556963A9C76}"/>
    <cellStyle name="Output 2 6 5" xfId="18288" xr:uid="{3D74C69B-A9D9-4E70-B3DF-D6ABE3561B77}"/>
    <cellStyle name="Output 2 6 5 2" xfId="35789" xr:uid="{EC09B530-C6F8-4C94-8EDA-E76CE20E8665}"/>
    <cellStyle name="Output 2 6 5 3" xfId="34421" xr:uid="{170DC47A-9D06-4A54-A654-9A6E835D935B}"/>
    <cellStyle name="Output 2 7" xfId="14075" xr:uid="{0E86D2AB-0491-4DD9-8393-BEE214904D0D}"/>
    <cellStyle name="Output 2 7 2" xfId="17561" xr:uid="{008A004C-1F75-48BA-AF8F-220E73F6F1F6}"/>
    <cellStyle name="Output 2 7 2 2" xfId="17963" xr:uid="{DF0FB0EA-2338-4874-80F5-7C34713DC57E}"/>
    <cellStyle name="Output 2 7 2 2 2" xfId="33178" xr:uid="{449AF4E0-6F24-418D-A172-CF2240338177}"/>
    <cellStyle name="Output 2 7 2 2 3" xfId="34244" xr:uid="{5C20F73C-142B-4933-A74B-7EA9CF1255BC}"/>
    <cellStyle name="Output 2 7 2 2 4" xfId="48007" xr:uid="{30388800-D0B7-4B76-AF59-52D1DFA2A6D7}"/>
    <cellStyle name="Output 2 7 2 3" xfId="25369" xr:uid="{08C23305-567B-4170-8BBD-3063E3D2440D}"/>
    <cellStyle name="Output 2 7 2 3 2" xfId="33331" xr:uid="{C1D3A61B-C825-44C6-AC01-0911D2C47A4B}"/>
    <cellStyle name="Output 2 7 2 3 3" xfId="41690" xr:uid="{97175780-A1ED-460E-B692-3F9ACCA50E3B}"/>
    <cellStyle name="Output 2 7 2 3 4" xfId="48183" xr:uid="{7F028223-0294-442D-8A50-2CF56D80BF21}"/>
    <cellStyle name="Output 2 7 2 4" xfId="25570" xr:uid="{B98CC17D-6CF6-4105-BAA2-72FF1AC48086}"/>
    <cellStyle name="Output 2 7 2 4 2" xfId="41891" xr:uid="{0804EBFA-8473-4729-9E1E-45D533ED2699}"/>
    <cellStyle name="Output 2 7 2 4 3" xfId="48395" xr:uid="{6F2C822E-EC16-4C6C-A188-745D056D0A47}"/>
    <cellStyle name="Output 2 7 2 5" xfId="34077" xr:uid="{DC42814C-1F80-4C85-BC87-619A91262F7D}"/>
    <cellStyle name="Output 2 7 2 5 2" xfId="48955" xr:uid="{47C58DF0-6891-41A7-A0A8-C3CFDD7E527F}"/>
    <cellStyle name="Output 2 7 2 6" xfId="34781" xr:uid="{A5DB3C66-9498-4CE9-92BB-E9170C9F2822}"/>
    <cellStyle name="Output 2 7 2 7" xfId="47614" xr:uid="{751173CB-B668-40C5-99BB-5D55D4CD3817}"/>
    <cellStyle name="Output 2 7 3" xfId="17762" xr:uid="{FC394FA8-2D6D-4C94-9D28-20A65AAD45A0}"/>
    <cellStyle name="Output 2 7 3 2" xfId="33001" xr:uid="{B383A72F-005C-40D8-BC82-1FBA46870E92}"/>
    <cellStyle name="Output 2 7 3 3" xfId="34712" xr:uid="{4FFEAFE5-637A-4544-8308-9FA41E13080A}"/>
    <cellStyle name="Output 2 7 3 4" xfId="47826" xr:uid="{2CB20153-F366-4769-A678-B37FE0EC71F4}"/>
    <cellStyle name="Output 2 7 4" xfId="25102" xr:uid="{B49619F2-0181-4F16-96E2-8E5B8B9BB319}"/>
    <cellStyle name="Output 2 7 4 2" xfId="32971" xr:uid="{2AF812E6-BF2B-4F53-8489-37123924711B}"/>
    <cellStyle name="Output 2 7 4 3" xfId="41468" xr:uid="{1756CF2A-A6E5-49DA-8702-F8EE46BDD3C5}"/>
    <cellStyle name="Output 2 7 4 4" xfId="47800" xr:uid="{D01BDDEB-F786-471C-ADD6-017D896E450D}"/>
    <cellStyle name="Output 2 7 5" xfId="25198" xr:uid="{198A6D3B-47A3-4B4B-86AF-3DC100BDFC29}"/>
    <cellStyle name="Output 2 7 5 2" xfId="41152" xr:uid="{99732321-B53E-499D-968E-393204A71040}"/>
    <cellStyle name="Output 2 7 5 3" xfId="41536" xr:uid="{788B7EEB-7C57-446E-AB6B-21A5FC02357B}"/>
    <cellStyle name="Output 2 8" xfId="16247" xr:uid="{53AED0F1-A1DC-4296-9F57-35CC809830AD}"/>
    <cellStyle name="Output 2 8 2" xfId="17951" xr:uid="{B29D61FA-7D99-4607-8632-EA4EAD0ECD64}"/>
    <cellStyle name="Output 2 8 2 2" xfId="33170" xr:uid="{0119FBC5-94C2-497C-AA5F-C8B69C52ACA0}"/>
    <cellStyle name="Output 2 8 2 3" xfId="34585" xr:uid="{BC00EF04-E59F-4F70-A895-239DACD0A6C6}"/>
    <cellStyle name="Output 2 8 2 4" xfId="47995" xr:uid="{800BD6F2-504E-485C-A0BB-7B367241E6DF}"/>
    <cellStyle name="Output 2 8 3" xfId="25357" xr:uid="{060710F1-EB8D-49D6-9CCE-02C2D6924CF8}"/>
    <cellStyle name="Output 2 8 3 2" xfId="33322" xr:uid="{FDB395A6-24E2-4EB5-B403-60D4F087994D}"/>
    <cellStyle name="Output 2 8 3 3" xfId="41678" xr:uid="{8FEEED46-5B4D-4E87-A6B1-65D747DD34E7}"/>
    <cellStyle name="Output 2 8 3 4" xfId="48175" xr:uid="{FF9A0B28-1597-4182-AC0D-6931706373C1}"/>
    <cellStyle name="Output 2 8 4" xfId="25558" xr:uid="{2530783C-2DD1-4D15-AC8E-9663C21D0667}"/>
    <cellStyle name="Output 2 8 4 2" xfId="41879" xr:uid="{AC8D3E94-3695-4F18-A218-BA19EEC72E68}"/>
    <cellStyle name="Output 2 8 4 3" xfId="48386" xr:uid="{45529B16-B614-4B4C-8FA5-96A3271C7E72}"/>
    <cellStyle name="Output 2 8 5" xfId="34065" xr:uid="{122F3D6C-6CC4-46BC-B2B8-09209BE31D5E}"/>
    <cellStyle name="Output 2 8 5 2" xfId="48943" xr:uid="{BDCD0718-5C8D-4ED4-9464-F11131B45994}"/>
    <cellStyle name="Output 2 8 6" xfId="34786" xr:uid="{2E4A96FA-EC9A-44CA-8EEA-6E31844582BA}"/>
    <cellStyle name="Output 2 8 7" xfId="47602" xr:uid="{44AD33AD-84ED-479D-8805-7D452331077A}"/>
    <cellStyle name="Output 2 8 8" xfId="17549" xr:uid="{5C14A7B8-568F-4D23-97B8-BF90800E1A80}"/>
    <cellStyle name="Output 2 9" xfId="16837" xr:uid="{65960E2F-973B-48F0-94F1-3CDBFA2DF4AC}"/>
    <cellStyle name="Output 2 9 2" xfId="32209" xr:uid="{AA48A93C-3B24-407C-B109-15ED3278C47D}"/>
    <cellStyle name="Output 2 9 3" xfId="34997" xr:uid="{469EB798-AD98-4514-9EE5-C21C41BF7D73}"/>
    <cellStyle name="Output 2 9 4" xfId="46943" xr:uid="{5DD4B09E-EB93-4B02-A800-5982C9F49B2E}"/>
    <cellStyle name="Output 3" xfId="14076" xr:uid="{31C661B3-D4D5-4879-A26C-9229583F54F7}"/>
    <cellStyle name="Output 3 10" xfId="34996" xr:uid="{5766881D-2269-4859-9EC4-1CB0E53C1465}"/>
    <cellStyle name="Output 3 2" xfId="14077" xr:uid="{4B8B73DA-EADF-43F1-AFFA-EA493BA3BCA2}"/>
    <cellStyle name="Output 3 2 2" xfId="17563" xr:uid="{8673E6DC-24AF-4AC1-A4BF-381524DF6235}"/>
    <cellStyle name="Output 3 2 2 2" xfId="17965" xr:uid="{DE2A9B70-2E34-4669-9530-E73B7E312234}"/>
    <cellStyle name="Output 3 2 2 2 2" xfId="19331" xr:uid="{5A110EBF-7A8E-4A1F-95CF-4EC83CFF1134}"/>
    <cellStyle name="Output 3 2 2 2 2 2" xfId="18292" xr:uid="{59AAADDF-FA0E-4E5A-BC44-EDCB16B73514}"/>
    <cellStyle name="Output 3 2 2 2 2 2 2" xfId="35793" xr:uid="{EDFC51E5-6D12-433D-BEB6-68D6ECEED32D}"/>
    <cellStyle name="Output 3 2 2 2 2 2 3" xfId="34417" xr:uid="{8B84B33F-625E-4DE1-982B-43E98F876655}"/>
    <cellStyle name="Output 3 2 2 2 2 3" xfId="26997" xr:uid="{CB31DDB5-0C70-428B-97F0-9E8291ADFF76}"/>
    <cellStyle name="Output 3 2 2 2 3" xfId="18291" xr:uid="{6AF358BD-9020-4DCE-8107-61CBCB0DDE48}"/>
    <cellStyle name="Output 3 2 2 2 3 2" xfId="35792" xr:uid="{30932813-C946-4CA4-A1E1-84DA00A8FD70}"/>
    <cellStyle name="Output 3 2 2 2 3 3" xfId="34418" xr:uid="{2F2F98A2-DAF1-4F86-9D3B-7D19BAC2457C}"/>
    <cellStyle name="Output 3 2 2 2 4" xfId="26996" xr:uid="{07C6995A-4484-4DB7-8C26-287B3EC9EF62}"/>
    <cellStyle name="Output 3 2 2 3" xfId="19332" xr:uid="{6CA9224F-FACB-4336-9F60-2B9E935F6759}"/>
    <cellStyle name="Output 3 2 2 3 2" xfId="18293" xr:uid="{247569F5-70FE-48A6-B6CF-DC67444FDD2E}"/>
    <cellStyle name="Output 3 2 2 3 2 2" xfId="35794" xr:uid="{B8EAD9AB-404A-42B8-BF1E-133A59039BDA}"/>
    <cellStyle name="Output 3 2 2 3 2 3" xfId="34416" xr:uid="{A548FFED-33FF-4BAB-8E9C-9272BBB7783A}"/>
    <cellStyle name="Output 3 2 2 3 3" xfId="26998" xr:uid="{150A9247-C729-4307-AD31-4160A7A26262}"/>
    <cellStyle name="Output 3 2 2 4" xfId="25371" xr:uid="{1C010E68-5E57-45AC-813E-B173AD8F9732}"/>
    <cellStyle name="Output 3 2 2 4 2" xfId="32835" xr:uid="{A42DA216-194E-4165-8141-E6DC67468189}"/>
    <cellStyle name="Output 3 2 2 4 3" xfId="41692" xr:uid="{E3E29E48-08E6-40BD-939B-7B3D9F76F075}"/>
    <cellStyle name="Output 3 2 2 4 4" xfId="47616" xr:uid="{B1BF8E72-DCEB-4D4B-BDED-783C4D335173}"/>
    <cellStyle name="Output 3 2 2 5" xfId="25572" xr:uid="{176E83BB-258C-42A9-85FC-C073A2CC6985}"/>
    <cellStyle name="Output 3 2 2 5 2" xfId="41893" xr:uid="{403792A5-F4E8-4CF9-9EF3-839A66577E13}"/>
    <cellStyle name="Output 3 2 2 5 3" xfId="48009" xr:uid="{3B612407-78A5-4FA7-8FE9-5375C38B719C}"/>
    <cellStyle name="Output 3 2 2 6" xfId="18290" xr:uid="{2164CD8E-0DF6-4FA7-894A-86D240784ECF}"/>
    <cellStyle name="Output 3 2 2 6 2" xfId="33333" xr:uid="{7F7F0754-8620-441B-AB61-22929F1AB532}"/>
    <cellStyle name="Output 3 2 2 6 3" xfId="35791" xr:uid="{FBC1F1E3-9E60-44DF-86D5-2B64474EE71B}"/>
    <cellStyle name="Output 3 2 2 6 4" xfId="34419" xr:uid="{E8B7724D-03D2-46E7-8EA1-5EC1277346AD}"/>
    <cellStyle name="Output 3 2 2 7" xfId="33554" xr:uid="{0BBC724B-338F-4445-ADF0-CCB93C036242}"/>
    <cellStyle name="Output 3 2 2 7 2" xfId="48397" xr:uid="{9F14E112-ACD7-4E6D-A90A-3F5BCC42BB67}"/>
    <cellStyle name="Output 3 2 2 8" xfId="34079" xr:uid="{C0C69C3C-884D-4D5A-9193-C0638D14AF98}"/>
    <cellStyle name="Output 3 2 2 8 2" xfId="48957" xr:uid="{B5C32848-C806-4A19-9632-DDF6B87F0440}"/>
    <cellStyle name="Output 3 2 3" xfId="17764" xr:uid="{FEE2F286-B7A3-4876-863A-D54C6BEABFF1}"/>
    <cellStyle name="Output 3 2 3 2" xfId="19334" xr:uid="{86529B22-2DCD-429E-B5E0-04F622CA01F3}"/>
    <cellStyle name="Output 3 2 3 2 2" xfId="18295" xr:uid="{1681F103-9AD9-4845-9754-2FAFE4506582}"/>
    <cellStyle name="Output 3 2 3 2 2 2" xfId="35796" xr:uid="{044548D2-6758-496D-B6E7-87A7FD38629C}"/>
    <cellStyle name="Output 3 2 3 2 2 3" xfId="34414" xr:uid="{AD8CC36E-99D2-4C42-84CA-C0ECCC9EC068}"/>
    <cellStyle name="Output 3 2 3 2 3" xfId="27000" xr:uid="{68AAA4D8-E7C1-4966-B6FC-793E0E472526}"/>
    <cellStyle name="Output 3 2 3 3" xfId="19333" xr:uid="{5D6FCCE9-4F83-4C4C-9CD3-659B85A5DC30}"/>
    <cellStyle name="Output 3 2 3 3 2" xfId="36072" xr:uid="{DC905974-5128-419B-B95F-EEFBC541B265}"/>
    <cellStyle name="Output 3 2 3 3 3" xfId="34201" xr:uid="{A23E7A12-5931-46DA-98E1-773EB10F210E}"/>
    <cellStyle name="Output 3 2 3 4" xfId="18294" xr:uid="{04A72786-E051-4B26-9287-C34C0ADE4EC5}"/>
    <cellStyle name="Output 3 2 3 4 2" xfId="35795" xr:uid="{5273C34A-978A-42D9-8D1A-CEA8E3F63D07}"/>
    <cellStyle name="Output 3 2 3 4 3" xfId="34415" xr:uid="{438A1036-8541-4D08-B7D5-BD96E2A9FCAA}"/>
    <cellStyle name="Output 3 2 3 5" xfId="26999" xr:uid="{CC7C47F9-DBDA-4A90-8ED2-0A8D66758C28}"/>
    <cellStyle name="Output 3 2 4" xfId="19335" xr:uid="{E7771E34-8DF2-4865-88B9-1BD42DD05C56}"/>
    <cellStyle name="Output 3 2 4 2" xfId="18296" xr:uid="{70F36FCD-76AF-455C-999B-BE50150A8DEE}"/>
    <cellStyle name="Output 3 2 4 2 2" xfId="35797" xr:uid="{5AED10BD-312B-4A2A-95B5-1FCE689D055F}"/>
    <cellStyle name="Output 3 2 4 2 3" xfId="34413" xr:uid="{96E30EB6-72D5-4511-970C-B26C62EEB084}"/>
    <cellStyle name="Output 3 2 4 3" xfId="27001" xr:uid="{D9532AB7-3FC1-4153-AA74-37222BF6DD3A}"/>
    <cellStyle name="Output 3 2 5" xfId="25034" xr:uid="{73666D28-C546-4683-B49C-85411E0FB265}"/>
    <cellStyle name="Output 3 2 5 2" xfId="32999" xr:uid="{9FD74671-FAD8-42DF-969B-98588E2A6FAA}"/>
    <cellStyle name="Output 3 2 5 3" xfId="41404" xr:uid="{9E7086BE-E693-48B3-A56C-3C84A14FE0B4}"/>
    <cellStyle name="Output 3 2 5 4" xfId="47824" xr:uid="{934FFBA8-D067-46E4-9B69-35C5B0537D8D}"/>
    <cellStyle name="Output 3 2 6" xfId="18289" xr:uid="{4D3D973A-41B5-4DCD-8A36-96BDC28891C7}"/>
    <cellStyle name="Output 3 2 6 2" xfId="32973" xr:uid="{5AAE8DB0-E7EA-4CFB-A017-5B4A4451DB4C}"/>
    <cellStyle name="Output 3 2 6 3" xfId="35790" xr:uid="{56F2A6EA-2BA5-43D1-9908-641FD72F6560}"/>
    <cellStyle name="Output 3 2 6 4" xfId="34420" xr:uid="{B5462DC8-F49C-400C-A370-25BA903C1D76}"/>
    <cellStyle name="Output 3 3" xfId="14078" xr:uid="{47A519C0-DC0E-4F0F-B1C0-475EB921FB56}"/>
    <cellStyle name="Output 3 3 2" xfId="17564" xr:uid="{03F59090-4C41-4868-87C7-025B10A01BBF}"/>
    <cellStyle name="Output 3 3 2 2" xfId="17966" xr:uid="{356E6825-F9FF-409F-934E-BB4EE61F1403}"/>
    <cellStyle name="Output 3 3 2 2 2" xfId="18071" xr:uid="{E3DA1D8D-044F-4119-964D-20BB66E80BFC}"/>
    <cellStyle name="Output 3 3 2 2 2 2" xfId="35628" xr:uid="{B077400C-0360-45E8-A094-E04CB0345762}"/>
    <cellStyle name="Output 3 3 2 2 2 3" xfId="34928" xr:uid="{EFA69CE8-6FDA-4784-98BF-9161427BC460}"/>
    <cellStyle name="Output 3 3 2 2 3" xfId="27002" xr:uid="{F13B6F23-A6C5-4621-A44C-244DC9A17076}"/>
    <cellStyle name="Output 3 3 2 3" xfId="25372" xr:uid="{DD4526E4-2B9C-4580-B5A2-6B4F40DBE1E9}"/>
    <cellStyle name="Output 3 3 2 3 2" xfId="32836" xr:uid="{27C9DA7C-8428-438B-AF9C-8DBFCF1FA451}"/>
    <cellStyle name="Output 3 3 2 3 3" xfId="41693" xr:uid="{951F72B9-454B-4D0D-93E5-1E63AA701AB8}"/>
    <cellStyle name="Output 3 3 2 3 4" xfId="47617" xr:uid="{C5941269-98FE-4DD0-ACE2-8418A6781EBE}"/>
    <cellStyle name="Output 3 3 2 4" xfId="25573" xr:uid="{ED5A2D4B-EAD8-4052-B8BE-A66FCA64DF29}"/>
    <cellStyle name="Output 3 3 2 4 2" xfId="41894" xr:uid="{A007D4A6-9EBD-4C37-A3DD-2AB93DA3F4C1}"/>
    <cellStyle name="Output 3 3 2 4 3" xfId="48010" xr:uid="{E97A84BE-C4D5-4C61-8F8A-3166E6287A22}"/>
    <cellStyle name="Output 3 3 2 5" xfId="18299" xr:uid="{1BC5A62E-9770-4EF8-854E-C5076088822D}"/>
    <cellStyle name="Output 3 3 2 5 2" xfId="33334" xr:uid="{32269B84-39BA-469C-BEBE-3951E6911902}"/>
    <cellStyle name="Output 3 3 2 5 3" xfId="35800" xr:uid="{5B9D495E-4856-4F00-AE14-8D05FE411EF0}"/>
    <cellStyle name="Output 3 3 2 5 4" xfId="34924" xr:uid="{107675F8-FED7-4ACB-A1CD-A9D9FF9E7736}"/>
    <cellStyle name="Output 3 3 2 6" xfId="33555" xr:uid="{2280BD7F-FA7B-4D3A-A688-9444345C6420}"/>
    <cellStyle name="Output 3 3 2 6 2" xfId="48398" xr:uid="{B0B17B8F-EDC3-454C-BBF3-3A5C676EE619}"/>
    <cellStyle name="Output 3 3 2 7" xfId="34080" xr:uid="{8C0DCC2E-A67B-430B-9874-48B059360E20}"/>
    <cellStyle name="Output 3 3 2 7 2" xfId="48958" xr:uid="{0F16C027-8B79-4AE7-8A82-DFA4CA2A71CE}"/>
    <cellStyle name="Output 3 3 3" xfId="17765" xr:uid="{0E4D8497-02C4-4B6A-A13D-FD338BA30619}"/>
    <cellStyle name="Output 3 3 3 2" xfId="19336" xr:uid="{470881C2-FA20-465A-B0BF-03964DE5C17B}"/>
    <cellStyle name="Output 3 3 3 2 2" xfId="36073" xr:uid="{7B639EE0-4CFF-44F4-9545-1889AD624FD3}"/>
    <cellStyle name="Output 3 3 3 2 3" xfId="34200" xr:uid="{A0F20931-6C7A-4F3D-8481-73583523D4D9}"/>
    <cellStyle name="Output 3 3 3 3" xfId="18312" xr:uid="{0B1EB168-4C80-4413-AA80-47AC03F39F3A}"/>
    <cellStyle name="Output 3 3 3 3 2" xfId="35807" xr:uid="{4494D71C-6F90-4430-AF99-96567A1D986A}"/>
    <cellStyle name="Output 3 3 3 3 3" xfId="34411" xr:uid="{481C8C30-BB0D-4ECB-A600-27441B0D76BE}"/>
    <cellStyle name="Output 3 3 3 4" xfId="27003" xr:uid="{15BABEEF-AE95-48E3-A153-BCB3AB8489DD}"/>
    <cellStyle name="Output 3 3 4" xfId="25035" xr:uid="{77968F70-CECB-4151-94DD-53A2F18762E9}"/>
    <cellStyle name="Output 3 3 4 2" xfId="32998" xr:uid="{0F74973E-7108-4E4D-819C-89F8EBF1D5DD}"/>
    <cellStyle name="Output 3 3 4 3" xfId="41405" xr:uid="{5CCB22AA-3D84-4857-9807-6125F5AE6E5B}"/>
    <cellStyle name="Output 3 3 4 4" xfId="47823" xr:uid="{E54B9527-FBEA-401D-8074-64B0C56F2D21}"/>
    <cellStyle name="Output 3 3 5" xfId="18297" xr:uid="{1B6C0D06-88FA-42C2-ADBD-D06EA036BD26}"/>
    <cellStyle name="Output 3 3 5 2" xfId="32974" xr:uid="{10333A8B-7750-49A2-A695-964789A1E672}"/>
    <cellStyle name="Output 3 3 5 3" xfId="35798" xr:uid="{19186CF2-2A1C-4F93-AAA7-02F039884857}"/>
    <cellStyle name="Output 3 3 5 4" xfId="34412" xr:uid="{38F975F9-6795-45D2-BE05-008FEF765FB6}"/>
    <cellStyle name="Output 3 4" xfId="14079" xr:uid="{5B048082-266A-45E9-843E-B0E4C4903AAE}"/>
    <cellStyle name="Output 3 4 2" xfId="17565" xr:uid="{AD053B8E-F986-4FB3-AF2A-7AEDB8D3F583}"/>
    <cellStyle name="Output 3 4 2 2" xfId="17967" xr:uid="{1BEEB477-A318-4E25-95FE-5B840DA67E88}"/>
    <cellStyle name="Output 3 4 2 2 2" xfId="32837" xr:uid="{64A68461-D3B8-4499-BFD4-03E2EE474681}"/>
    <cellStyle name="Output 3 4 2 2 3" xfId="34582" xr:uid="{74618902-A721-4F15-9805-11CA526FC852}"/>
    <cellStyle name="Output 3 4 2 2 4" xfId="47618" xr:uid="{4DA7F22E-0A08-4BF9-A098-9F206509628F}"/>
    <cellStyle name="Output 3 4 2 3" xfId="25373" xr:uid="{88BD3D66-9CA6-49C6-AE0B-294EDF593F28}"/>
    <cellStyle name="Output 3 4 2 3 2" xfId="33180" xr:uid="{62FE125B-E3DF-4034-BC19-EBBF5EF7299F}"/>
    <cellStyle name="Output 3 4 2 3 3" xfId="41694" xr:uid="{F701F343-FB77-4252-8381-BBB9099458D8}"/>
    <cellStyle name="Output 3 4 2 3 4" xfId="48011" xr:uid="{DFE13B87-AEA8-465F-84E8-59791F323715}"/>
    <cellStyle name="Output 3 4 2 4" xfId="25574" xr:uid="{74A7D0B4-E1C1-44C6-A02F-159B0BF52F58}"/>
    <cellStyle name="Output 3 4 2 4 2" xfId="41895" xr:uid="{7D80A3A2-86F8-42A9-BE8D-E9FC0CC2DF17}"/>
    <cellStyle name="Output 3 4 2 4 3" xfId="48185" xr:uid="{A0A7853A-F5A0-4A47-9ABB-5E2DFCF6814F}"/>
    <cellStyle name="Output 3 4 2 5" xfId="18315" xr:uid="{159D51EE-8D7D-4FB0-963C-7DD218FFA1ED}"/>
    <cellStyle name="Output 3 4 2 5 2" xfId="33556" xr:uid="{B26DFB2D-D0A8-4543-826A-7C197AE6B9C2}"/>
    <cellStyle name="Output 3 4 2 5 3" xfId="35810" xr:uid="{193136C4-4A27-4220-B070-76B2EDE840FC}"/>
    <cellStyle name="Output 3 4 2 5 4" xfId="34409" xr:uid="{6305A801-F648-465E-BA17-6104DFD77CFC}"/>
    <cellStyle name="Output 3 4 2 6" xfId="34081" xr:uid="{AE053288-A152-4ACE-B590-BC80746EB2B2}"/>
    <cellStyle name="Output 3 4 2 6 2" xfId="48959" xr:uid="{C4DED55E-2D8B-4CC3-92D6-EC0E2AD95D5B}"/>
    <cellStyle name="Output 3 4 3" xfId="17766" xr:uid="{D614932D-37FF-49FB-A414-57A798C16BA0}"/>
    <cellStyle name="Output 3 4 3 2" xfId="32997" xr:uid="{60F6B669-65C4-4962-B275-B71F5A6BF0FD}"/>
    <cellStyle name="Output 3 4 3 3" xfId="34710" xr:uid="{30C890FC-7E5A-4ABE-82F5-33797951CCCD}"/>
    <cellStyle name="Output 3 4 3 4" xfId="47822" xr:uid="{D1C318EB-6946-4077-BA9F-D09A8C8E510C}"/>
    <cellStyle name="Output 3 4 4" xfId="25036" xr:uid="{CD42E629-CAD7-4E8F-9DB8-563B48157144}"/>
    <cellStyle name="Output 3 4 4 2" xfId="32975" xr:uid="{7A10FAF7-DFBD-4A66-AAEB-E3DE82657E3D}"/>
    <cellStyle name="Output 3 4 4 3" xfId="41406" xr:uid="{DC67961D-138A-4781-A513-5CE99A717579}"/>
    <cellStyle name="Output 3 4 4 4" xfId="47802" xr:uid="{0AE60E24-F5BB-4CA8-91C6-CD2BAE81A1A0}"/>
    <cellStyle name="Output 3 4 5" xfId="18313" xr:uid="{3810A89B-4873-47EE-89ED-862646A63FE4}"/>
    <cellStyle name="Output 3 4 5 2" xfId="35808" xr:uid="{BAE8CFBD-A538-48E5-8686-B36649CBF729}"/>
    <cellStyle name="Output 3 4 5 3" xfId="34410" xr:uid="{D3D15A34-D1A7-484F-A17E-59481ED7A5F2}"/>
    <cellStyle name="Output 3 5" xfId="14080" xr:uid="{DA51EE98-09BF-4D9C-AA33-4CCFB45BEE88}"/>
    <cellStyle name="Output 3 5 2" xfId="17566" xr:uid="{2F3549D7-A4D2-41E1-BD42-BAEAE3BCCD79}"/>
    <cellStyle name="Output 3 5 2 2" xfId="17968" xr:uid="{8F1454F1-8CAE-4350-8CB2-1FAA4F278EF7}"/>
    <cellStyle name="Output 3 5 2 2 2" xfId="33181" xr:uid="{BC2A843F-56EF-4206-BB70-3C611ECD3529}"/>
    <cellStyle name="Output 3 5 2 2 3" xfId="34581" xr:uid="{220C2958-7710-4B56-9A3D-45D135E4483B}"/>
    <cellStyle name="Output 3 5 2 2 4" xfId="48012" xr:uid="{FFD9483E-20BF-46FF-BBAB-0D6C2C498CA9}"/>
    <cellStyle name="Output 3 5 2 3" xfId="25374" xr:uid="{40DBF728-09E1-43D0-A34C-47BB515B5ED4}"/>
    <cellStyle name="Output 3 5 2 3 2" xfId="33335" xr:uid="{DDB5B31F-C7B8-429C-AE87-6E010D7DD01E}"/>
    <cellStyle name="Output 3 5 2 3 3" xfId="41695" xr:uid="{E37CD51A-EDEE-4E01-9004-1AC39C84AABB}"/>
    <cellStyle name="Output 3 5 2 3 4" xfId="48186" xr:uid="{F6914DC4-C19B-431F-ABAC-98CAA0A2F1F4}"/>
    <cellStyle name="Output 3 5 2 4" xfId="25575" xr:uid="{31DE2F52-300F-44DC-8B18-42341FF18CCC}"/>
    <cellStyle name="Output 3 5 2 4 2" xfId="41896" xr:uid="{12174209-F6AB-432C-B0E2-0ADD08AB6FF7}"/>
    <cellStyle name="Output 3 5 2 4 3" xfId="48399" xr:uid="{668E1C55-44C9-4DB7-9494-42E458908162}"/>
    <cellStyle name="Output 3 5 2 5" xfId="34082" xr:uid="{7CCA6FA8-FB18-4D1B-AB01-F3199AEF46B7}"/>
    <cellStyle name="Output 3 5 2 5 2" xfId="48960" xr:uid="{A3AC46B9-5EE4-4651-A452-E8B13ABEA2FA}"/>
    <cellStyle name="Output 3 5 2 6" xfId="34779" xr:uid="{B6D6B024-FBD8-4C63-A89D-3B51332CFCCB}"/>
    <cellStyle name="Output 3 5 2 7" xfId="47619" xr:uid="{D332F5C1-91DC-47FD-BED0-BD82C350B2B3}"/>
    <cellStyle name="Output 3 5 3" xfId="17767" xr:uid="{CBCF878C-8FAF-432F-AF10-A324CB9F047B}"/>
    <cellStyle name="Output 3 5 3 2" xfId="32996" xr:uid="{24D3F63C-8CAB-4C94-A2DD-A3B2BFC8C5C4}"/>
    <cellStyle name="Output 3 5 3 3" xfId="34709" xr:uid="{73E1D48C-6277-4016-B4BE-F6E533F938E6}"/>
    <cellStyle name="Output 3 5 3 4" xfId="47821" xr:uid="{792E2583-8C89-477F-BEEE-3A70122D1453}"/>
    <cellStyle name="Output 3 5 4" xfId="25103" xr:uid="{5488EF8E-02B9-4F5B-9632-E38CF12F5002}"/>
    <cellStyle name="Output 3 5 4 2" xfId="32976" xr:uid="{177D82E4-105E-4425-8951-C7BCDA68AF8C}"/>
    <cellStyle name="Output 3 5 4 3" xfId="41469" xr:uid="{C99E3E5E-6323-470E-8816-EB9682404725}"/>
    <cellStyle name="Output 3 5 4 4" xfId="47803" xr:uid="{872E64A4-0DDE-403A-9414-54A8FBEA54C6}"/>
    <cellStyle name="Output 3 5 5" xfId="18316" xr:uid="{EBD4CAA2-4303-489B-96E3-23B84E389865}"/>
    <cellStyle name="Output 3 5 5 2" xfId="35811" xr:uid="{BE5306C0-A9B3-4988-B97C-EA69D39E13C6}"/>
    <cellStyle name="Output 3 5 5 3" xfId="34408" xr:uid="{6937DAC0-1A4E-436B-A520-D1B0E209BEEA}"/>
    <cellStyle name="Output 3 6" xfId="17562" xr:uid="{43EB2B19-DA7A-461F-91EE-B9F261CE4DAE}"/>
    <cellStyle name="Output 3 6 2" xfId="17964" xr:uid="{E8D499BD-5B25-4D74-9C70-2EABAF4C134F}"/>
    <cellStyle name="Output 3 6 2 2" xfId="33179" xr:uid="{43C15875-6AD0-4E79-A6C3-E8204B05A191}"/>
    <cellStyle name="Output 3 6 2 3" xfId="34583" xr:uid="{A8A02B54-53B6-4C79-B2E6-624211B7E37D}"/>
    <cellStyle name="Output 3 6 2 4" xfId="48008" xr:uid="{7DB6530F-2CB0-4523-A44F-795CA9CA43FD}"/>
    <cellStyle name="Output 3 6 3" xfId="25370" xr:uid="{6C228BE5-8396-41DB-990E-70A6E9C400F5}"/>
    <cellStyle name="Output 3 6 3 2" xfId="33332" xr:uid="{02A6D47E-A7A0-4A58-9F77-53872DE0B5A6}"/>
    <cellStyle name="Output 3 6 3 3" xfId="41691" xr:uid="{BC30BE83-38B6-4803-B2D3-E959E09A0EBD}"/>
    <cellStyle name="Output 3 6 3 4" xfId="48184" xr:uid="{4FE42488-3913-4A72-A65C-EBB36CA061C0}"/>
    <cellStyle name="Output 3 6 4" xfId="25571" xr:uid="{66FB22B5-3442-4D1E-BB38-AE27F15D9ADC}"/>
    <cellStyle name="Output 3 6 4 2" xfId="41892" xr:uid="{1F66E979-9964-4CB2-9AE2-2C545A38F322}"/>
    <cellStyle name="Output 3 6 4 3" xfId="48396" xr:uid="{03DE2134-C62C-4E7E-9A88-7F3232FEC519}"/>
    <cellStyle name="Output 3 6 5" xfId="34078" xr:uid="{255A649B-0F5C-420B-9DA8-4B5E8F1FF923}"/>
    <cellStyle name="Output 3 6 5 2" xfId="48956" xr:uid="{870CC678-E528-4084-A8BE-03A65BCE9AA2}"/>
    <cellStyle name="Output 3 6 6" xfId="34780" xr:uid="{FC56097B-562A-443E-ADB6-848F14976566}"/>
    <cellStyle name="Output 3 6 7" xfId="47615" xr:uid="{E410295C-8652-48DC-95BB-03CADC431836}"/>
    <cellStyle name="Output 3 7" xfId="17763" xr:uid="{ECD7F9BE-B462-45AB-8741-8C4C768A9A21}"/>
    <cellStyle name="Output 3 7 2" xfId="32211" xr:uid="{3F83DEAC-47D1-4171-9D1B-4414DA20D0BF}"/>
    <cellStyle name="Output 3 7 3" xfId="34711" xr:uid="{C107BADE-1521-4CF7-97B4-EE27C28CBAE8}"/>
    <cellStyle name="Output 3 7 4" xfId="46945" xr:uid="{9E662A87-C9AB-43FC-9EE6-4F40D8ED1303}"/>
    <cellStyle name="Output 3 8" xfId="25033" xr:uid="{BEA41166-769B-4F2B-8436-B1C539C6918D}"/>
    <cellStyle name="Output 3 8 2" xfId="33000" xr:uid="{193285EB-CEEC-4996-9320-DEC68F09AC54}"/>
    <cellStyle name="Output 3 8 3" xfId="41403" xr:uid="{2DAC0081-36AA-49E4-ABCA-0B17D8A9830A}"/>
    <cellStyle name="Output 3 8 4" xfId="47825" xr:uid="{364A2CDC-C6E8-4B0D-8002-289E8BD17C78}"/>
    <cellStyle name="Output 3 9" xfId="25201" xr:uid="{E6B10D3B-8CCA-466C-AEE6-0FD729DA6A1B}"/>
    <cellStyle name="Output 3 9 2" xfId="32972" xr:uid="{5DF47708-C38B-4A89-8120-2A0B172C9D1D}"/>
    <cellStyle name="Output 3 9 3" xfId="41155" xr:uid="{CF0DEDBF-09E7-4C36-8BC9-D388D16A46F1}"/>
    <cellStyle name="Output 3 9 4" xfId="41539" xr:uid="{814211D4-BDC6-4374-9E5E-C85716589747}"/>
    <cellStyle name="Output 3 9 5" xfId="47801" xr:uid="{15AE347B-89FC-4DEE-93E9-6B8EF6146515}"/>
    <cellStyle name="Output 4" xfId="14081" xr:uid="{A6CF4AEF-4F98-4D0A-B33D-BA905C1C2FE6}"/>
    <cellStyle name="Output 4 10" xfId="34847" xr:uid="{4EEDE598-6295-4C8F-9ABC-BFC025335A06}"/>
    <cellStyle name="Output 4 2" xfId="14082" xr:uid="{FFB0A695-383A-4AB5-9458-75D0A4D70997}"/>
    <cellStyle name="Output 4 2 2" xfId="17568" xr:uid="{809EDC9C-D287-440B-B0E5-122F5DF680FA}"/>
    <cellStyle name="Output 4 2 2 2" xfId="17970" xr:uid="{3A985B5C-AE38-4A8B-AA54-DC7BAEE1ADA0}"/>
    <cellStyle name="Output 4 2 2 2 2" xfId="19337" xr:uid="{557853F7-848C-4F7F-92C2-4CFA0E9034EA}"/>
    <cellStyle name="Output 4 2 2 2 2 2" xfId="18320" xr:uid="{F7BD7A74-E9C3-4337-8ECA-FF6F1AB4C4EC}"/>
    <cellStyle name="Output 4 2 2 2 2 2 2" xfId="35815" xr:uid="{020F7C87-4B97-46B4-9020-6AA36DFDB460}"/>
    <cellStyle name="Output 4 2 2 2 2 2 3" xfId="34923" xr:uid="{E7DE3D9E-E683-4D19-B1AB-60CF88CA650D}"/>
    <cellStyle name="Output 4 2 2 2 2 3" xfId="27005" xr:uid="{0B11F09C-CA57-4CBD-9F77-56E72B698D5D}"/>
    <cellStyle name="Output 4 2 2 2 3" xfId="18319" xr:uid="{DF3EB99C-3FC6-487D-A141-8F310A6FEE44}"/>
    <cellStyle name="Output 4 2 2 2 3 2" xfId="35814" xr:uid="{1538C848-E02B-4EF5-ABF1-01D515D1F5BE}"/>
    <cellStyle name="Output 4 2 2 2 3 3" xfId="34405" xr:uid="{49EDA92F-1C4C-41E2-8B99-9490A60D51AC}"/>
    <cellStyle name="Output 4 2 2 2 4" xfId="27004" xr:uid="{3CC7AB6A-3D29-4C0F-A502-4E4E32BA5D1E}"/>
    <cellStyle name="Output 4 2 2 3" xfId="19338" xr:uid="{17C1BA91-A337-4CF9-8A94-2EC01A2DADD1}"/>
    <cellStyle name="Output 4 2 2 3 2" xfId="18321" xr:uid="{A83F65DC-2A01-4930-BCF1-6FDF5BA622AA}"/>
    <cellStyle name="Output 4 2 2 3 2 2" xfId="35816" xr:uid="{075DE306-115B-4844-8057-8AAA7C4DBF36}"/>
    <cellStyle name="Output 4 2 2 3 2 3" xfId="34922" xr:uid="{08B8DB97-9E45-4AC5-8E56-8FAF39296D7A}"/>
    <cellStyle name="Output 4 2 2 3 3" xfId="27006" xr:uid="{40D51862-CD34-4E55-BB42-2D4CC5C586F0}"/>
    <cellStyle name="Output 4 2 2 4" xfId="25376" xr:uid="{1AFABC14-0647-4B22-83CC-45A96BB46FAA}"/>
    <cellStyle name="Output 4 2 2 4 2" xfId="32838" xr:uid="{B4F337F4-53C9-45B5-9EE6-9935A0A4A08F}"/>
    <cellStyle name="Output 4 2 2 4 3" xfId="41697" xr:uid="{24AC37A5-E1B3-4BC0-BF65-A94B073B4C58}"/>
    <cellStyle name="Output 4 2 2 4 4" xfId="47621" xr:uid="{62400B2D-3C4A-4947-8465-0422DE139BB3}"/>
    <cellStyle name="Output 4 2 2 5" xfId="25577" xr:uid="{4A1052DA-3438-4F0F-894C-0B5C5E482778}"/>
    <cellStyle name="Output 4 2 2 5 2" xfId="41898" xr:uid="{31A2AAB0-516B-460C-AFD7-B4027B543210}"/>
    <cellStyle name="Output 4 2 2 5 3" xfId="48014" xr:uid="{4D75311B-F9BB-4DC7-8E3B-C360A145EE54}"/>
    <cellStyle name="Output 4 2 2 6" xfId="18318" xr:uid="{A38485E5-11FF-4E52-ADD0-33DAB57483EB}"/>
    <cellStyle name="Output 4 2 2 6 2" xfId="33337" xr:uid="{C2BFB763-A1D0-4D94-B9C0-A4700CE10195}"/>
    <cellStyle name="Output 4 2 2 6 3" xfId="35813" xr:uid="{3666A9A0-EC2D-427B-B1DF-F07ED042C2B4}"/>
    <cellStyle name="Output 4 2 2 6 4" xfId="34406" xr:uid="{21DD18F5-2001-4B17-A52C-C78D2214A5D5}"/>
    <cellStyle name="Output 4 2 2 7" xfId="33557" xr:uid="{7701405A-DB87-4CAB-8C60-9CBCC9E97AEA}"/>
    <cellStyle name="Output 4 2 2 7 2" xfId="48401" xr:uid="{EE9A320C-8C4D-422D-A962-6B6F4B3E7E68}"/>
    <cellStyle name="Output 4 2 2 8" xfId="34084" xr:uid="{C6C509B0-F55B-4C01-8F19-27A00F232E2F}"/>
    <cellStyle name="Output 4 2 2 8 2" xfId="48962" xr:uid="{FE48F0D0-245F-44EB-A751-90908FC6BA35}"/>
    <cellStyle name="Output 4 2 3" xfId="17769" xr:uid="{0792A918-E35D-4703-A612-000ECA4ADEE3}"/>
    <cellStyle name="Output 4 2 3 2" xfId="19340" xr:uid="{BC9DE0A9-BCF3-44AE-972A-4C6B619E934A}"/>
    <cellStyle name="Output 4 2 3 2 2" xfId="18324" xr:uid="{F5963D09-4CE2-4F25-A99D-260BFC307B8A}"/>
    <cellStyle name="Output 4 2 3 2 2 2" xfId="35819" xr:uid="{C22725B5-DA5E-4DDF-8229-912FC2FBFB9A}"/>
    <cellStyle name="Output 4 2 3 2 2 3" xfId="34921" xr:uid="{DF5E9448-AE3D-4E00-A7E9-7EAFCEAB7FEC}"/>
    <cellStyle name="Output 4 2 3 2 3" xfId="27008" xr:uid="{C9D2141D-4573-42AC-A950-4E74B57753BB}"/>
    <cellStyle name="Output 4 2 3 3" xfId="19339" xr:uid="{4D641AD5-247D-4A1E-9A1C-69B3823A40D3}"/>
    <cellStyle name="Output 4 2 3 3 2" xfId="36074" xr:uid="{85F6491C-81CA-4548-A364-A683884613D7}"/>
    <cellStyle name="Output 4 2 3 3 3" xfId="34199" xr:uid="{6B4CB49C-458F-43F4-BA44-D134FBFEE25F}"/>
    <cellStyle name="Output 4 2 3 4" xfId="18322" xr:uid="{26E65C06-9A4C-4CE4-B916-9A5BBA187DF2}"/>
    <cellStyle name="Output 4 2 3 4 2" xfId="35817" xr:uid="{648840AD-59D9-42AD-AD32-C4C4C26BE576}"/>
    <cellStyle name="Output 4 2 3 4 3" xfId="34237" xr:uid="{44755BE9-6BCC-4D09-9C3A-131F366103CF}"/>
    <cellStyle name="Output 4 2 3 5" xfId="27007" xr:uid="{4CC5FB01-A8ED-41B9-A2EC-32E01D193DDD}"/>
    <cellStyle name="Output 4 2 4" xfId="19341" xr:uid="{7BEC85E0-C3F0-4838-B6A8-6BF4E3961BB3}"/>
    <cellStyle name="Output 4 2 4 2" xfId="18325" xr:uid="{4065968C-C138-4505-95ED-56AE1992FFB3}"/>
    <cellStyle name="Output 4 2 4 2 2" xfId="35820" xr:uid="{3133BB94-ECA2-4814-BBF2-33FB6432C414}"/>
    <cellStyle name="Output 4 2 4 2 3" xfId="34920" xr:uid="{6CBF15CF-A016-49F7-A9B5-E62B6CB41F84}"/>
    <cellStyle name="Output 4 2 4 3" xfId="27009" xr:uid="{8A1F9A5B-A13C-45A1-ABB4-B53ED3AF7571}"/>
    <cellStyle name="Output 4 2 5" xfId="25038" xr:uid="{823ABEE4-536D-4E9E-9A6B-16D5451F403E}"/>
    <cellStyle name="Output 4 2 5 2" xfId="32994" xr:uid="{D3A3E210-C921-426D-9C42-529259D438CB}"/>
    <cellStyle name="Output 4 2 5 3" xfId="41408" xr:uid="{D38AEC7D-5111-4150-A1F7-51A130A6F366}"/>
    <cellStyle name="Output 4 2 5 4" xfId="47819" xr:uid="{BE392A87-D875-409B-9E85-6DD1D2A333B2}"/>
    <cellStyle name="Output 4 2 6" xfId="18317" xr:uid="{020B0009-7D58-4A7D-B38C-10C40517D6A9}"/>
    <cellStyle name="Output 4 2 6 2" xfId="32978" xr:uid="{705E9388-77B1-492F-B8BA-E4A735B12549}"/>
    <cellStyle name="Output 4 2 6 3" xfId="35812" xr:uid="{A2A5D0A2-39E6-4F89-AC3D-BCD053AC8857}"/>
    <cellStyle name="Output 4 2 6 4" xfId="34407" xr:uid="{AE3E8CC0-8964-41FC-8972-FD0F622819F9}"/>
    <cellStyle name="Output 4 3" xfId="14083" xr:uid="{8B2CD167-1E0F-4D1C-A88C-299C9AA48B7C}"/>
    <cellStyle name="Output 4 3 2" xfId="17569" xr:uid="{FD198EBA-FE14-4D2E-85E7-A6AC15805992}"/>
    <cellStyle name="Output 4 3 2 2" xfId="17971" xr:uid="{236BF007-1C47-41C5-996C-574545596EA8}"/>
    <cellStyle name="Output 4 3 2 2 2" xfId="18331" xr:uid="{2232C9AF-41A4-4FFB-964B-58A570E55391}"/>
    <cellStyle name="Output 4 3 2 2 2 2" xfId="35824" xr:uid="{C0A8C114-41A9-4DBD-B5F8-72C78F8BF786}"/>
    <cellStyle name="Output 4 3 2 2 2 3" xfId="34402" xr:uid="{B5BBC99C-D96D-45D6-B4CB-06EEEB140C10}"/>
    <cellStyle name="Output 4 3 2 2 3" xfId="27010" xr:uid="{ED5C2797-683C-45C1-B823-FCBA7DD69240}"/>
    <cellStyle name="Output 4 3 2 3" xfId="25377" xr:uid="{FF2FECE4-5070-4B08-BBB1-92F24B501E49}"/>
    <cellStyle name="Output 4 3 2 3 2" xfId="32839" xr:uid="{EBBDA103-6F68-499A-AD8F-8032B62C95F9}"/>
    <cellStyle name="Output 4 3 2 3 3" xfId="41698" xr:uid="{16079AC4-D03E-4EF8-8FBA-F6BE99941A9E}"/>
    <cellStyle name="Output 4 3 2 3 4" xfId="47622" xr:uid="{64FC555B-8C49-4009-BB00-6D1654C17D68}"/>
    <cellStyle name="Output 4 3 2 4" xfId="25578" xr:uid="{459F6B93-A203-4F0A-9697-182B29F92F61}"/>
    <cellStyle name="Output 4 3 2 4 2" xfId="41899" xr:uid="{5F206FE3-DEC2-46BE-BA49-FE897C8D59CA}"/>
    <cellStyle name="Output 4 3 2 4 3" xfId="48015" xr:uid="{26EC82AE-9314-4FDC-A240-1B7AC23DCF45}"/>
    <cellStyle name="Output 4 3 2 5" xfId="18330" xr:uid="{F8197F00-64CA-428C-BCEC-F4E2B4188C3C}"/>
    <cellStyle name="Output 4 3 2 5 2" xfId="33338" xr:uid="{C0024BD4-1219-448E-9998-45CD9225AC84}"/>
    <cellStyle name="Output 4 3 2 5 3" xfId="35823" xr:uid="{51C64D27-5104-4106-AB3F-FEFF96C7EEFB}"/>
    <cellStyle name="Output 4 3 2 5 4" xfId="34403" xr:uid="{83BD2AB1-2140-488B-BE93-25B2739369AC}"/>
    <cellStyle name="Output 4 3 2 6" xfId="33558" xr:uid="{4C7095BF-9908-437E-8B2F-9DE7972D9469}"/>
    <cellStyle name="Output 4 3 2 6 2" xfId="48402" xr:uid="{C86AABC9-631C-4ED1-9299-9E28BB33DAC7}"/>
    <cellStyle name="Output 4 3 2 7" xfId="34085" xr:uid="{AA8C1BA9-0E1B-4F19-838F-5483C2723EC6}"/>
    <cellStyle name="Output 4 3 2 7 2" xfId="48963" xr:uid="{2EF570B1-D1C7-4827-8AC9-D1317E4B8683}"/>
    <cellStyle name="Output 4 3 3" xfId="17770" xr:uid="{F2085DB1-9CE1-4591-9C8F-56F1BC211CBA}"/>
    <cellStyle name="Output 4 3 3 2" xfId="19342" xr:uid="{595E1FE4-085C-4C6D-92BB-D143B1075A12}"/>
    <cellStyle name="Output 4 3 3 2 2" xfId="36075" xr:uid="{ECA9CFB9-517F-453F-9ACD-E5C0A3148A0C}"/>
    <cellStyle name="Output 4 3 3 2 3" xfId="34880" xr:uid="{D401C4E0-7ABC-49B7-BF98-81C8B12C3471}"/>
    <cellStyle name="Output 4 3 3 3" xfId="18332" xr:uid="{6C6D5846-9890-4B89-B09D-E776DD9AB349}"/>
    <cellStyle name="Output 4 3 3 3 2" xfId="35825" xr:uid="{CE89DC8F-9E6A-4258-8D54-593484D75D19}"/>
    <cellStyle name="Output 4 3 3 3 3" xfId="34401" xr:uid="{4C0BCB2D-F28F-48D2-BF87-234A261CBED1}"/>
    <cellStyle name="Output 4 3 3 4" xfId="27011" xr:uid="{81DE129D-0C05-4C51-89AD-70AE3DA55999}"/>
    <cellStyle name="Output 4 3 4" xfId="25039" xr:uid="{6963A4DB-0DA9-4E3D-9FAE-9ADDFDB17823}"/>
    <cellStyle name="Output 4 3 4 2" xfId="32993" xr:uid="{8929E8C9-AD25-4B11-9703-62BA50BBEB00}"/>
    <cellStyle name="Output 4 3 4 3" xfId="41409" xr:uid="{5F016E5F-4B88-41E4-8E47-0CCD4D0CD876}"/>
    <cellStyle name="Output 4 3 4 4" xfId="47818" xr:uid="{0C906DE1-2F2C-41DC-B79E-D6D2F1723126}"/>
    <cellStyle name="Output 4 3 5" xfId="18329" xr:uid="{BEFB3A8D-AE76-4FDF-9D71-3AE5F6074ED0}"/>
    <cellStyle name="Output 4 3 5 2" xfId="32979" xr:uid="{14F236F3-5B35-4447-BB9A-FDCE252F9AE6}"/>
    <cellStyle name="Output 4 3 5 3" xfId="35822" xr:uid="{0F0C33C4-C2D2-4B3D-B6CF-0F2D54463702}"/>
    <cellStyle name="Output 4 3 5 4" xfId="34404" xr:uid="{74A9B1E0-554B-4CC0-B917-BFB317C0FF81}"/>
    <cellStyle name="Output 4 4" xfId="14084" xr:uid="{6465D52B-7CC6-42FB-ABE8-8C9DB15D90C1}"/>
    <cellStyle name="Output 4 4 2" xfId="17570" xr:uid="{EFC567EB-F3E1-4CA5-9B46-E2ADD9FE5C82}"/>
    <cellStyle name="Output 4 4 2 2" xfId="17972" xr:uid="{71C16746-7743-4B93-9161-B539B6E58FFA}"/>
    <cellStyle name="Output 4 4 2 2 2" xfId="32840" xr:uid="{F7E8ECB1-3CB1-4BD8-89E6-E26B48BA445E}"/>
    <cellStyle name="Output 4 4 2 2 3" xfId="34579" xr:uid="{33315D21-143C-4020-8ADB-70334EB3E053}"/>
    <cellStyle name="Output 4 4 2 2 4" xfId="47623" xr:uid="{D6EDF3B6-7368-4934-831F-68C9246AC623}"/>
    <cellStyle name="Output 4 4 2 3" xfId="25378" xr:uid="{CA935B57-F79A-435F-9AE1-FFC61DF4C1B2}"/>
    <cellStyle name="Output 4 4 2 3 2" xfId="33183" xr:uid="{D17A758E-CE1F-4442-B26D-8D7E693980B7}"/>
    <cellStyle name="Output 4 4 2 3 3" xfId="41699" xr:uid="{68911505-D303-4C53-B614-651C9E1C7701}"/>
    <cellStyle name="Output 4 4 2 3 4" xfId="48016" xr:uid="{DAD7ED41-35B9-43E8-A98C-7FD7C6C94FD8}"/>
    <cellStyle name="Output 4 4 2 4" xfId="25579" xr:uid="{03AD3801-B2EB-4CBF-BCA5-6DDE94EA5DA9}"/>
    <cellStyle name="Output 4 4 2 4 2" xfId="41900" xr:uid="{38FF3901-4DD1-4A55-B53A-64370DB21228}"/>
    <cellStyle name="Output 4 4 2 4 3" xfId="48188" xr:uid="{61B91861-C8E4-43DC-B6DC-07609AB3B703}"/>
    <cellStyle name="Output 4 4 2 5" xfId="18334" xr:uid="{FE035209-BBA1-4DD7-AF5E-3725E0772ACB}"/>
    <cellStyle name="Output 4 4 2 5 2" xfId="33559" xr:uid="{78B4C9AA-2D25-4527-AF83-87E6437B3C52}"/>
    <cellStyle name="Output 4 4 2 5 3" xfId="35827" xr:uid="{141A492D-9397-4210-B029-29D202D7D14F}"/>
    <cellStyle name="Output 4 4 2 5 4" xfId="34400" xr:uid="{4DDF0E58-FAC4-47DD-A36F-4D260C2999FF}"/>
    <cellStyle name="Output 4 4 2 6" xfId="34086" xr:uid="{819BD87F-5C7C-4B0A-B680-D71E6BBA1C90}"/>
    <cellStyle name="Output 4 4 2 6 2" xfId="48964" xr:uid="{384A12DA-8057-4A20-A7F6-CBE437442D97}"/>
    <cellStyle name="Output 4 4 3" xfId="17771" xr:uid="{4E4AA9CC-0FEC-4572-954B-68827E47ECAD}"/>
    <cellStyle name="Output 4 4 3 2" xfId="33094" xr:uid="{219E10C3-011D-44B3-BBF7-C97285ADCC0A}"/>
    <cellStyle name="Output 4 4 3 3" xfId="34707" xr:uid="{39C8B0D3-1DBC-41F8-A8F6-F5DE94932BBA}"/>
    <cellStyle name="Output 4 4 3 4" xfId="47904" xr:uid="{F54F464A-EB57-4CA3-A9DB-826EDAC3105E}"/>
    <cellStyle name="Output 4 4 4" xfId="25040" xr:uid="{5C185AA8-6493-4E85-B3FE-143DFF06E080}"/>
    <cellStyle name="Output 4 4 4 2" xfId="32980" xr:uid="{1483AD82-79F6-4953-8C70-93AF4C2922CD}"/>
    <cellStyle name="Output 4 4 4 3" xfId="41410" xr:uid="{75436849-AF64-48C7-AA2A-07BF7C2243A7}"/>
    <cellStyle name="Output 4 4 4 4" xfId="47805" xr:uid="{97B21643-524E-4DB8-A201-29E942F1C38B}"/>
    <cellStyle name="Output 4 4 5" xfId="18333" xr:uid="{07EAFA54-BE93-4BDA-88DC-E3EC5E3653E1}"/>
    <cellStyle name="Output 4 4 5 2" xfId="35826" xr:uid="{D63DCCB8-3D84-4DD1-9013-96DF20F5B899}"/>
    <cellStyle name="Output 4 4 5 3" xfId="34919" xr:uid="{37C07686-2E0D-487D-974F-989B936298C4}"/>
    <cellStyle name="Output 4 5" xfId="14085" xr:uid="{0E072FAC-13A7-410F-A731-4EF0802DF804}"/>
    <cellStyle name="Output 4 5 2" xfId="17571" xr:uid="{8F27CC26-2F64-4D3D-A9FA-55820B0FFB0D}"/>
    <cellStyle name="Output 4 5 2 2" xfId="17973" xr:uid="{2957291E-6892-4910-B7CF-F479719732F7}"/>
    <cellStyle name="Output 4 5 2 2 2" xfId="33184" xr:uid="{D80CAD32-79CE-4F78-B7CF-3F31C93DF04E}"/>
    <cellStyle name="Output 4 5 2 2 3" xfId="34578" xr:uid="{7FE5E126-8BE9-42E7-995C-8245D826AF16}"/>
    <cellStyle name="Output 4 5 2 2 4" xfId="48017" xr:uid="{3CB09989-637C-47E5-98AC-807DC76AB972}"/>
    <cellStyle name="Output 4 5 2 3" xfId="25379" xr:uid="{ED530ACE-73FA-48A8-85BD-972B0E9C697F}"/>
    <cellStyle name="Output 4 5 2 3 2" xfId="33339" xr:uid="{F09780F9-4FE9-44C1-A076-DD3E28BA7FB9}"/>
    <cellStyle name="Output 4 5 2 3 3" xfId="41700" xr:uid="{42B47D7A-3D1B-4F03-94F1-8F15B5CB55CB}"/>
    <cellStyle name="Output 4 5 2 3 4" xfId="48189" xr:uid="{A037FD17-C6ED-4309-92D4-B4DE799436C8}"/>
    <cellStyle name="Output 4 5 2 4" xfId="25580" xr:uid="{FB3BFC92-1B12-48FF-B08B-2A16F3A2EA55}"/>
    <cellStyle name="Output 4 5 2 4 2" xfId="41901" xr:uid="{B450B3A4-73E9-43B8-8CAC-112B5147C48D}"/>
    <cellStyle name="Output 4 5 2 4 3" xfId="48403" xr:uid="{0980457E-FF0D-48A0-B2E3-B94E9A754A12}"/>
    <cellStyle name="Output 4 5 2 5" xfId="34087" xr:uid="{7A0C5EFB-7466-4F84-B02B-50CC115540D4}"/>
    <cellStyle name="Output 4 5 2 5 2" xfId="48965" xr:uid="{564731E0-CE07-473B-875C-B5055A60F0D3}"/>
    <cellStyle name="Output 4 5 2 6" xfId="34777" xr:uid="{29D0DC70-93DB-457A-A692-4A4CB4AE4C2C}"/>
    <cellStyle name="Output 4 5 2 7" xfId="47624" xr:uid="{58F90B3A-E41C-47F3-BBFF-1B3C595D8906}"/>
    <cellStyle name="Output 4 5 3" xfId="17772" xr:uid="{9DEB80B5-3C9D-45E9-89E8-295DCD39C302}"/>
    <cellStyle name="Output 4 5 3 2" xfId="32191" xr:uid="{69BDFAF2-3E0C-44BE-BD45-E3ED7EA5A1AC}"/>
    <cellStyle name="Output 4 5 3 3" xfId="34706" xr:uid="{F035DF3A-44E2-499B-8C99-DC3B4847910C}"/>
    <cellStyle name="Output 4 5 3 4" xfId="46921" xr:uid="{94BDA4A2-0C93-49CF-9C87-8BDC9EE0CD3C}"/>
    <cellStyle name="Output 4 5 4" xfId="25041" xr:uid="{45720466-66EF-4AB2-BD21-B48DBC8C30B6}"/>
    <cellStyle name="Output 4 5 4 2" xfId="32938" xr:uid="{CCFCAC72-AF5B-4E90-BF9F-A071E6E16612}"/>
    <cellStyle name="Output 4 5 4 3" xfId="41411" xr:uid="{21C31567-8ED1-4554-8151-DC51CA77709F}"/>
    <cellStyle name="Output 4 5 4 4" xfId="47770" xr:uid="{80EAD4A2-5BFD-434D-9D18-2EA7696F6DD7}"/>
    <cellStyle name="Output 4 5 5" xfId="18335" xr:uid="{ECDD2F60-6709-47D3-A806-E1E8D1019DE4}"/>
    <cellStyle name="Output 4 5 5 2" xfId="35828" xr:uid="{292D9DD6-2FEA-4ECD-BD02-43ED0BA44B11}"/>
    <cellStyle name="Output 4 5 5 3" xfId="34399" xr:uid="{0F9126DA-2FD2-40D7-BD81-E3A50BAF0426}"/>
    <cellStyle name="Output 4 6" xfId="17567" xr:uid="{12E6D0D8-1BAB-432E-95E8-77184411D23E}"/>
    <cellStyle name="Output 4 6 2" xfId="17969" xr:uid="{19198E77-FAE5-43F9-A7B7-8EECC2835EE3}"/>
    <cellStyle name="Output 4 6 2 2" xfId="33182" xr:uid="{E1A5C02D-019E-4C5D-94B8-D92D0AAFBEEA}"/>
    <cellStyle name="Output 4 6 2 3" xfId="34580" xr:uid="{D22AAE4E-BF95-42D5-83CC-7E98D52DDEA0}"/>
    <cellStyle name="Output 4 6 2 4" xfId="48013" xr:uid="{F62D6D1C-16C4-4A69-A48E-0035C5F1AF22}"/>
    <cellStyle name="Output 4 6 3" xfId="25375" xr:uid="{8641DA54-A89A-411F-9D77-D18E8229249B}"/>
    <cellStyle name="Output 4 6 3 2" xfId="33336" xr:uid="{343780E1-1002-40AE-85E1-96FD14C3EC1A}"/>
    <cellStyle name="Output 4 6 3 3" xfId="41696" xr:uid="{D50984D2-C236-421D-8315-C77B88510C6A}"/>
    <cellStyle name="Output 4 6 3 4" xfId="48187" xr:uid="{A344761D-4F41-4ACB-A07C-883DC8AF79AD}"/>
    <cellStyle name="Output 4 6 4" xfId="25576" xr:uid="{612EBF2E-49AC-44CB-B9F9-33CC3D6CA07D}"/>
    <cellStyle name="Output 4 6 4 2" xfId="41897" xr:uid="{83808EA4-5137-4E85-BBB7-235CE94D788C}"/>
    <cellStyle name="Output 4 6 4 3" xfId="48400" xr:uid="{A2181392-99B2-456F-917B-7928FD4E984D}"/>
    <cellStyle name="Output 4 6 5" xfId="34083" xr:uid="{59E1E3D6-23F0-460B-AC23-6688CB3160E4}"/>
    <cellStyle name="Output 4 6 5 2" xfId="48961" xr:uid="{2C1034D5-F39B-4078-A588-2764A675D29E}"/>
    <cellStyle name="Output 4 6 6" xfId="34778" xr:uid="{070F2D35-6FCC-473C-8074-2CD25A2FD3AD}"/>
    <cellStyle name="Output 4 6 7" xfId="47620" xr:uid="{5D6CCBFA-2682-49DD-8E01-559C9510643C}"/>
    <cellStyle name="Output 4 7" xfId="17768" xr:uid="{C77D8166-12A1-492E-AAA6-0B7DB87509C3}"/>
    <cellStyle name="Output 4 7 2" xfId="32212" xr:uid="{1AC9351A-CA2F-4CEE-A2E4-A3AF874B25D9}"/>
    <cellStyle name="Output 4 7 3" xfId="34708" xr:uid="{D82F5773-2506-47C2-AFCE-1DC58ACBF1A4}"/>
    <cellStyle name="Output 4 7 4" xfId="46946" xr:uid="{82CCF05F-0105-4B04-82D4-E94E73C50D08}"/>
    <cellStyle name="Output 4 8" xfId="25037" xr:uid="{FFF1EF41-E4E6-466B-B69E-731B2BCC8D4A}"/>
    <cellStyle name="Output 4 8 2" xfId="32995" xr:uid="{5C3606D9-F86E-4841-9A75-BC065ACC02E6}"/>
    <cellStyle name="Output 4 8 3" xfId="41407" xr:uid="{DE0866BC-5A92-4457-A8D0-36CC33CD5F19}"/>
    <cellStyle name="Output 4 8 4" xfId="47820" xr:uid="{52DF71DC-A277-49B2-90EE-F883BAB20730}"/>
    <cellStyle name="Output 4 9" xfId="25202" xr:uid="{228052C1-AA52-422B-8626-C73458D55CB6}"/>
    <cellStyle name="Output 4 9 2" xfId="32977" xr:uid="{F36D98F4-D188-4AFF-8D30-251736CC7F74}"/>
    <cellStyle name="Output 4 9 3" xfId="41156" xr:uid="{182BE9E5-059C-44D5-969A-969D4F49AE22}"/>
    <cellStyle name="Output 4 9 4" xfId="41540" xr:uid="{CFFDE3A9-2BFF-4DA0-AD42-47F85D39E438}"/>
    <cellStyle name="Output 4 9 5" xfId="47804" xr:uid="{2D650480-517E-44C0-825C-2A36CBD8AE7D}"/>
    <cellStyle name="Output 5" xfId="14086" xr:uid="{2209FDD4-6D3C-452C-A141-858869A18FC0}"/>
    <cellStyle name="Output 5 10" xfId="34846" xr:uid="{EA85A45F-DAE1-4BC5-B2B9-F13ECBF178A9}"/>
    <cellStyle name="Output 5 2" xfId="14087" xr:uid="{9C19B223-25F2-4357-93E3-DA2739E383E2}"/>
    <cellStyle name="Output 5 2 2" xfId="17573" xr:uid="{F60795AF-65F8-4667-A5D0-AB9778195AE7}"/>
    <cellStyle name="Output 5 2 2 2" xfId="17975" xr:uid="{9631CB19-F08C-499E-90A5-DCD015A61F4E}"/>
    <cellStyle name="Output 5 2 2 2 2" xfId="18338" xr:uid="{4D075ACB-5E6C-49D3-A864-EB500C2171B0}"/>
    <cellStyle name="Output 5 2 2 2 2 2" xfId="35831" xr:uid="{BB681F9D-0C82-4558-BFBC-FC5BED660948}"/>
    <cellStyle name="Output 5 2 2 2 2 3" xfId="34396" xr:uid="{F89063F6-3E2F-4615-B530-5E31022074F6}"/>
    <cellStyle name="Output 5 2 2 2 3" xfId="27012" xr:uid="{542ED54B-5FD6-488D-84FC-10E21CCA92BE}"/>
    <cellStyle name="Output 5 2 2 3" xfId="25381" xr:uid="{A67E857F-A082-4C08-93B5-6E3BE89E5F68}"/>
    <cellStyle name="Output 5 2 2 3 2" xfId="32841" xr:uid="{3D28FA7D-8ED8-4C44-A0F9-5D55163491C0}"/>
    <cellStyle name="Output 5 2 2 3 3" xfId="41702" xr:uid="{1A460E8A-4576-46B1-BD69-0C8D62068990}"/>
    <cellStyle name="Output 5 2 2 3 4" xfId="47626" xr:uid="{869BBC58-A956-4A3A-A52E-8D865AE960B5}"/>
    <cellStyle name="Output 5 2 2 4" xfId="25582" xr:uid="{AEA603BA-EE98-4E33-BA49-B2A87EEBE852}"/>
    <cellStyle name="Output 5 2 2 4 2" xfId="41903" xr:uid="{47B652EE-FC48-4EB2-AD57-B2A1DF7C3C7A}"/>
    <cellStyle name="Output 5 2 2 4 3" xfId="48019" xr:uid="{EF5CA4F4-BB17-4845-8096-6CAB67467F73}"/>
    <cellStyle name="Output 5 2 2 5" xfId="18337" xr:uid="{B7250193-143E-4589-B314-1CBD8247F6D6}"/>
    <cellStyle name="Output 5 2 2 5 2" xfId="33341" xr:uid="{8247D95A-518A-4EA0-816F-056CF9D9DE73}"/>
    <cellStyle name="Output 5 2 2 5 3" xfId="35830" xr:uid="{A9E4ECA3-DA19-44D5-8D6F-34681477759E}"/>
    <cellStyle name="Output 5 2 2 5 4" xfId="34397" xr:uid="{B8C33BBA-2DA0-442A-8149-655D373F8489}"/>
    <cellStyle name="Output 5 2 2 6" xfId="33560" xr:uid="{965B812E-64AA-43BB-B6B5-25216AB4C197}"/>
    <cellStyle name="Output 5 2 2 6 2" xfId="48405" xr:uid="{4DC9ECD2-E704-4E8B-9A41-9E945EE527ED}"/>
    <cellStyle name="Output 5 2 2 7" xfId="34089" xr:uid="{0D887D21-AFD1-4ECB-8773-CF805EE89E22}"/>
    <cellStyle name="Output 5 2 2 7 2" xfId="48967" xr:uid="{AECDAFD3-A0B9-4688-9155-5E7F444CEABC}"/>
    <cellStyle name="Output 5 2 3" xfId="17774" xr:uid="{708E71BA-1311-4DFA-A3D2-6AFE6DC2C54A}"/>
    <cellStyle name="Output 5 2 3 2" xfId="19343" xr:uid="{99459F89-4EA4-471B-BB86-F79E4FC1B9B7}"/>
    <cellStyle name="Output 5 2 3 2 2" xfId="36076" xr:uid="{78E8D446-0D5A-4FF2-B566-4541E6584DB6}"/>
    <cellStyle name="Output 5 2 3 2 3" xfId="34198" xr:uid="{9DE085C0-E6C6-487A-AD5C-0A5217EFDE75}"/>
    <cellStyle name="Output 5 2 3 3" xfId="18340" xr:uid="{8DA0D1EC-F37D-474F-AEFF-543365ACAFF2}"/>
    <cellStyle name="Output 5 2 3 3 2" xfId="35833" xr:uid="{9B33D7C3-A90A-4502-BD9B-98533E31461A}"/>
    <cellStyle name="Output 5 2 3 3 3" xfId="34395" xr:uid="{9A68CAFC-10A6-4023-86F1-B756BBF480ED}"/>
    <cellStyle name="Output 5 2 3 4" xfId="27013" xr:uid="{2CDA354C-A630-47AA-BF63-A3F342DBB616}"/>
    <cellStyle name="Output 5 2 4" xfId="25043" xr:uid="{42394D04-5B75-41CA-8A81-470A47A46A00}"/>
    <cellStyle name="Output 5 2 4 2" xfId="32193" xr:uid="{1A6392D0-7DD5-489C-BE75-467C1B35E5E2}"/>
    <cellStyle name="Output 5 2 4 3" xfId="41413" xr:uid="{1F4FF60F-CFF1-43FD-ADA7-05BEFC6FFCCC}"/>
    <cellStyle name="Output 5 2 4 4" xfId="46923" xr:uid="{8E8A6F94-FC5F-494D-A366-556A616AC035}"/>
    <cellStyle name="Output 5 2 5" xfId="18336" xr:uid="{62435EDB-9FD1-403D-B680-83F307F2ED2D}"/>
    <cellStyle name="Output 5 2 5 2" xfId="32940" xr:uid="{C9C0EC92-ECEF-4500-A0C9-20DE2F3AFC68}"/>
    <cellStyle name="Output 5 2 5 3" xfId="35829" xr:uid="{EDF4152F-DFE3-48C9-9A29-C8D6E6C4AB6B}"/>
    <cellStyle name="Output 5 2 5 4" xfId="34398" xr:uid="{B5FC416E-32BE-4CFC-80FC-550D1F4DC66B}"/>
    <cellStyle name="Output 5 3" xfId="14088" xr:uid="{6FC63E61-2C82-4FE9-B335-A73DC73E2726}"/>
    <cellStyle name="Output 5 3 2" xfId="17574" xr:uid="{1FDEEAF3-F167-4D45-A42E-83C163677E1C}"/>
    <cellStyle name="Output 5 3 2 2" xfId="17976" xr:uid="{65DFB94A-8C06-4693-ABA2-32AF0563BC4E}"/>
    <cellStyle name="Output 5 3 2 2 2" xfId="32842" xr:uid="{5A45062E-6BE8-4DA7-8C25-9372F6991D67}"/>
    <cellStyle name="Output 5 3 2 2 3" xfId="34945" xr:uid="{EBAFA11A-C7CE-443D-A2A5-0B1AC3A9F881}"/>
    <cellStyle name="Output 5 3 2 2 4" xfId="47627" xr:uid="{A46F349E-E849-4D10-BC5C-E59AB2E99E99}"/>
    <cellStyle name="Output 5 3 2 3" xfId="25382" xr:uid="{56D2630B-C70F-4F93-B5A0-E37070609061}"/>
    <cellStyle name="Output 5 3 2 3 2" xfId="33186" xr:uid="{72AB3A1F-92C4-41F1-A91B-A8AF85CFF1A5}"/>
    <cellStyle name="Output 5 3 2 3 3" xfId="41703" xr:uid="{E0BDA241-4889-41DF-8015-0A056621BF2B}"/>
    <cellStyle name="Output 5 3 2 3 4" xfId="48020" xr:uid="{D379BF5E-0E20-4525-8387-15499A7CD879}"/>
    <cellStyle name="Output 5 3 2 4" xfId="25583" xr:uid="{E4440001-502A-4FEC-A010-CAA58B7733DA}"/>
    <cellStyle name="Output 5 3 2 4 2" xfId="41904" xr:uid="{8B5CACE9-742F-47B7-826C-0C8B6AAEE115}"/>
    <cellStyle name="Output 5 3 2 4 3" xfId="48191" xr:uid="{897A4138-8ED8-43DA-8D5D-4D31DBF58691}"/>
    <cellStyle name="Output 5 3 2 5" xfId="18353" xr:uid="{D69C8A91-9BAB-459A-A5FE-A4CD01907299}"/>
    <cellStyle name="Output 5 3 2 5 2" xfId="33561" xr:uid="{9D96E045-31C6-43A1-AAE8-F577E421F2EB}"/>
    <cellStyle name="Output 5 3 2 5 3" xfId="35838" xr:uid="{B34AE4A4-B9AE-44F9-A4A5-6185AA13F1F0}"/>
    <cellStyle name="Output 5 3 2 5 4" xfId="34394" xr:uid="{A431970A-EB30-4771-A571-223AD8DA6D10}"/>
    <cellStyle name="Output 5 3 2 6" xfId="34090" xr:uid="{329CBBA2-FFF4-4E8A-BA6D-631BBF4236A4}"/>
    <cellStyle name="Output 5 3 2 6 2" xfId="48968" xr:uid="{524E1C5B-10B8-4B62-B617-9E9FF3848850}"/>
    <cellStyle name="Output 5 3 3" xfId="17775" xr:uid="{8B15A200-DD00-4E59-8FEF-B28EC94773EE}"/>
    <cellStyle name="Output 5 3 3 2" xfId="32194" xr:uid="{0BB37819-769E-4BAD-BEC1-E5B858078F23}"/>
    <cellStyle name="Output 5 3 3 3" xfId="34704" xr:uid="{3AE62F9F-AF02-4F4B-BAAF-89A5FC433B30}"/>
    <cellStyle name="Output 5 3 3 4" xfId="46924" xr:uid="{B20456C8-236C-4CFE-86A0-3D5540EAFC58}"/>
    <cellStyle name="Output 5 3 4" xfId="25095" xr:uid="{46B7DB33-EC01-41D2-A99D-811584274159}"/>
    <cellStyle name="Output 5 3 4 2" xfId="32941" xr:uid="{692E7983-576D-45BD-A17E-499CE4D6BE8C}"/>
    <cellStyle name="Output 5 3 4 3" xfId="41463" xr:uid="{02EC2734-F0F7-4020-96E2-97225F0E9B1B}"/>
    <cellStyle name="Output 5 3 4 4" xfId="47772" xr:uid="{C06D2C77-B8F3-45A0-B89A-729B32C696A4}"/>
    <cellStyle name="Output 5 3 5" xfId="18072" xr:uid="{A433E404-ECD2-4C6A-86C9-E550ACE2DC84}"/>
    <cellStyle name="Output 5 3 5 2" xfId="35629" xr:uid="{323EF78D-E21F-4807-A91B-99CD5AC8A91C}"/>
    <cellStyle name="Output 5 3 5 3" xfId="34931" xr:uid="{9B573F57-DC2D-4566-9832-4B550995AE25}"/>
    <cellStyle name="Output 5 4" xfId="14089" xr:uid="{7FDB9B4D-6846-4AAE-BF9F-748CADEC1F68}"/>
    <cellStyle name="Output 5 4 2" xfId="17575" xr:uid="{A47F66F2-5E8E-46E5-A9C3-743893C1261D}"/>
    <cellStyle name="Output 5 4 2 2" xfId="17977" xr:uid="{EFEBBBA5-94A8-4006-AA08-493C7DE088CA}"/>
    <cellStyle name="Output 5 4 2 2 2" xfId="33187" xr:uid="{24FA3B2B-DD34-4E3B-8591-D3F9BCE01A5D}"/>
    <cellStyle name="Output 5 4 2 2 3" xfId="34242" xr:uid="{00249F94-7759-4A2D-99A5-98698017DD46}"/>
    <cellStyle name="Output 5 4 2 2 4" xfId="48021" xr:uid="{F4407585-2F00-42EF-9F20-528CA14E03E2}"/>
    <cellStyle name="Output 5 4 2 3" xfId="25383" xr:uid="{D1C2C765-CCB3-4E23-A799-87A956ABF8E5}"/>
    <cellStyle name="Output 5 4 2 3 2" xfId="33342" xr:uid="{C840984A-D10F-43CF-A83E-DE5907358A6C}"/>
    <cellStyle name="Output 5 4 2 3 3" xfId="41704" xr:uid="{BA156844-CF09-474E-91C1-558CB482E826}"/>
    <cellStyle name="Output 5 4 2 3 4" xfId="48192" xr:uid="{DA013314-77C9-4E4E-8E45-844A47102BB7}"/>
    <cellStyle name="Output 5 4 2 4" xfId="25584" xr:uid="{78CCED37-7D27-43AF-A3B9-2AF50296D009}"/>
    <cellStyle name="Output 5 4 2 4 2" xfId="41905" xr:uid="{B632E2A0-3FCE-458F-BEC3-E8F41A3A9F03}"/>
    <cellStyle name="Output 5 4 2 4 3" xfId="48406" xr:uid="{7DAD30F8-5355-4368-8FCB-8B4D0BD47B50}"/>
    <cellStyle name="Output 5 4 2 5" xfId="34091" xr:uid="{13B234AC-F1A6-4854-BCB1-03EAF2F013D5}"/>
    <cellStyle name="Output 5 4 2 5 2" xfId="48969" xr:uid="{2D8A2CBA-F71C-47F8-90F2-68079976F13B}"/>
    <cellStyle name="Output 5 4 2 6" xfId="34775" xr:uid="{31BF1044-47CF-47E5-B0EB-647486026ABB}"/>
    <cellStyle name="Output 5 4 2 7" xfId="47628" xr:uid="{A5792F5D-1D63-4FB9-B623-BD644F7DB1F0}"/>
    <cellStyle name="Output 5 4 3" xfId="17776" xr:uid="{6EF44D80-D73B-4B4F-9150-4F054EF9CAD3}"/>
    <cellStyle name="Output 5 4 3 2" xfId="32195" xr:uid="{E269944C-86F0-4C7B-ABA2-B034351FFCE1}"/>
    <cellStyle name="Output 5 4 3 3" xfId="35806" xr:uid="{590B7883-6683-42F6-BFC8-74548B7CFC5C}"/>
    <cellStyle name="Output 5 4 3 4" xfId="46925" xr:uid="{0A41DA95-977F-46CC-83D2-A0C067F2D58C}"/>
    <cellStyle name="Output 5 4 4" xfId="25044" xr:uid="{6BA21DDA-9520-4580-9AB5-0AB9E3B23011}"/>
    <cellStyle name="Output 5 4 4 2" xfId="32942" xr:uid="{533C32FC-1774-417A-A2B4-4C382194943E}"/>
    <cellStyle name="Output 5 4 4 3" xfId="41414" xr:uid="{18B825DA-74AB-430A-8D7F-D705BAD1CA9A}"/>
    <cellStyle name="Output 5 4 4 4" xfId="47773" xr:uid="{6A98AC0F-1BFD-4BC6-BF50-172378000575}"/>
    <cellStyle name="Output 5 4 5" xfId="18354" xr:uid="{DBCDB3A4-B44E-412D-8007-239BC50D24D2}"/>
    <cellStyle name="Output 5 4 5 2" xfId="35839" xr:uid="{2D0D1C15-5A48-4E0C-90AE-618E9487A44B}"/>
    <cellStyle name="Output 5 4 5 3" xfId="34393" xr:uid="{863499A0-0DB6-4265-8CAA-DF9D72E72CD2}"/>
    <cellStyle name="Output 5 5" xfId="14090" xr:uid="{194B3E78-2A93-427D-A870-130F149ECB74}"/>
    <cellStyle name="Output 5 5 2" xfId="17576" xr:uid="{A9F60C4B-172E-465A-868A-2DF264A1BEA0}"/>
    <cellStyle name="Output 5 5 2 2" xfId="17978" xr:uid="{384A2D31-9AE4-432A-B939-16B13ACC2EB0}"/>
    <cellStyle name="Output 5 5 2 2 2" xfId="33188" xr:uid="{01C8924B-4FEB-407C-A9D7-ABA993F9A3C5}"/>
    <cellStyle name="Output 5 5 2 2 3" xfId="34941" xr:uid="{8CDA9F07-A5DF-4A56-A941-03EDCE8FE4F6}"/>
    <cellStyle name="Output 5 5 2 2 4" xfId="48022" xr:uid="{A3F94811-BF5D-41C1-BA6B-CCD2AE3C5877}"/>
    <cellStyle name="Output 5 5 2 3" xfId="25384" xr:uid="{F5AB55A6-2440-4913-92A1-0AF5563BAE23}"/>
    <cellStyle name="Output 5 5 2 3 2" xfId="33343" xr:uid="{FC89DCD4-5B50-4DE0-BB9C-DE6DB9AFE0DF}"/>
    <cellStyle name="Output 5 5 2 3 3" xfId="41705" xr:uid="{C541F599-D256-457B-9048-429C94A0B230}"/>
    <cellStyle name="Output 5 5 2 3 4" xfId="48193" xr:uid="{BC275D4B-738C-41B3-9503-280D9BA98412}"/>
    <cellStyle name="Output 5 5 2 4" xfId="25585" xr:uid="{59D52964-26E8-43C2-810B-2637DD568E26}"/>
    <cellStyle name="Output 5 5 2 4 2" xfId="41906" xr:uid="{E3D02883-5D19-4BBB-ABAB-E0BBE942436A}"/>
    <cellStyle name="Output 5 5 2 4 3" xfId="48407" xr:uid="{03AABE86-E2A8-419B-AEEB-29CE61641C3C}"/>
    <cellStyle name="Output 5 5 2 5" xfId="34092" xr:uid="{718A4331-C3B9-4D2E-AEC5-F44FE7269F60}"/>
    <cellStyle name="Output 5 5 2 5 2" xfId="48970" xr:uid="{683F040A-C7D4-4F0F-8FCA-243517214FAB}"/>
    <cellStyle name="Output 5 5 2 6" xfId="35832" xr:uid="{7EF8D6F1-B495-4FBC-8503-304C7C9CBDAB}"/>
    <cellStyle name="Output 5 5 2 7" xfId="47629" xr:uid="{A2300CB8-EE88-4323-828D-030392CBCB9C}"/>
    <cellStyle name="Output 5 5 3" xfId="17777" xr:uid="{D48D1E59-E5D2-427F-8A86-2E1F488FC4B8}"/>
    <cellStyle name="Output 5 5 3 2" xfId="32196" xr:uid="{44DE6AA1-DC08-464C-A413-6054A3E87238}"/>
    <cellStyle name="Output 5 5 3 3" xfId="34703" xr:uid="{ABCA6EEC-21E1-4C4A-AC56-04BBD320C28F}"/>
    <cellStyle name="Output 5 5 3 4" xfId="46926" xr:uid="{3288ED5F-8266-44CB-975A-D9A7584E49CB}"/>
    <cellStyle name="Output 5 5 4" xfId="25045" xr:uid="{F035CB6B-F473-4785-A18A-95218409D8D3}"/>
    <cellStyle name="Output 5 5 4 2" xfId="32943" xr:uid="{ADC6629E-2864-4F64-8F83-5202DB85D650}"/>
    <cellStyle name="Output 5 5 4 3" xfId="41415" xr:uid="{5958722D-9539-4386-A5CE-9B2B8C15E7D5}"/>
    <cellStyle name="Output 5 5 4 4" xfId="47774" xr:uid="{758E5660-74F3-4084-A6DF-F7A3EB34E511}"/>
    <cellStyle name="Output 5 5 5" xfId="34845" xr:uid="{9A28CBC5-8F3B-47F5-B131-6FE821C2A5C2}"/>
    <cellStyle name="Output 5 5 6" xfId="46948" xr:uid="{44879507-618F-4398-B7D5-73682A7A4656}"/>
    <cellStyle name="Output 5 6" xfId="17572" xr:uid="{EEB6766C-73D7-470E-8ACD-165E7D2EBFD0}"/>
    <cellStyle name="Output 5 6 2" xfId="17974" xr:uid="{2859EBE4-6773-4DC8-9121-3D1831EA8681}"/>
    <cellStyle name="Output 5 6 2 2" xfId="33185" xr:uid="{E3F5C23F-73A2-4784-A521-A69BC358CEB2}"/>
    <cellStyle name="Output 5 6 2 3" xfId="34577" xr:uid="{D8996C64-0366-449A-A392-532A468A9667}"/>
    <cellStyle name="Output 5 6 2 4" xfId="48018" xr:uid="{13893078-9FF2-44AE-9422-CD8E68A6FB2E}"/>
    <cellStyle name="Output 5 6 3" xfId="25380" xr:uid="{74C3ABCB-1ADE-4E40-911E-F24AD4549B89}"/>
    <cellStyle name="Output 5 6 3 2" xfId="33340" xr:uid="{B2B50C12-353B-4CB7-8A9B-8E4FE1ACCE84}"/>
    <cellStyle name="Output 5 6 3 3" xfId="41701" xr:uid="{6E47BCD3-9DD0-452B-A53A-026643B94D8E}"/>
    <cellStyle name="Output 5 6 3 4" xfId="48190" xr:uid="{B4CD3403-8F24-45A1-B6F9-88D553487D41}"/>
    <cellStyle name="Output 5 6 4" xfId="25581" xr:uid="{4C9D88BB-CFB9-4955-9440-24641EFDFEE2}"/>
    <cellStyle name="Output 5 6 4 2" xfId="41902" xr:uid="{1B61E1D5-46FD-4512-93A7-A8DDA6C79CD0}"/>
    <cellStyle name="Output 5 6 4 3" xfId="48404" xr:uid="{00D9F37E-11E4-4603-BA1F-5F17874CAA6D}"/>
    <cellStyle name="Output 5 6 5" xfId="34088" xr:uid="{44E437D8-FD36-45B3-9A02-A42A8D6600A7}"/>
    <cellStyle name="Output 5 6 5 2" xfId="48966" xr:uid="{52672CE5-BC83-4A02-8FDB-86611FA9108D}"/>
    <cellStyle name="Output 5 6 6" xfId="34776" xr:uid="{40D386F4-5CC8-4260-89DB-485D6D8E8AEB}"/>
    <cellStyle name="Output 5 6 7" xfId="47625" xr:uid="{F8BA7B2E-0345-4DC0-8D99-AD0C13DF90CF}"/>
    <cellStyle name="Output 5 7" xfId="17773" xr:uid="{D66F4C84-2A0C-4D58-8D6C-C3D0A56652EB}"/>
    <cellStyle name="Output 5 7 2" xfId="32213" xr:uid="{BC46824E-E754-4A79-ACE1-31829BA1B021}"/>
    <cellStyle name="Output 5 7 3" xfId="34705" xr:uid="{83A3D75D-4FFD-47B4-94B4-F1C97C679DAA}"/>
    <cellStyle name="Output 5 7 4" xfId="46947" xr:uid="{7E4310C3-EF8C-446E-9ACF-66DAC6DF0C66}"/>
    <cellStyle name="Output 5 8" xfId="25042" xr:uid="{758EFB23-E036-4F92-91B9-D036ADA9BD6E}"/>
    <cellStyle name="Output 5 8 2" xfId="32192" xr:uid="{9092440D-728A-412E-ADC9-C794EED2100E}"/>
    <cellStyle name="Output 5 8 3" xfId="41412" xr:uid="{6D027782-EEF9-4E4F-821F-209207320783}"/>
    <cellStyle name="Output 5 8 4" xfId="46922" xr:uid="{142B91DE-00DD-469D-8AD9-695CE33E56AC}"/>
    <cellStyle name="Output 5 9" xfId="25203" xr:uid="{A1244F4E-AEB9-4DA5-861D-13886CE03DD7}"/>
    <cellStyle name="Output 5 9 2" xfId="32939" xr:uid="{2DA83238-EFAE-4F49-9B72-10E0BE1AA412}"/>
    <cellStyle name="Output 5 9 3" xfId="41157" xr:uid="{732ED89A-DA3B-4E95-86D9-BA04127F6A53}"/>
    <cellStyle name="Output 5 9 4" xfId="41541" xr:uid="{02B8B3CA-D39A-4CEA-9855-ACA1BA147852}"/>
    <cellStyle name="Output 5 9 5" xfId="47771" xr:uid="{9061EB02-9D82-456A-820A-EF924C258AFE}"/>
    <cellStyle name="Output 6" xfId="14091" xr:uid="{83CA55CD-D85A-493B-AF6C-45F00B40F66E}"/>
    <cellStyle name="Output 6 2" xfId="17577" xr:uid="{2138CBFF-8DA2-4523-89EE-EA60EC40AA29}"/>
    <cellStyle name="Output 6 2 2" xfId="17979" xr:uid="{35AB0D22-278A-4683-AA91-E1C78810EA66}"/>
    <cellStyle name="Output 6 2 2 2" xfId="33189" xr:uid="{5BA2A06D-20A9-411F-8482-961137BA43F5}"/>
    <cellStyle name="Output 6 2 2 3" xfId="34944" xr:uid="{22F4E5AB-2A69-4870-8B65-F85EC220A2A3}"/>
    <cellStyle name="Output 6 2 2 4" xfId="48023" xr:uid="{8209843D-C813-4F5F-AEC2-8EA8AC9CBF25}"/>
    <cellStyle name="Output 6 2 3" xfId="25385" xr:uid="{0E51BD57-948C-4CC5-AF6A-C9A710BD857A}"/>
    <cellStyle name="Output 6 2 3 2" xfId="33344" xr:uid="{EF02AF3E-6C51-489C-A882-06F144608890}"/>
    <cellStyle name="Output 6 2 3 3" xfId="41706" xr:uid="{6851E726-8934-4CDF-B7EA-E1B39290878F}"/>
    <cellStyle name="Output 6 2 3 4" xfId="48194" xr:uid="{945A0F3A-F29E-405A-A0BD-2402DDFBBE0A}"/>
    <cellStyle name="Output 6 2 4" xfId="25586" xr:uid="{F7FFB7F2-1D4A-4408-BD0F-FB68BF032FC0}"/>
    <cellStyle name="Output 6 2 4 2" xfId="41907" xr:uid="{618A11C5-F7DE-47ED-ADE4-875AD1DDFB5D}"/>
    <cellStyle name="Output 6 2 4 3" xfId="48408" xr:uid="{01632E63-4908-4B19-A737-E270331CD6F4}"/>
    <cellStyle name="Output 6 2 5" xfId="34093" xr:uid="{2A1588B3-9647-4858-A785-A12547053F1B}"/>
    <cellStyle name="Output 6 2 5 2" xfId="48971" xr:uid="{F0BBEAB6-BAE1-4FAE-95D1-A636435B0191}"/>
    <cellStyle name="Output 6 2 6" xfId="34774" xr:uid="{4472EE4B-2F38-47A9-890B-F40D18C10AE1}"/>
    <cellStyle name="Output 6 2 7" xfId="47630" xr:uid="{A89BE3B8-A9B6-4693-9AEF-5C61DB9357EA}"/>
    <cellStyle name="Output 6 3" xfId="17778" xr:uid="{8403AD38-A323-44F1-9305-1936A6763EC4}"/>
    <cellStyle name="Output 6 3 2" xfId="32197" xr:uid="{8E9A0394-748B-4079-ADEC-B6044EC27684}"/>
    <cellStyle name="Output 6 3 3" xfId="34702" xr:uid="{2E73DA9E-4FEB-42AB-9F60-A1D2B5F3E078}"/>
    <cellStyle name="Output 6 3 4" xfId="46927" xr:uid="{56F1BE63-91E8-4F81-898B-06CF9F1AF75B}"/>
    <cellStyle name="Output 6 4" xfId="25046" xr:uid="{10AC229E-9746-4F9D-9078-3DE94B14265E}"/>
    <cellStyle name="Output 6 4 2" xfId="32944" xr:uid="{35B095E3-D2DB-4F72-B1FA-F1EFEBD392CB}"/>
    <cellStyle name="Output 6 4 3" xfId="41416" xr:uid="{6ED9DBB2-1BB8-4FBB-8AF9-D47C2AB8DD1D}"/>
    <cellStyle name="Output 6 4 4" xfId="47775" xr:uid="{90B60FF7-D27C-4D46-94CC-9FF20B2B057D}"/>
    <cellStyle name="Output 6 5" xfId="18671" xr:uid="{B9D0E416-FA61-4C6A-8E25-9A960964C71B}"/>
    <cellStyle name="Output 6 5 2" xfId="36027" xr:uid="{E461095A-9701-4CC5-8294-AD4DFD2CDEDA}"/>
    <cellStyle name="Output 6 5 3" xfId="34885" xr:uid="{95AB3968-0C95-4C9C-B54F-33281020601B}"/>
    <cellStyle name="Output 7" xfId="14092" xr:uid="{7EDEBE60-B1C3-48C5-BFBA-AE3D7D13501D}"/>
    <cellStyle name="Output 7 2" xfId="17578" xr:uid="{BAF8F5A3-2865-4620-92E2-6FAF0DC3CC81}"/>
    <cellStyle name="Output 7 2 2" xfId="17980" xr:uid="{72BFAAF0-69F5-48F3-8564-AF656788A8BD}"/>
    <cellStyle name="Output 7 2 2 2" xfId="33190" xr:uid="{B6D299C1-5481-4190-8CEC-04647A7ECC71}"/>
    <cellStyle name="Output 7 2 2 3" xfId="34943" xr:uid="{221DC388-E132-4707-AF87-905DB392D8DA}"/>
    <cellStyle name="Output 7 2 2 4" xfId="48024" xr:uid="{CB786B65-E143-4154-B516-EB32D3A6370B}"/>
    <cellStyle name="Output 7 2 3" xfId="25386" xr:uid="{855743FA-41F6-45CF-9FAC-AA312058CEAE}"/>
    <cellStyle name="Output 7 2 3 2" xfId="33345" xr:uid="{16586935-EE8E-4BF7-9333-451B2F90095A}"/>
    <cellStyle name="Output 7 2 3 3" xfId="41707" xr:uid="{90433201-A136-46BB-AD1A-70E24CCF938F}"/>
    <cellStyle name="Output 7 2 3 4" xfId="48195" xr:uid="{1B5B25E5-62E5-4DF7-A624-2F8FFA815DF1}"/>
    <cellStyle name="Output 7 2 4" xfId="25587" xr:uid="{0FBBDB67-6E78-4760-8F93-26F4A45CED44}"/>
    <cellStyle name="Output 7 2 4 2" xfId="41908" xr:uid="{8DC34B28-3D72-4BD0-8D3C-2DA407604E24}"/>
    <cellStyle name="Output 7 2 4 3" xfId="48409" xr:uid="{D427380D-746D-4DCD-9237-5655F000586B}"/>
    <cellStyle name="Output 7 2 5" xfId="34094" xr:uid="{5C97E416-7FD8-44FE-8840-ABD9A442B5D2}"/>
    <cellStyle name="Output 7 2 5 2" xfId="48972" xr:uid="{6AC95C80-D922-498F-ADD9-E8C990F71172}"/>
    <cellStyle name="Output 7 2 6" xfId="34993" xr:uid="{B94C568C-5D7C-4F67-98AB-85074DB50951}"/>
    <cellStyle name="Output 7 2 7" xfId="47631" xr:uid="{2DDF3E63-8500-49D0-86EB-E70CC1DF82A5}"/>
    <cellStyle name="Output 7 3" xfId="17779" xr:uid="{8111CA80-9313-4B9C-A876-9625DAEADCC4}"/>
    <cellStyle name="Output 7 3 2" xfId="32198" xr:uid="{0FD17D23-5DEA-4021-8DAC-4D339DB34181}"/>
    <cellStyle name="Output 7 3 3" xfId="34701" xr:uid="{D7BB7084-AFFC-459C-8EA0-DFAC9D88C500}"/>
    <cellStyle name="Output 7 3 4" xfId="46928" xr:uid="{187B556B-84EE-45B1-9F4B-C4CCA35A2F2F}"/>
    <cellStyle name="Output 7 4" xfId="25047" xr:uid="{21DE3CA8-AF00-428F-8538-A79A0DDC9981}"/>
    <cellStyle name="Output 7 4 2" xfId="32981" xr:uid="{63D0CFB2-333F-45FA-98C2-DA93E7738BC7}"/>
    <cellStyle name="Output 7 4 3" xfId="41417" xr:uid="{419061CF-9A56-49FF-B1E0-023DF2EBAB16}"/>
    <cellStyle name="Output 7 4 4" xfId="47806" xr:uid="{291BC0C4-1F85-4F4F-AF86-9A44B88DED53}"/>
    <cellStyle name="Output 7 5" xfId="18076" xr:uid="{269069DE-90B6-4D75-90C7-2E410FB7DE89}"/>
    <cellStyle name="Output 7 5 2" xfId="35633" xr:uid="{2C78CED1-8359-43B3-80AE-70BC890E5473}"/>
    <cellStyle name="Output 7 5 3" xfId="34927" xr:uid="{4ACEC2B8-587F-4015-B6D7-0CFA4E8A052F}"/>
    <cellStyle name="Output 8" xfId="14093" xr:uid="{0041B799-294E-4BCC-BD8E-EC6D3B6CDB3C}"/>
    <cellStyle name="Output 8 2" xfId="17579" xr:uid="{58918D2F-F2C0-4E71-892D-493299399C62}"/>
    <cellStyle name="Output 8 2 2" xfId="17981" xr:uid="{0CE39654-7D81-4669-9EAD-84AA7030B738}"/>
    <cellStyle name="Output 8 2 2 2" xfId="33191" xr:uid="{7B2D52FB-DB1C-45E1-96B5-7227583F0A12}"/>
    <cellStyle name="Output 8 2 2 3" xfId="34942" xr:uid="{E6B662EF-B3A7-4AEC-BFD8-E62EDE7ED814}"/>
    <cellStyle name="Output 8 2 2 4" xfId="48025" xr:uid="{A8F17826-1D61-4E6F-B59E-FB84D698EC24}"/>
    <cellStyle name="Output 8 2 3" xfId="25387" xr:uid="{CF5554F5-A08D-48B2-96BC-D7A5AF07BF75}"/>
    <cellStyle name="Output 8 2 3 2" xfId="33346" xr:uid="{6D70F8E1-A43F-4592-A7CE-385FD635D188}"/>
    <cellStyle name="Output 8 2 3 3" xfId="41708" xr:uid="{0CAA30B8-27FB-43F6-B7C2-7852351587FD}"/>
    <cellStyle name="Output 8 2 3 4" xfId="48196" xr:uid="{4A516171-2E6D-452D-BF23-2DE2C4A5AB4D}"/>
    <cellStyle name="Output 8 2 4" xfId="25588" xr:uid="{786304E4-7688-4BC0-BE0A-EFF1F9048479}"/>
    <cellStyle name="Output 8 2 4 2" xfId="41909" xr:uid="{8F7DF04B-F7D0-40EF-A4AB-F7652A62EE9E}"/>
    <cellStyle name="Output 8 2 4 3" xfId="48410" xr:uid="{9ED073E3-89F3-4B26-A3D3-D8AB52D7DF3A}"/>
    <cellStyle name="Output 8 2 5" xfId="34095" xr:uid="{D1F82ACC-EDBE-4197-B84C-D832C2896B12}"/>
    <cellStyle name="Output 8 2 5 2" xfId="48973" xr:uid="{B6ABAB03-DCBF-4DE5-B4DB-4F93C222E2D0}"/>
    <cellStyle name="Output 8 2 6" xfId="41084" xr:uid="{84967D5C-E684-435E-AD5F-6726A3404AA1}"/>
    <cellStyle name="Output 8 2 7" xfId="47632" xr:uid="{057AD2D7-48AF-4A49-828B-4243EA52AE22}"/>
    <cellStyle name="Output 8 3" xfId="17780" xr:uid="{1EEA09F6-C2FF-4D6A-A684-429ED62B731C}"/>
    <cellStyle name="Output 8 3 2" xfId="32199" xr:uid="{2E875EED-EE81-4AA7-B7AD-79BCA52EAB1D}"/>
    <cellStyle name="Output 8 3 3" xfId="34700" xr:uid="{6575018F-1BE4-41DC-A011-C15139D219EC}"/>
    <cellStyle name="Output 8 3 4" xfId="46929" xr:uid="{0E6736A4-E242-4721-8094-721F763BA1B9}"/>
    <cellStyle name="Output 8 4" xfId="25113" xr:uid="{4C576CA3-308E-45BD-A651-DBFBFECA8BDA}"/>
    <cellStyle name="Output 8 4 2" xfId="32982" xr:uid="{A670AC5A-CC5F-4759-9E1C-E9523752E755}"/>
    <cellStyle name="Output 8 4 3" xfId="41478" xr:uid="{14010590-C8DC-44BE-A005-BAC4205FD985}"/>
    <cellStyle name="Output 8 4 4" xfId="47807" xr:uid="{B8ACE4F5-A86E-4362-83ED-A721B3B6A9A4}"/>
    <cellStyle name="Output 8 5" xfId="25197" xr:uid="{DF129DEC-9F4D-495B-BFBF-98E0C293198C}"/>
    <cellStyle name="Output 8 6" xfId="34995" xr:uid="{92039CE5-E28B-49FE-99A2-BE7BC2AC331E}"/>
    <cellStyle name="Output 8 7" xfId="46949" xr:uid="{0764385D-0133-4F14-ACFE-47A22E1C474D}"/>
    <cellStyle name="Output 9" xfId="14094" xr:uid="{CBCB9B01-904B-47AA-9341-9CA444669904}"/>
    <cellStyle name="Output 9 2" xfId="17580" xr:uid="{74894FBE-2D2C-438E-A873-82773AE1AE6A}"/>
    <cellStyle name="Output 9 2 2" xfId="17982" xr:uid="{8B40FB4F-B48C-42AD-B055-FD68FC84CD85}"/>
    <cellStyle name="Output 9 2 2 2" xfId="33192" xr:uid="{D6D291AA-35C0-43DF-A930-E76718A3A974}"/>
    <cellStyle name="Output 9 2 2 3" xfId="34243" xr:uid="{83E6B303-FB05-4351-B6B6-78F4A738BF46}"/>
    <cellStyle name="Output 9 2 2 4" xfId="48026" xr:uid="{68C02C79-2E51-46EE-A779-B88FB3CE2488}"/>
    <cellStyle name="Output 9 2 3" xfId="25388" xr:uid="{A1AC1A41-23BE-4AC4-9377-5977F6BD7756}"/>
    <cellStyle name="Output 9 2 3 2" xfId="33347" xr:uid="{BD5AA8AF-F199-4549-AAA7-C78CC12004FB}"/>
    <cellStyle name="Output 9 2 3 3" xfId="41709" xr:uid="{8B730F55-2B7F-4E0E-88AD-42312CE35B00}"/>
    <cellStyle name="Output 9 2 3 4" xfId="48197" xr:uid="{3CBA857A-5278-40F8-A3B8-ADAE796CD445}"/>
    <cellStyle name="Output 9 2 4" xfId="25589" xr:uid="{115BBAD1-D13C-47DF-8776-B48838162D4D}"/>
    <cellStyle name="Output 9 2 4 2" xfId="41910" xr:uid="{B5F5E245-C201-4E9E-B25D-7C7D5B0148E5}"/>
    <cellStyle name="Output 9 2 4 3" xfId="48411" xr:uid="{E5B3C4B8-B6B2-49F2-B555-34625BC9C70C}"/>
    <cellStyle name="Output 9 2 5" xfId="34096" xr:uid="{D55290AB-756B-412D-BF83-7F1BBAF395A4}"/>
    <cellStyle name="Output 9 2 5 2" xfId="48974" xr:uid="{4783326A-7469-4A3C-ADEE-E2A6666EC655}"/>
    <cellStyle name="Output 9 2 6" xfId="34992" xr:uid="{9F0467E9-BED5-4173-95D5-0ED0F8A134E3}"/>
    <cellStyle name="Output 9 2 7" xfId="47633" xr:uid="{C846268F-110F-41B7-A885-00FA82DFB5AD}"/>
    <cellStyle name="Output 9 3" xfId="17781" xr:uid="{4A3E4ED7-6E7C-431F-AE48-A0A2AC262000}"/>
    <cellStyle name="Output 9 3 2" xfId="32200" xr:uid="{2BAAA81D-48BB-4E3A-9AF2-C534EC6CAAD8}"/>
    <cellStyle name="Output 9 3 3" xfId="34699" xr:uid="{C7666DBC-849D-4A3B-9B60-21FD0CEA2714}"/>
    <cellStyle name="Output 9 3 4" xfId="46930" xr:uid="{36FFCBAE-3096-47EC-B045-89A10DABC6CE}"/>
    <cellStyle name="Output 9 4" xfId="25048" xr:uid="{64DCE8A1-3999-4A48-A858-03455D318500}"/>
    <cellStyle name="Output 9 4 2" xfId="32983" xr:uid="{565344A4-D016-484C-BB40-0977410536D1}"/>
    <cellStyle name="Output 9 4 3" xfId="41418" xr:uid="{E91DF9EA-12B2-4672-9B74-3065A30624FC}"/>
    <cellStyle name="Output 9 4 4" xfId="47808" xr:uid="{6739FD07-E66F-483C-883A-F1CCDB433D9C}"/>
    <cellStyle name="Output 9 5" xfId="34994" xr:uid="{3DA16E3B-D030-4B6D-BCDA-7682DDC55E07}"/>
    <cellStyle name="Output 9 6" xfId="46950" xr:uid="{F89FCDE2-3237-4DB0-97B7-A2A1192A0082}"/>
    <cellStyle name="Percent 2" xfId="14095" xr:uid="{D1331E1F-B79D-4495-8B30-5FAEC1079AC1}"/>
    <cellStyle name="Percent 2 2" xfId="14096" xr:uid="{11D98B55-F156-4B9E-AEF0-E257792D6D5B}"/>
    <cellStyle name="Percent 2 3" xfId="14097" xr:uid="{ECDF966D-886B-4369-95CA-20B86CDA127D}"/>
    <cellStyle name="Percent 2 4" xfId="16838" xr:uid="{42DED00A-F023-4E9E-85C2-9DD7890F2486}"/>
    <cellStyle name="Percent_STNDALON" xfId="19345" xr:uid="{AE61203D-23B1-4DB4-8444-087B2463F127}"/>
    <cellStyle name="Porcentagem" xfId="57" builtinId="5"/>
    <cellStyle name="Porcentagem 10" xfId="14098" xr:uid="{5B433853-F75B-4568-9FDB-B5F514D7454F}"/>
    <cellStyle name="Porcentagem 10 10" xfId="19346" xr:uid="{07F5606B-D8D7-4BED-BE21-205C20366A72}"/>
    <cellStyle name="Porcentagem 10 11" xfId="19347" xr:uid="{C023651B-DE42-4C41-B3A2-99A866B1B1E8}"/>
    <cellStyle name="Porcentagem 10 12" xfId="19348" xr:uid="{55BE6623-C821-4904-95CE-27098C0F996A}"/>
    <cellStyle name="Porcentagem 10 13" xfId="19349" xr:uid="{7A10F2D5-B256-4834-98B3-3513E3E9C924}"/>
    <cellStyle name="Porcentagem 10 14" xfId="19350" xr:uid="{EEC2A0F4-27B7-499D-8326-199B71E96129}"/>
    <cellStyle name="Porcentagem 10 15" xfId="19351" xr:uid="{4C74E630-832B-471C-A58F-1A78F9C65158}"/>
    <cellStyle name="Porcentagem 10 16" xfId="19352" xr:uid="{33A8E8CF-C599-48D3-827A-4E363FA6296D}"/>
    <cellStyle name="Porcentagem 10 17" xfId="19353" xr:uid="{2C4808A9-98CB-42AF-8C1F-DAF2D5AC7DA4}"/>
    <cellStyle name="Porcentagem 10 18" xfId="19354" xr:uid="{EFCF38F6-EDEB-4CBE-B093-6D95EF05F851}"/>
    <cellStyle name="Porcentagem 10 19" xfId="19355" xr:uid="{E80A47F7-4663-4163-974A-06D19752DBE5}"/>
    <cellStyle name="Porcentagem 10 2" xfId="14099" xr:uid="{147896F0-F3F7-46FE-81B4-11D51BE7DE05}"/>
    <cellStyle name="Porcentagem 10 2 2" xfId="19356" xr:uid="{BC8A5BEE-1A5D-4104-8B15-74A10EE09D7A}"/>
    <cellStyle name="Porcentagem 10 2 2 2" xfId="32214" xr:uid="{D895237C-38CB-4483-92FA-3658F99069B4}"/>
    <cellStyle name="Porcentagem 10 20" xfId="19357" xr:uid="{5650DE39-BF4B-4F5D-A455-B4AACA5A3388}"/>
    <cellStyle name="Porcentagem 10 21" xfId="19358" xr:uid="{85C239A8-D8EC-4858-8633-98E10F13B256}"/>
    <cellStyle name="Porcentagem 10 22" xfId="19359" xr:uid="{55091349-0B12-45F4-B22F-90E4D717C3A4}"/>
    <cellStyle name="Porcentagem 10 23" xfId="19360" xr:uid="{1CBF5C5C-1B93-4D07-BE1B-E6AE2B071632}"/>
    <cellStyle name="Porcentagem 10 24" xfId="19361" xr:uid="{56F9DAC3-41DA-468D-BFEA-C1594C529C67}"/>
    <cellStyle name="Porcentagem 10 25" xfId="19362" xr:uid="{CC661AE6-5F52-4ECE-A213-8AA28E5A2B21}"/>
    <cellStyle name="Porcentagem 10 26" xfId="19363" xr:uid="{FDBDC63B-75A6-4099-8DFB-F3E517461638}"/>
    <cellStyle name="Porcentagem 10 27" xfId="19364" xr:uid="{935F53FF-E610-4320-ADC4-DC3C614CC63F}"/>
    <cellStyle name="Porcentagem 10 28" xfId="19365" xr:uid="{54CA1F06-1820-4B32-904A-0C4565CE22D9}"/>
    <cellStyle name="Porcentagem 10 29" xfId="19366" xr:uid="{C7567138-0609-444F-96B5-3165822EAFB4}"/>
    <cellStyle name="Porcentagem 10 3" xfId="14100" xr:uid="{CBF530BB-484C-4572-A344-1418EAE8130E}"/>
    <cellStyle name="Porcentagem 10 3 2" xfId="19367" xr:uid="{363B28AD-1B27-4E88-A19A-F0B7DBE0AFED}"/>
    <cellStyle name="Porcentagem 10 3 2 2" xfId="32215" xr:uid="{7F88DD9D-F3BF-40D2-AD9C-014ED62ABD19}"/>
    <cellStyle name="Porcentagem 10 30" xfId="19368" xr:uid="{767A9F1A-9946-418B-9877-234C1F393F53}"/>
    <cellStyle name="Porcentagem 10 31" xfId="19369" xr:uid="{4D2EE2D4-5055-4521-9E36-5A9055E9EBFC}"/>
    <cellStyle name="Porcentagem 10 32" xfId="19370" xr:uid="{E211B4AB-C828-4C3E-A219-F93053E9759E}"/>
    <cellStyle name="Porcentagem 10 33" xfId="19371" xr:uid="{EAD8A645-4F86-48CA-983B-0185BC7A6259}"/>
    <cellStyle name="Porcentagem 10 34" xfId="19372" xr:uid="{345E3756-8BBD-46AB-9BF3-BA023F87AEC9}"/>
    <cellStyle name="Porcentagem 10 35" xfId="19373" xr:uid="{4E7E743F-B94A-4A73-8692-FE97DD8655ED}"/>
    <cellStyle name="Porcentagem 10 36" xfId="19374" xr:uid="{AE4B534E-A460-4E26-8F1D-28A9F0232285}"/>
    <cellStyle name="Porcentagem 10 37" xfId="19375" xr:uid="{F4F15DE4-C4FF-43FE-AE17-1DCB6D179584}"/>
    <cellStyle name="Porcentagem 10 38" xfId="19376" xr:uid="{253C09E1-61DF-4258-8E34-D858EC05785A}"/>
    <cellStyle name="Porcentagem 10 39" xfId="19377" xr:uid="{23F44E1D-EDCA-4781-A069-FAD64FB49AF7}"/>
    <cellStyle name="Porcentagem 10 4" xfId="14101" xr:uid="{15A06CE9-1B8B-4F4C-B5AA-661D4DC907B7}"/>
    <cellStyle name="Porcentagem 10 4 2" xfId="19378" xr:uid="{8C060D3D-522C-49E9-A38E-31CC303A02AE}"/>
    <cellStyle name="Porcentagem 10 4 2 2" xfId="32216" xr:uid="{34901354-76FF-49F5-B365-78A354D7D916}"/>
    <cellStyle name="Porcentagem 10 40" xfId="19379" xr:uid="{5BDD1AB3-7B93-44BF-B2B4-F346347945A5}"/>
    <cellStyle name="Porcentagem 10 41" xfId="19380" xr:uid="{5FCB9FFB-6533-49AB-852A-988C508F7432}"/>
    <cellStyle name="Porcentagem 10 42" xfId="19381" xr:uid="{97F1F445-8E03-4661-BA67-41C831AEC39F}"/>
    <cellStyle name="Porcentagem 10 43" xfId="19382" xr:uid="{E417AF71-127A-4EDE-9A74-75426A0A000B}"/>
    <cellStyle name="Porcentagem 10 44" xfId="19383" xr:uid="{DE9EDD39-648E-45BB-B41D-B09B4BCCC0A0}"/>
    <cellStyle name="Porcentagem 10 45" xfId="19384" xr:uid="{6FF3461D-7551-464F-8EA6-D957CFD189FC}"/>
    <cellStyle name="Porcentagem 10 46" xfId="19385" xr:uid="{101DB2C1-A375-465E-B27A-F3DCB2EE115B}"/>
    <cellStyle name="Porcentagem 10 47" xfId="19386" xr:uid="{913CAC83-20AD-43B2-8DAA-740F6BB5CF28}"/>
    <cellStyle name="Porcentagem 10 48" xfId="19387" xr:uid="{5B7D0E3B-D8CE-4257-96B2-E525B4F64628}"/>
    <cellStyle name="Porcentagem 10 49" xfId="19388" xr:uid="{3B4BDC9C-128F-4D65-85DA-EC4AAA452DFD}"/>
    <cellStyle name="Porcentagem 10 5" xfId="19389" xr:uid="{EBBEF2FC-34B5-4788-9904-9C4F3B23B6DC}"/>
    <cellStyle name="Porcentagem 10 50" xfId="19390" xr:uid="{C3E2848A-927D-40E5-9B8D-EE6063F85CF7}"/>
    <cellStyle name="Porcentagem 10 51" xfId="19391" xr:uid="{DD3937E4-FE9B-4BCB-AB51-EC4C768C4451}"/>
    <cellStyle name="Porcentagem 10 52" xfId="19392" xr:uid="{C5156D93-58C3-4835-A075-D372119F2CAF}"/>
    <cellStyle name="Porcentagem 10 53" xfId="19393" xr:uid="{2E50A373-B713-484F-95ED-92227551494D}"/>
    <cellStyle name="Porcentagem 10 54" xfId="19394" xr:uid="{18E3A4AB-C616-4E17-886F-3786A54AEC6E}"/>
    <cellStyle name="Porcentagem 10 55" xfId="19395" xr:uid="{23440A7F-C716-4B98-BB10-05ADDD615BF9}"/>
    <cellStyle name="Porcentagem 10 56" xfId="19396" xr:uid="{745BDBDA-B7AF-41A0-9D31-EDD5F999EC06}"/>
    <cellStyle name="Porcentagem 10 57" xfId="19397" xr:uid="{82E5B4F4-3012-443E-ACBE-6D82311F9F10}"/>
    <cellStyle name="Porcentagem 10 58" xfId="19398" xr:uid="{D5F9DBA7-56C4-42DE-934A-A2381B613B0C}"/>
    <cellStyle name="Porcentagem 10 59" xfId="19399" xr:uid="{E7763258-E94A-44F7-98B1-EFABBCC3A94E}"/>
    <cellStyle name="Porcentagem 10 6" xfId="19400" xr:uid="{5A3A2D8C-2EF1-4F8A-86EB-862AC8BE2739}"/>
    <cellStyle name="Porcentagem 10 60" xfId="19401" xr:uid="{60300087-4AB0-4E1F-AA5E-3EB7903BBBBC}"/>
    <cellStyle name="Porcentagem 10 61" xfId="19402" xr:uid="{1F8CA704-FD5E-4E43-9CB4-46A3862CFE4D}"/>
    <cellStyle name="Porcentagem 10 62" xfId="19403" xr:uid="{01CF02EC-073A-44FD-A3BB-9D692DD96C0B}"/>
    <cellStyle name="Porcentagem 10 63" xfId="19404" xr:uid="{62F49308-C17C-4988-BC4C-6225F310B70D}"/>
    <cellStyle name="Porcentagem 10 64" xfId="19405" xr:uid="{3C88B8F5-DA8E-4E74-9227-1F4CD2030BE7}"/>
    <cellStyle name="Porcentagem 10 65" xfId="19406" xr:uid="{38AC7A98-EC1D-41DA-82DE-A59AD0596731}"/>
    <cellStyle name="Porcentagem 10 66" xfId="19407" xr:uid="{4E48E392-D980-445F-B41A-0139670A0957}"/>
    <cellStyle name="Porcentagem 10 67" xfId="19408" xr:uid="{38C5E32D-E65F-4F2E-A74F-35C2A296EDF6}"/>
    <cellStyle name="Porcentagem 10 68" xfId="19409" xr:uid="{CAB15B78-3653-4A21-83C6-79B80F8195B2}"/>
    <cellStyle name="Porcentagem 10 69" xfId="19410" xr:uid="{853ACFEA-F58A-4967-B2E7-918E51EC041D}"/>
    <cellStyle name="Porcentagem 10 7" xfId="19411" xr:uid="{872AFF60-3CA7-40F7-B9D3-D561AA300510}"/>
    <cellStyle name="Porcentagem 10 70" xfId="19412" xr:uid="{82D5B799-252B-454D-914B-27AF8389B59A}"/>
    <cellStyle name="Porcentagem 10 71" xfId="19413" xr:uid="{8B5A6F50-1373-4D87-AF80-C471B19280C6}"/>
    <cellStyle name="Porcentagem 10 72" xfId="19414" xr:uid="{A1ACBA2D-F551-4FD4-B860-C9A09F1F8FE5}"/>
    <cellStyle name="Porcentagem 10 73" xfId="19415" xr:uid="{3E6487AA-2464-4379-8B9D-E71AB24ECED3}"/>
    <cellStyle name="Porcentagem 10 74" xfId="19416" xr:uid="{154CF221-5600-4435-9E21-6014B55B9B60}"/>
    <cellStyle name="Porcentagem 10 75" xfId="19417" xr:uid="{86916970-B33B-4A3B-916F-9AD65E4A475F}"/>
    <cellStyle name="Porcentagem 10 76" xfId="19418" xr:uid="{98ED6405-3216-4972-A085-94AFEB54BF9E}"/>
    <cellStyle name="Porcentagem 10 77" xfId="19419" xr:uid="{3F016DC8-18B8-4C29-BC61-B2850D430192}"/>
    <cellStyle name="Porcentagem 10 78" xfId="19420" xr:uid="{1A9CBD13-3AD1-4EDC-B81A-D3F1FCC303C5}"/>
    <cellStyle name="Porcentagem 10 79" xfId="19421" xr:uid="{0EB50EF2-DA4C-456B-9829-D4B3E29914BD}"/>
    <cellStyle name="Porcentagem 10 8" xfId="19422" xr:uid="{3715FC76-F101-441A-B1E6-999DC38FA804}"/>
    <cellStyle name="Porcentagem 10 80" xfId="19423" xr:uid="{1A986AFA-213C-44C2-A2BD-35315841C977}"/>
    <cellStyle name="Porcentagem 10 81" xfId="19424" xr:uid="{D23A7B19-3337-4066-A0F5-1E9A8619260F}"/>
    <cellStyle name="Porcentagem 10 82" xfId="19425" xr:uid="{B086949C-C10C-47B0-95C9-8EBD78A7DE96}"/>
    <cellStyle name="Porcentagem 10 83" xfId="19426" xr:uid="{E2D96407-3D3B-4EF6-84B4-29776C129984}"/>
    <cellStyle name="Porcentagem 10 84" xfId="19427" xr:uid="{4F7A9674-3ADC-4426-A82A-18DAA90AEC29}"/>
    <cellStyle name="Porcentagem 10 85" xfId="19428" xr:uid="{34208CF1-19E1-483F-9B92-7B60156A3328}"/>
    <cellStyle name="Porcentagem 10 86" xfId="19429" xr:uid="{DEA4AFDA-729B-4C90-A3AA-F42031BBA5E9}"/>
    <cellStyle name="Porcentagem 10 87" xfId="19430" xr:uid="{16E3B1C0-C2D2-4499-9E6E-BA66E26133AF}"/>
    <cellStyle name="Porcentagem 10 88" xfId="19431" xr:uid="{D5E265E7-B310-4D47-B94F-BAEC373C1746}"/>
    <cellStyle name="Porcentagem 10 89" xfId="19432" xr:uid="{EE77C2DB-2C7B-41E5-BF6F-F5BC44CD2130}"/>
    <cellStyle name="Porcentagem 10 9" xfId="19433" xr:uid="{F44A3469-C1C8-40D7-BE37-2A7EBFFF43CC}"/>
    <cellStyle name="Porcentagem 10 90" xfId="19434" xr:uid="{F450222C-FAC8-474D-B0A0-D7C63D7F252D}"/>
    <cellStyle name="Porcentagem 10 91" xfId="19435" xr:uid="{DD6CBF94-7CB3-485A-8BA9-E17DFD5C3BCA}"/>
    <cellStyle name="Porcentagem 10 92" xfId="19436" xr:uid="{58444B99-48C9-430F-98B2-D79EB6CB27B2}"/>
    <cellStyle name="Porcentagem 10 93" xfId="19437" xr:uid="{B1ACC348-848F-497B-977D-A17D66DC7729}"/>
    <cellStyle name="Porcentagem 10 94" xfId="19438" xr:uid="{D5EC4AC6-A750-4BBE-8F62-989ED95F751E}"/>
    <cellStyle name="Porcentagem 10 95" xfId="19439" xr:uid="{3DDDBAB9-2B9B-48DA-B46B-5D04E32E6FDC}"/>
    <cellStyle name="Porcentagem 10 96" xfId="19440" xr:uid="{F50114DA-1E83-4C7C-96D7-A3637C95AC2D}"/>
    <cellStyle name="Porcentagem 10 97" xfId="19441" xr:uid="{2D80385D-50F4-43B7-9F94-DBBD65C2BE0F}"/>
    <cellStyle name="Porcentagem 10 98" xfId="19442" xr:uid="{7D9E53C6-9AA0-411F-ACBF-1BAAC6016434}"/>
    <cellStyle name="Porcentagem 10 99" xfId="19443" xr:uid="{613C5FBB-3A83-48FF-86AB-BDC1E4818777}"/>
    <cellStyle name="Porcentagem 11" xfId="14102" xr:uid="{095CD12D-6812-4F7B-9A25-7B0FD62664B2}"/>
    <cellStyle name="Porcentagem 11 2" xfId="14103" xr:uid="{214602AC-A8FE-4F92-9342-2A2EBC86B03B}"/>
    <cellStyle name="Porcentagem 11 3" xfId="14104" xr:uid="{7B4899D8-812D-4F7D-911A-BCBDB504C4C8}"/>
    <cellStyle name="Porcentagem 11 4" xfId="14105" xr:uid="{46F81CB5-DBF2-423B-A6A3-6AF77084B3D7}"/>
    <cellStyle name="Porcentagem 12" xfId="14106" xr:uid="{CB395CFD-0E9A-41BB-8C99-DCE597FD78B5}"/>
    <cellStyle name="Porcentagem 12 2" xfId="19444" xr:uid="{84323C2E-0879-49D5-A67F-D513C742DE60}"/>
    <cellStyle name="Porcentagem 12 2 2" xfId="32217" xr:uid="{1214D668-8621-462A-9F8B-877249446E64}"/>
    <cellStyle name="Porcentagem 120" xfId="19445" xr:uid="{44FAC9F4-3566-44A9-8C8C-E972BC42738E}"/>
    <cellStyle name="Porcentagem 123" xfId="19446" xr:uid="{7039C040-F2FE-402D-97A8-57A93CB71472}"/>
    <cellStyle name="Porcentagem 125" xfId="19447" xr:uid="{5B795311-4478-4ECE-99B7-FA5D2F09799A}"/>
    <cellStyle name="Porcentagem 125 10" xfId="19448" xr:uid="{DFC1586B-BE8C-47A7-B39F-E4A6BF72767F}"/>
    <cellStyle name="Porcentagem 125 11" xfId="19449" xr:uid="{7626105A-00E7-4982-AAE5-C3751D8FF943}"/>
    <cellStyle name="Porcentagem 125 12" xfId="19450" xr:uid="{71907AA1-771C-4863-899E-40525CC0BB7C}"/>
    <cellStyle name="Porcentagem 125 13" xfId="19451" xr:uid="{6E4A0E57-3F12-4620-97EB-8CE68F421A01}"/>
    <cellStyle name="Porcentagem 125 14" xfId="19452" xr:uid="{ED0F111A-15C4-497A-A23E-526887651130}"/>
    <cellStyle name="Porcentagem 125 15" xfId="19453" xr:uid="{6BC41FDD-09C7-40D2-872F-387404541B1C}"/>
    <cellStyle name="Porcentagem 125 16" xfId="19454" xr:uid="{B7842DB8-9B2F-411F-A7F8-6E1AFF2D09C3}"/>
    <cellStyle name="Porcentagem 125 17" xfId="19455" xr:uid="{7B85E539-9B13-4C7E-A09B-B528AB6853EC}"/>
    <cellStyle name="Porcentagem 125 18" xfId="19456" xr:uid="{D3F07BE2-009D-4DA0-89A2-F4B4CE3DFDE8}"/>
    <cellStyle name="Porcentagem 125 19" xfId="19457" xr:uid="{1BF1A725-2502-4231-AE02-61801FCAE815}"/>
    <cellStyle name="Porcentagem 125 2" xfId="19458" xr:uid="{955C6EC5-1D05-40A9-AC36-DF8CB0336F98}"/>
    <cellStyle name="Porcentagem 125 20" xfId="19459" xr:uid="{428E47B7-65F2-48E4-AE46-E34312A7A66C}"/>
    <cellStyle name="Porcentagem 125 21" xfId="19460" xr:uid="{B2F08416-6162-4158-ABBD-1E4BC42FBD75}"/>
    <cellStyle name="Porcentagem 125 22" xfId="19461" xr:uid="{E8CB610A-A2B1-48BD-A3AD-C74E01642684}"/>
    <cellStyle name="Porcentagem 125 3" xfId="19462" xr:uid="{7976405E-2535-47EC-9852-BCF1CF5F9BBB}"/>
    <cellStyle name="Porcentagem 125 4" xfId="19463" xr:uid="{930EA52F-8765-44AA-83C8-5062F121D355}"/>
    <cellStyle name="Porcentagem 125 5" xfId="19464" xr:uid="{FC922245-CAC4-48AF-8C1F-05B21BD76198}"/>
    <cellStyle name="Porcentagem 125 6" xfId="19465" xr:uid="{95D1C9E8-BA02-4A23-B4C8-D658065D415E}"/>
    <cellStyle name="Porcentagem 125 7" xfId="19466" xr:uid="{39A31657-7959-40B2-84FB-0EAEF29C2346}"/>
    <cellStyle name="Porcentagem 125 8" xfId="19467" xr:uid="{BD92FBF7-1CA8-436A-8F9C-1209C4C14959}"/>
    <cellStyle name="Porcentagem 125 9" xfId="19468" xr:uid="{4FE58645-1CFC-407C-BE30-1187BECD1582}"/>
    <cellStyle name="Porcentagem 128" xfId="19469" xr:uid="{E2A57E5E-1371-477B-9986-D8D487141AF9}"/>
    <cellStyle name="Porcentagem 128 2" xfId="19470" xr:uid="{CDC68350-A0B2-4BE1-AE9A-30C26F6F8340}"/>
    <cellStyle name="Porcentagem 128 3" xfId="19471" xr:uid="{F0FE020D-7E0B-4956-B4EC-79AEEB968D16}"/>
    <cellStyle name="Porcentagem 128 4" xfId="19472" xr:uid="{27529A7F-C104-42DF-ADAB-D2A28C2355D8}"/>
    <cellStyle name="Porcentagem 129" xfId="19473" xr:uid="{435A8A79-1C4C-4782-9B38-13F731B28B4F}"/>
    <cellStyle name="Porcentagem 129 2" xfId="19474" xr:uid="{22FD5F55-2F10-4F4A-9EB6-C6BE30DB72BB}"/>
    <cellStyle name="Porcentagem 129 3" xfId="19475" xr:uid="{6E92435A-F86F-4476-9B8F-4CB5C2A5DB9D}"/>
    <cellStyle name="Porcentagem 129 4" xfId="19476" xr:uid="{222F8362-51BE-4947-98ED-3AA2148BA14F}"/>
    <cellStyle name="Porcentagem 13" xfId="14107" xr:uid="{556F0A1D-D3C1-4909-AE55-3EB4EE3D389E}"/>
    <cellStyle name="Porcentagem 13 2" xfId="19477" xr:uid="{368A87AD-06B9-45A0-B926-8FA0757ABE26}"/>
    <cellStyle name="Porcentagem 13 2 2" xfId="32218" xr:uid="{8EC58F45-D700-4D45-ABCA-E2BB744A0D59}"/>
    <cellStyle name="Porcentagem 14" xfId="14108" xr:uid="{2F7F6775-246E-47C0-870C-9DA32B18626E}"/>
    <cellStyle name="Porcentagem 14 2" xfId="19478" xr:uid="{4C41ACF7-CC74-46CC-A64B-D5796605EACA}"/>
    <cellStyle name="Porcentagem 14 2 2" xfId="32219" xr:uid="{59B3D160-3D2F-4593-96A1-DFE6F26A8011}"/>
    <cellStyle name="Porcentagem 15" xfId="19479" xr:uid="{2BB543A8-7DC9-4B82-9B7A-A7D2CB63D62E}"/>
    <cellStyle name="Porcentagem 15 10" xfId="19480" xr:uid="{C0CD0688-ADE5-4EFC-AB01-F90B14F0DC77}"/>
    <cellStyle name="Porcentagem 15 11" xfId="19481" xr:uid="{820AB0E5-4349-463A-A611-9EEA5A678E4B}"/>
    <cellStyle name="Porcentagem 15 12" xfId="19482" xr:uid="{8B0D0C4C-713A-45E1-9B92-71E31E29AB77}"/>
    <cellStyle name="Porcentagem 15 13" xfId="19483" xr:uid="{B15AA036-3566-4D28-8314-B701DBC56D03}"/>
    <cellStyle name="Porcentagem 15 14" xfId="19484" xr:uid="{BEFD49F9-1A8F-4AE9-A371-CEE7A1219D3F}"/>
    <cellStyle name="Porcentagem 15 15" xfId="19485" xr:uid="{08651033-C3C7-4A90-99E6-71F9DFE7B12C}"/>
    <cellStyle name="Porcentagem 15 16" xfId="19486" xr:uid="{1711CC64-408A-4E00-A8B0-E109622B51EC}"/>
    <cellStyle name="Porcentagem 15 17" xfId="19487" xr:uid="{479CECF6-7407-4C79-9456-9C1901CAF812}"/>
    <cellStyle name="Porcentagem 15 18" xfId="19488" xr:uid="{269C33AE-5193-421A-9FE2-B2A63F655262}"/>
    <cellStyle name="Porcentagem 15 19" xfId="19489" xr:uid="{EFB37B2C-4366-4707-BCF2-8AB20356B912}"/>
    <cellStyle name="Porcentagem 15 2" xfId="19490" xr:uid="{362FC9E4-C91C-408A-A07C-BA057065B8BE}"/>
    <cellStyle name="Porcentagem 15 20" xfId="19491" xr:uid="{90498EE5-E800-47C6-9D08-8CE5BB4BBB09}"/>
    <cellStyle name="Porcentagem 15 21" xfId="19492" xr:uid="{C198A3EA-B09D-4FDB-A8F7-3B6D6834CA4B}"/>
    <cellStyle name="Porcentagem 15 22" xfId="19493" xr:uid="{2571552F-C164-4F41-988C-0113D4CA9C19}"/>
    <cellStyle name="Porcentagem 15 23" xfId="19494" xr:uid="{83A13827-FAD6-4BCD-BADA-10539787209B}"/>
    <cellStyle name="Porcentagem 15 24" xfId="19495" xr:uid="{7E82D675-D1E6-49A2-B71E-C35F69364A44}"/>
    <cellStyle name="Porcentagem 15 25" xfId="19496" xr:uid="{4912314D-0A6D-4E93-987C-C9AED71971F9}"/>
    <cellStyle name="Porcentagem 15 26" xfId="19497" xr:uid="{EEF2B84D-E33F-4BDF-A945-5BFAEC8E5D2A}"/>
    <cellStyle name="Porcentagem 15 27" xfId="19498" xr:uid="{2AB459EF-5A5E-41CB-B791-093F0F4AD5A6}"/>
    <cellStyle name="Porcentagem 15 28" xfId="19499" xr:uid="{C4151FA6-B0E9-472F-B4CE-69BF84715FF7}"/>
    <cellStyle name="Porcentagem 15 29" xfId="19500" xr:uid="{56AE66F2-7F36-49CD-877F-B580F525F75E}"/>
    <cellStyle name="Porcentagem 15 3" xfId="19501" xr:uid="{78D2F5E7-6BCB-4595-99B4-9EA083142372}"/>
    <cellStyle name="Porcentagem 15 30" xfId="19502" xr:uid="{15B7ECD2-F145-42CA-82BD-0EB8BA5750C2}"/>
    <cellStyle name="Porcentagem 15 31" xfId="19503" xr:uid="{B3E225BD-ACC5-41A0-ADCF-872EF2126089}"/>
    <cellStyle name="Porcentagem 15 32" xfId="19504" xr:uid="{417E1021-11C2-4085-B163-D77EBABD7BA1}"/>
    <cellStyle name="Porcentagem 15 33" xfId="19505" xr:uid="{E8EF6F77-681A-45F6-BA4F-3E2B50D4D02E}"/>
    <cellStyle name="Porcentagem 15 34" xfId="19506" xr:uid="{3346BD2B-7697-48E8-9C17-0EBB8099DCF3}"/>
    <cellStyle name="Porcentagem 15 35" xfId="19507" xr:uid="{B76BC39F-35FC-445E-95C8-4265A04964E1}"/>
    <cellStyle name="Porcentagem 15 36" xfId="19508" xr:uid="{D332F946-87A0-40E1-93FA-2C0B1123A4B9}"/>
    <cellStyle name="Porcentagem 15 37" xfId="19509" xr:uid="{D3C2EAA4-5A7D-4625-8AD1-F3110BD8A9CC}"/>
    <cellStyle name="Porcentagem 15 38" xfId="19510" xr:uid="{73F5FE05-9360-4678-907A-99D4BF9AEE65}"/>
    <cellStyle name="Porcentagem 15 39" xfId="19511" xr:uid="{1E0D5901-ABA9-4253-928E-323D6F93333B}"/>
    <cellStyle name="Porcentagem 15 4" xfId="19512" xr:uid="{AFAFCB73-18B9-4D8C-A697-AEDB6AC5AFDB}"/>
    <cellStyle name="Porcentagem 15 40" xfId="19513" xr:uid="{E79B9F0F-4F6E-4C1E-810E-11D7A17C7161}"/>
    <cellStyle name="Porcentagem 15 41" xfId="19514" xr:uid="{E1FB8745-B9A2-48FE-9DD0-97518C994447}"/>
    <cellStyle name="Porcentagem 15 42" xfId="19515" xr:uid="{263428D0-F2A3-4709-8166-E697E723C1F5}"/>
    <cellStyle name="Porcentagem 15 43" xfId="19516" xr:uid="{527082FD-B53C-4020-8150-CF7AAA77ABA8}"/>
    <cellStyle name="Porcentagem 15 44" xfId="19517" xr:uid="{641E3843-2E87-4276-A646-72DF1785CB6B}"/>
    <cellStyle name="Porcentagem 15 45" xfId="19518" xr:uid="{5BADB2D0-09B7-4929-BE4B-315CE67254AA}"/>
    <cellStyle name="Porcentagem 15 46" xfId="19519" xr:uid="{733DC3D8-BEAF-49F5-90F9-C87F1F3F8E26}"/>
    <cellStyle name="Porcentagem 15 47" xfId="19520" xr:uid="{EC72B9F6-05E5-4605-ABA0-080392AA4C1F}"/>
    <cellStyle name="Porcentagem 15 48" xfId="19521" xr:uid="{839112EF-C382-4F92-B8C7-12AD060AFA80}"/>
    <cellStyle name="Porcentagem 15 49" xfId="19522" xr:uid="{F2A7289A-93D2-4E19-94A0-B5226229CCC0}"/>
    <cellStyle name="Porcentagem 15 5" xfId="19523" xr:uid="{AFC909D2-C4BC-4AA8-A3B0-D355C130FE7F}"/>
    <cellStyle name="Porcentagem 15 50" xfId="19524" xr:uid="{EABB7B9E-5E37-4388-8C91-A7AF0CE9A7CC}"/>
    <cellStyle name="Porcentagem 15 51" xfId="19525" xr:uid="{013A9C7D-56C9-4AFD-8A7C-C0E4EE36C8AF}"/>
    <cellStyle name="Porcentagem 15 52" xfId="19526" xr:uid="{80AC2AFC-408C-4198-97A6-A2B29406C1BE}"/>
    <cellStyle name="Porcentagem 15 53" xfId="19527" xr:uid="{6C772A08-DC50-4995-B779-2B9302A9D947}"/>
    <cellStyle name="Porcentagem 15 54" xfId="19528" xr:uid="{AE20E5EB-D770-41A7-B171-94BD25D11336}"/>
    <cellStyle name="Porcentagem 15 55" xfId="19529" xr:uid="{250172C4-520C-45BF-BDBA-B64A9DE840DA}"/>
    <cellStyle name="Porcentagem 15 56" xfId="19530" xr:uid="{5AE45E81-BDE1-4C4E-808D-A35AFDA06104}"/>
    <cellStyle name="Porcentagem 15 57" xfId="19531" xr:uid="{336EB08F-52DC-4F2B-B865-2C69EB3879A5}"/>
    <cellStyle name="Porcentagem 15 58" xfId="19532" xr:uid="{946E415F-C8FD-4A60-8850-98272CC564E9}"/>
    <cellStyle name="Porcentagem 15 59" xfId="19533" xr:uid="{33A28456-36D5-41D1-801E-96DBE7A9BED7}"/>
    <cellStyle name="Porcentagem 15 6" xfId="19534" xr:uid="{7C2809C6-AADA-4DA9-B0F0-85A411527E9B}"/>
    <cellStyle name="Porcentagem 15 60" xfId="19535" xr:uid="{676353BD-E75A-4DC3-81C5-50831867FFE4}"/>
    <cellStyle name="Porcentagem 15 61" xfId="19536" xr:uid="{AFCB39C0-E643-4080-AB4D-3D8237BB3B50}"/>
    <cellStyle name="Porcentagem 15 62" xfId="19537" xr:uid="{53D15C8C-953B-4757-BB8D-105F81748009}"/>
    <cellStyle name="Porcentagem 15 63" xfId="19538" xr:uid="{9B98C56E-C000-4F92-9F1B-186D7FA078DE}"/>
    <cellStyle name="Porcentagem 15 64" xfId="19539" xr:uid="{43282BEB-A3EA-49E6-B4C3-2775C6637EFE}"/>
    <cellStyle name="Porcentagem 15 65" xfId="19540" xr:uid="{90EEBA4B-725C-4033-863F-5801B97D2D4B}"/>
    <cellStyle name="Porcentagem 15 66" xfId="19541" xr:uid="{FF19C4A9-B4AB-4371-AB2D-B548D7E6C1CE}"/>
    <cellStyle name="Porcentagem 15 67" xfId="19542" xr:uid="{D3894FA0-D766-450F-8843-ED022106DFCF}"/>
    <cellStyle name="Porcentagem 15 68" xfId="19543" xr:uid="{4A642B73-F7BA-42EE-9A79-E632BF4E34A1}"/>
    <cellStyle name="Porcentagem 15 69" xfId="19544" xr:uid="{11DC1051-8BCD-441A-A6D5-55A3123BC591}"/>
    <cellStyle name="Porcentagem 15 7" xfId="19545" xr:uid="{34904A29-6D74-4824-88CF-355428B4140F}"/>
    <cellStyle name="Porcentagem 15 70" xfId="19546" xr:uid="{45390FF5-12D8-4852-8888-7B6147CB6C1C}"/>
    <cellStyle name="Porcentagem 15 71" xfId="19547" xr:uid="{679EEFD9-2E85-4A1E-AD90-02FA97929D89}"/>
    <cellStyle name="Porcentagem 15 72" xfId="19548" xr:uid="{675FEA49-872E-4DB6-8ADD-879FAFA38034}"/>
    <cellStyle name="Porcentagem 15 73" xfId="19549" xr:uid="{57E33D7A-FF2B-4875-9D8E-20E88E2C987D}"/>
    <cellStyle name="Porcentagem 15 74" xfId="19550" xr:uid="{4DC15D99-2597-4DFA-966C-A492F5F22533}"/>
    <cellStyle name="Porcentagem 15 75" xfId="19551" xr:uid="{A1125375-C343-4253-AC27-F5DF0275C6A9}"/>
    <cellStyle name="Porcentagem 15 76" xfId="19552" xr:uid="{128B050D-9153-4A3B-A4EE-31DB277766CF}"/>
    <cellStyle name="Porcentagem 15 77" xfId="19553" xr:uid="{8672AE53-40B0-4645-8A87-5E5AB7E52CF9}"/>
    <cellStyle name="Porcentagem 15 78" xfId="19554" xr:uid="{3492C9A6-A533-435B-A1DD-252D88BBF8B8}"/>
    <cellStyle name="Porcentagem 15 79" xfId="19555" xr:uid="{313DA33F-9B67-459E-AEA9-F8BC38E269FD}"/>
    <cellStyle name="Porcentagem 15 8" xfId="19556" xr:uid="{7994A74B-28E3-414E-A0A4-7764AC547888}"/>
    <cellStyle name="Porcentagem 15 80" xfId="19557" xr:uid="{40F32A00-FDF9-4D40-A9A1-FA53CEE48EC2}"/>
    <cellStyle name="Porcentagem 15 81" xfId="19558" xr:uid="{762012FA-FA0E-4B31-A643-609892901A7B}"/>
    <cellStyle name="Porcentagem 15 82" xfId="19559" xr:uid="{D06254E3-C0E6-4D57-A3F0-6C80B3412D44}"/>
    <cellStyle name="Porcentagem 15 83" xfId="19560" xr:uid="{AB55B4B8-4D14-4887-AFCA-3F7D7AE9DEC4}"/>
    <cellStyle name="Porcentagem 15 84" xfId="19561" xr:uid="{C78E0716-3513-4238-9144-5CDEE3DAE9D9}"/>
    <cellStyle name="Porcentagem 15 85" xfId="19562" xr:uid="{76252F49-EFE2-4DC6-8B1A-517AB18EE824}"/>
    <cellStyle name="Porcentagem 15 86" xfId="19563" xr:uid="{7D9D1726-9467-4D5C-800A-BB2B771647DE}"/>
    <cellStyle name="Porcentagem 15 87" xfId="19564" xr:uid="{AAA6B01B-DFAC-4AFB-A0AC-E52B2678B695}"/>
    <cellStyle name="Porcentagem 15 88" xfId="19565" xr:uid="{B269E1C5-4D81-42FC-88FE-2D23F07B902D}"/>
    <cellStyle name="Porcentagem 15 89" xfId="19566" xr:uid="{5E9A3711-3A22-4C2D-9BF0-DF846D98E0B3}"/>
    <cellStyle name="Porcentagem 15 9" xfId="19567" xr:uid="{A8A6CE9A-00B1-4B61-8EB9-16ACB1526011}"/>
    <cellStyle name="Porcentagem 15 90" xfId="19568" xr:uid="{229BB263-346B-4B02-926C-B050B5C24AE9}"/>
    <cellStyle name="Porcentagem 15 91" xfId="19569" xr:uid="{119BC465-C578-4CD7-B93D-14F149641D8E}"/>
    <cellStyle name="Porcentagem 15 92" xfId="19570" xr:uid="{3C36896C-0479-4EDA-B3ED-4A523BE45D42}"/>
    <cellStyle name="Porcentagem 15 93" xfId="19571" xr:uid="{64049ADD-ABB1-415C-9168-6CD3A9E0E9E3}"/>
    <cellStyle name="Porcentagem 15 94" xfId="19572" xr:uid="{C9C4CBE9-F18C-4D08-AB68-C7E211B6C66B}"/>
    <cellStyle name="Porcentagem 15 95" xfId="19573" xr:uid="{3BB32A7E-120E-441E-9A0E-58E29A12049D}"/>
    <cellStyle name="Porcentagem 15 96" xfId="19574" xr:uid="{95A007B7-1475-4BB3-A95B-414981D9C336}"/>
    <cellStyle name="Porcentagem 16" xfId="19575" xr:uid="{CB84CC45-6A79-4F34-91D5-FF34E1A05BEF}"/>
    <cellStyle name="Porcentagem 16 10" xfId="19576" xr:uid="{05E11920-0C62-4D38-9B0F-4AE3F00AC249}"/>
    <cellStyle name="Porcentagem 16 11" xfId="19577" xr:uid="{8E706F9E-62F0-4F2D-A93D-C153E4118C1F}"/>
    <cellStyle name="Porcentagem 16 12" xfId="19578" xr:uid="{CB50FECA-5699-4FB9-9894-FD4B136BF50A}"/>
    <cellStyle name="Porcentagem 16 13" xfId="19579" xr:uid="{01954B43-518C-4584-BC5B-7A07FB9EEDAF}"/>
    <cellStyle name="Porcentagem 16 14" xfId="19580" xr:uid="{AA5D16DE-EA75-42EB-9BB2-B157684C2922}"/>
    <cellStyle name="Porcentagem 16 15" xfId="19581" xr:uid="{981E2CF4-017D-41AE-9DD3-16488F1BDB46}"/>
    <cellStyle name="Porcentagem 16 16" xfId="19582" xr:uid="{535BC884-0732-46D8-96B4-9F2589578F05}"/>
    <cellStyle name="Porcentagem 16 17" xfId="19583" xr:uid="{F3BDCE57-4E1F-4602-9168-39C59784E91C}"/>
    <cellStyle name="Porcentagem 16 18" xfId="19584" xr:uid="{C49984AA-86FA-4914-8FEC-8E5B19D4143D}"/>
    <cellStyle name="Porcentagem 16 19" xfId="19585" xr:uid="{A245E0F5-82AD-4F54-A246-A7D75541976A}"/>
    <cellStyle name="Porcentagem 16 2" xfId="19586" xr:uid="{33BB92E5-452B-40BC-A15C-57B12E5C7579}"/>
    <cellStyle name="Porcentagem 16 2 10" xfId="19587" xr:uid="{491A43BF-8B48-4562-8677-E812A1A1970C}"/>
    <cellStyle name="Porcentagem 16 2 11" xfId="19588" xr:uid="{0C313EAB-F03D-45D3-9521-7EADA488F8F2}"/>
    <cellStyle name="Porcentagem 16 2 12" xfId="19589" xr:uid="{F7795073-41A6-407C-9FC0-155187FB99B5}"/>
    <cellStyle name="Porcentagem 16 2 13" xfId="19590" xr:uid="{F6D18C27-EDCA-48B1-9B75-A2D47DD3D8FC}"/>
    <cellStyle name="Porcentagem 16 2 14" xfId="19591" xr:uid="{235DB4D0-0463-47EB-A5CE-691DB6FBEDFB}"/>
    <cellStyle name="Porcentagem 16 2 15" xfId="19592" xr:uid="{BCA560EB-4990-4F31-A7C6-196D30853EEF}"/>
    <cellStyle name="Porcentagem 16 2 16" xfId="19593" xr:uid="{76AC2BE8-2675-49D4-9E93-B43A20061A9D}"/>
    <cellStyle name="Porcentagem 16 2 17" xfId="19594" xr:uid="{CF81CC29-1CB0-43CC-A310-1D270B8E334D}"/>
    <cellStyle name="Porcentagem 16 2 18" xfId="19595" xr:uid="{8D2F24EB-E1C7-4BFE-BD10-5451F644E569}"/>
    <cellStyle name="Porcentagem 16 2 19" xfId="19596" xr:uid="{64E6F0A7-DA34-4618-88FF-26D17A5F8816}"/>
    <cellStyle name="Porcentagem 16 2 2" xfId="19597" xr:uid="{A7CA832D-16F1-4CFA-B002-316C4FFAAB13}"/>
    <cellStyle name="Porcentagem 16 2 20" xfId="19598" xr:uid="{A8317353-E21B-4402-9375-8FB59F8FD4D1}"/>
    <cellStyle name="Porcentagem 16 2 21" xfId="19599" xr:uid="{D3641966-A16F-4014-B186-B50BDB22B921}"/>
    <cellStyle name="Porcentagem 16 2 22" xfId="19600" xr:uid="{0DB70F70-21CD-4D09-A4F5-9AFAA7C232A3}"/>
    <cellStyle name="Porcentagem 16 2 23" xfId="19601" xr:uid="{515545E5-692B-4ED3-B7DC-365B5DECFFBC}"/>
    <cellStyle name="Porcentagem 16 2 24" xfId="19602" xr:uid="{535D2746-875F-4092-A0EB-58D5DF0205CC}"/>
    <cellStyle name="Porcentagem 16 2 25" xfId="19603" xr:uid="{26BB499B-848D-4222-80B8-EAA29C245387}"/>
    <cellStyle name="Porcentagem 16 2 26" xfId="19604" xr:uid="{616E305B-EB96-4C6E-97DC-57D01B54CB4A}"/>
    <cellStyle name="Porcentagem 16 2 27" xfId="19605" xr:uid="{CC3A0DD1-4AF4-4686-9CB4-731E999BF2D0}"/>
    <cellStyle name="Porcentagem 16 2 28" xfId="19606" xr:uid="{DBC4F7DA-82EF-4C4C-A048-75A1D9549086}"/>
    <cellStyle name="Porcentagem 16 2 29" xfId="19607" xr:uid="{B3904D98-CFA6-470D-8AEE-3F4F1EC91B4A}"/>
    <cellStyle name="Porcentagem 16 2 3" xfId="19608" xr:uid="{26676341-54A2-4D4E-BD30-3AC2F1F41798}"/>
    <cellStyle name="Porcentagem 16 2 30" xfId="19609" xr:uid="{4AF43A98-5B50-4C91-8003-E54D9E6A711C}"/>
    <cellStyle name="Porcentagem 16 2 31" xfId="19610" xr:uid="{F88BFC09-ED93-4E8E-B6C5-ED30528B8623}"/>
    <cellStyle name="Porcentagem 16 2 32" xfId="19611" xr:uid="{2754955F-BA09-4E1D-A6F9-556E72E8D7CB}"/>
    <cellStyle name="Porcentagem 16 2 33" xfId="19612" xr:uid="{79B208BC-CF6C-4053-80EF-199482F91399}"/>
    <cellStyle name="Porcentagem 16 2 34" xfId="19613" xr:uid="{4E3BE37B-8BBA-4E07-9188-555CDB9D71FA}"/>
    <cellStyle name="Porcentagem 16 2 35" xfId="19614" xr:uid="{36F4977A-11B2-45DA-999A-00A6F9C8361B}"/>
    <cellStyle name="Porcentagem 16 2 36" xfId="19615" xr:uid="{59043486-8EA3-4356-8179-B4A29BA0C82E}"/>
    <cellStyle name="Porcentagem 16 2 37" xfId="19616" xr:uid="{B105845D-3A8E-43B6-9949-A577157BF489}"/>
    <cellStyle name="Porcentagem 16 2 38" xfId="19617" xr:uid="{8DC39BCD-1734-4E50-BB0D-59D2EECBCCB9}"/>
    <cellStyle name="Porcentagem 16 2 39" xfId="19618" xr:uid="{53EE285D-9FFE-4F59-9AD0-DBEB620DF165}"/>
    <cellStyle name="Porcentagem 16 2 4" xfId="19619" xr:uid="{A5AD605F-202F-4994-B714-A7962408780B}"/>
    <cellStyle name="Porcentagem 16 2 40" xfId="19620" xr:uid="{25B46E34-4FFE-44F6-AA5E-DF803D3BB1A0}"/>
    <cellStyle name="Porcentagem 16 2 41" xfId="19621" xr:uid="{DD120E22-419C-48CE-A335-5837966B1B39}"/>
    <cellStyle name="Porcentagem 16 2 42" xfId="19622" xr:uid="{F1462159-C43C-47B8-9456-D1CB7D5975F8}"/>
    <cellStyle name="Porcentagem 16 2 43" xfId="19623" xr:uid="{69E1830B-C74C-4062-B74B-2C9ACBACBA5A}"/>
    <cellStyle name="Porcentagem 16 2 44" xfId="19624" xr:uid="{0FF8460E-8392-4A42-9998-6097BD487992}"/>
    <cellStyle name="Porcentagem 16 2 45" xfId="19625" xr:uid="{420B259A-AB59-4F73-A9A9-6952016CD6A3}"/>
    <cellStyle name="Porcentagem 16 2 46" xfId="19626" xr:uid="{A41A8D8A-514B-4F85-9557-5A8BAC02D42D}"/>
    <cellStyle name="Porcentagem 16 2 47" xfId="19627" xr:uid="{7DA88CC0-8CA7-4EBF-ABF5-25756EB69CC2}"/>
    <cellStyle name="Porcentagem 16 2 48" xfId="19628" xr:uid="{5C19F00B-68B8-4EFD-B16C-14D3B727B1F0}"/>
    <cellStyle name="Porcentagem 16 2 49" xfId="19629" xr:uid="{E5EDDF09-8688-4B2A-853C-9E4747543F92}"/>
    <cellStyle name="Porcentagem 16 2 5" xfId="19630" xr:uid="{3A397844-93C3-4695-9FAA-F3A76AD54CAB}"/>
    <cellStyle name="Porcentagem 16 2 50" xfId="19631" xr:uid="{403D00E8-8E95-486F-9639-484685A7F17D}"/>
    <cellStyle name="Porcentagem 16 2 51" xfId="19632" xr:uid="{F6D97DFB-567D-446B-9635-1C78F0A27878}"/>
    <cellStyle name="Porcentagem 16 2 52" xfId="19633" xr:uid="{02E3236F-6E72-43A4-8A52-6B4891235586}"/>
    <cellStyle name="Porcentagem 16 2 53" xfId="19634" xr:uid="{53EEE132-477E-4B1B-8374-B5934DD62491}"/>
    <cellStyle name="Porcentagem 16 2 54" xfId="19635" xr:uid="{CF2652F7-25E5-4352-A441-9D82B217C4EE}"/>
    <cellStyle name="Porcentagem 16 2 55" xfId="19636" xr:uid="{6B20335E-58F4-4F53-8DF2-94B438827B41}"/>
    <cellStyle name="Porcentagem 16 2 56" xfId="19637" xr:uid="{B59FF571-3CD9-4C78-85BF-C0DA313EA3D5}"/>
    <cellStyle name="Porcentagem 16 2 57" xfId="19638" xr:uid="{778FFEF4-4E4D-4B1B-B7EF-1D2B25DE42F7}"/>
    <cellStyle name="Porcentagem 16 2 58" xfId="19639" xr:uid="{2DB6015D-19BE-4BF0-8D6E-E432F339FFE5}"/>
    <cellStyle name="Porcentagem 16 2 59" xfId="19640" xr:uid="{D8713A36-175E-4F08-99ED-01F900F37F5C}"/>
    <cellStyle name="Porcentagem 16 2 6" xfId="19641" xr:uid="{80809B98-1135-4DF9-AF19-B2ACA952230A}"/>
    <cellStyle name="Porcentagem 16 2 60" xfId="19642" xr:uid="{18C83B21-4340-4F10-B729-994E5437FAE4}"/>
    <cellStyle name="Porcentagem 16 2 61" xfId="19643" xr:uid="{76F75702-C2B0-4AAF-AAA7-1744E2D6B98A}"/>
    <cellStyle name="Porcentagem 16 2 62" xfId="19644" xr:uid="{018D8830-5E61-42F6-B2F1-E1AEF6C0509B}"/>
    <cellStyle name="Porcentagem 16 2 63" xfId="19645" xr:uid="{1513C91D-E43D-4153-A724-6607A805F8CE}"/>
    <cellStyle name="Porcentagem 16 2 64" xfId="19646" xr:uid="{C4A5FE8A-C3BD-4663-876C-1B5958762C6E}"/>
    <cellStyle name="Porcentagem 16 2 65" xfId="19647" xr:uid="{55738B61-2273-48F5-A844-F3B5777D588E}"/>
    <cellStyle name="Porcentagem 16 2 66" xfId="19648" xr:uid="{214500C9-7329-4686-B573-2A043E856B90}"/>
    <cellStyle name="Porcentagem 16 2 67" xfId="19649" xr:uid="{1D7E94CC-ECD1-4C27-B9A3-74EAAA9BA3EA}"/>
    <cellStyle name="Porcentagem 16 2 68" xfId="19650" xr:uid="{BDCDCFE9-304C-49B5-9E6D-116536DEF9A9}"/>
    <cellStyle name="Porcentagem 16 2 69" xfId="19651" xr:uid="{745FC7D5-39E6-4A78-B0F7-12093D2C657C}"/>
    <cellStyle name="Porcentagem 16 2 7" xfId="19652" xr:uid="{46914726-7297-499C-B327-A19C8611FB4E}"/>
    <cellStyle name="Porcentagem 16 2 70" xfId="19653" xr:uid="{DB102236-3145-41F0-B75B-7E883539E0E6}"/>
    <cellStyle name="Porcentagem 16 2 71" xfId="19654" xr:uid="{242BDB54-42B6-49B0-9A05-6FA148643DDA}"/>
    <cellStyle name="Porcentagem 16 2 72" xfId="19655" xr:uid="{ED51A83A-15F7-4347-9532-387A46489C5D}"/>
    <cellStyle name="Porcentagem 16 2 73" xfId="19656" xr:uid="{C7C42286-A9BB-4E06-A001-CC5C996FC680}"/>
    <cellStyle name="Porcentagem 16 2 74" xfId="19657" xr:uid="{96D3D6BA-9C24-4844-9FF9-871CD95D0A5F}"/>
    <cellStyle name="Porcentagem 16 2 75" xfId="19658" xr:uid="{3E9EC2E6-9A7A-44C8-9975-BF5E11BAD7D9}"/>
    <cellStyle name="Porcentagem 16 2 76" xfId="19659" xr:uid="{5484448F-A9FE-41B5-AE7C-4E9B78FC2D6E}"/>
    <cellStyle name="Porcentagem 16 2 77" xfId="19660" xr:uid="{A380BB91-E406-4490-BFB6-0B936932BDEE}"/>
    <cellStyle name="Porcentagem 16 2 78" xfId="19661" xr:uid="{D1005E4D-A1C0-4093-838C-AA6132E6BD6D}"/>
    <cellStyle name="Porcentagem 16 2 79" xfId="19662" xr:uid="{6978A5CA-5D2E-4675-A1C3-46928DEC8700}"/>
    <cellStyle name="Porcentagem 16 2 8" xfId="19663" xr:uid="{08C65174-59AF-4998-AE66-42078FAFCD8E}"/>
    <cellStyle name="Porcentagem 16 2 80" xfId="19664" xr:uid="{E34D75AF-1D8E-4BD9-B81B-679FD5E80555}"/>
    <cellStyle name="Porcentagem 16 2 81" xfId="19665" xr:uid="{B7F508A8-8AF9-4CC6-966E-4558C6A45C62}"/>
    <cellStyle name="Porcentagem 16 2 82" xfId="19666" xr:uid="{8362135B-466F-49B7-9265-FC976E8A37FF}"/>
    <cellStyle name="Porcentagem 16 2 83" xfId="19667" xr:uid="{98A00637-7360-4D67-A03F-FA1D4F4F5927}"/>
    <cellStyle name="Porcentagem 16 2 84" xfId="19668" xr:uid="{9A0B7FC1-146D-41D0-87A4-6B0F3E482FD3}"/>
    <cellStyle name="Porcentagem 16 2 85" xfId="19669" xr:uid="{5492572C-F1D1-4424-9FC2-DCFAD0980807}"/>
    <cellStyle name="Porcentagem 16 2 86" xfId="19670" xr:uid="{22780CEA-7D5E-4A7B-8770-45DB24B5F61E}"/>
    <cellStyle name="Porcentagem 16 2 87" xfId="19671" xr:uid="{B53991FE-DB64-46D3-B98D-016BB3FD71F5}"/>
    <cellStyle name="Porcentagem 16 2 9" xfId="19672" xr:uid="{0BC78FFA-2887-411E-9BDC-20DA5EB08FB5}"/>
    <cellStyle name="Porcentagem 16 20" xfId="19673" xr:uid="{9D2D51EC-3090-4270-9E3E-4668626A2241}"/>
    <cellStyle name="Porcentagem 16 21" xfId="19674" xr:uid="{81C79A6D-56CE-4059-AE31-64BE7AF56FEE}"/>
    <cellStyle name="Porcentagem 16 22" xfId="19675" xr:uid="{11E0608A-315D-4580-8498-316607762055}"/>
    <cellStyle name="Porcentagem 16 23" xfId="19676" xr:uid="{63F8F016-219A-44D0-85A5-12EE9A14E383}"/>
    <cellStyle name="Porcentagem 16 24" xfId="19677" xr:uid="{980E80DB-8A58-4886-BDCE-091D04D65A74}"/>
    <cellStyle name="Porcentagem 16 25" xfId="19678" xr:uid="{954E510A-5BD3-4D48-8D01-6344FFCED9C6}"/>
    <cellStyle name="Porcentagem 16 26" xfId="19679" xr:uid="{979DC1E2-1001-4EFE-B466-8A2B549E0C05}"/>
    <cellStyle name="Porcentagem 16 27" xfId="19680" xr:uid="{804CE1FE-4547-4B82-B0FD-D08A99F7B6A7}"/>
    <cellStyle name="Porcentagem 16 28" xfId="19681" xr:uid="{74F35352-9752-45F0-AB5C-DF9823E049D8}"/>
    <cellStyle name="Porcentagem 16 29" xfId="19682" xr:uid="{B8DD0109-AE2D-4DBD-86F8-C84F68639615}"/>
    <cellStyle name="Porcentagem 16 3" xfId="19683" xr:uid="{DEE13E17-2691-49F7-BC14-42C51FAC45F0}"/>
    <cellStyle name="Porcentagem 16 30" xfId="19684" xr:uid="{30670928-9305-4ABC-A4D3-65B089CBE188}"/>
    <cellStyle name="Porcentagem 16 31" xfId="19685" xr:uid="{043BD7C9-D846-4485-B211-EBCD989AC50D}"/>
    <cellStyle name="Porcentagem 16 32" xfId="19686" xr:uid="{43C577F8-5155-4B57-AA27-BFCAA7F95748}"/>
    <cellStyle name="Porcentagem 16 33" xfId="19687" xr:uid="{9A6A489B-5ABF-49D4-9A4F-347C116AD1CD}"/>
    <cellStyle name="Porcentagem 16 34" xfId="19688" xr:uid="{CA8AE615-D0A1-4DEB-9CD9-F024BF10E74A}"/>
    <cellStyle name="Porcentagem 16 35" xfId="19689" xr:uid="{17EE2067-F82B-47E2-A2FA-669E19AEC12B}"/>
    <cellStyle name="Porcentagem 16 36" xfId="19690" xr:uid="{43BCEC3A-C95F-428E-9E2C-153FEEA23840}"/>
    <cellStyle name="Porcentagem 16 37" xfId="19691" xr:uid="{E202E6E8-EDBE-4C08-8A59-D3E8C3BB106E}"/>
    <cellStyle name="Porcentagem 16 38" xfId="19692" xr:uid="{D7045391-9F83-40EF-86E4-046FFC3FEEA6}"/>
    <cellStyle name="Porcentagem 16 39" xfId="19693" xr:uid="{91556155-A3BA-48F1-BB27-6887EA9BF280}"/>
    <cellStyle name="Porcentagem 16 4" xfId="19694" xr:uid="{AFFFC6EF-7D8E-4BB7-88FF-965435E181BF}"/>
    <cellStyle name="Porcentagem 16 40" xfId="19695" xr:uid="{9B077537-2F0A-4786-BE5B-8A7CCD0AA29D}"/>
    <cellStyle name="Porcentagem 16 41" xfId="19696" xr:uid="{77F4DD20-D718-483E-83E6-D0007CDA8FDA}"/>
    <cellStyle name="Porcentagem 16 42" xfId="19697" xr:uid="{B34BFA3C-67F5-4877-A362-A0643F1515A8}"/>
    <cellStyle name="Porcentagem 16 43" xfId="19698" xr:uid="{CFE5C34A-9E8A-458C-A4DC-0B66C8A36FB1}"/>
    <cellStyle name="Porcentagem 16 44" xfId="19699" xr:uid="{0EB95D0F-F67B-4E80-BA09-D33E1F66C71D}"/>
    <cellStyle name="Porcentagem 16 45" xfId="19700" xr:uid="{78CEB576-B363-4983-A544-72A89598655A}"/>
    <cellStyle name="Porcentagem 16 46" xfId="19701" xr:uid="{C8C10812-3535-40A2-B5D2-8A1A42E082BE}"/>
    <cellStyle name="Porcentagem 16 47" xfId="19702" xr:uid="{5D8C7A60-07B1-417F-9919-F59301DCB60A}"/>
    <cellStyle name="Porcentagem 16 48" xfId="19703" xr:uid="{8390C219-2279-42B7-A493-4ED7CD37E66D}"/>
    <cellStyle name="Porcentagem 16 49" xfId="19704" xr:uid="{E7D0C604-B7D8-4B8F-84E9-989FF1CEF80B}"/>
    <cellStyle name="Porcentagem 16 5" xfId="19705" xr:uid="{F95B0AE9-7FFE-4489-9274-D8F137A45638}"/>
    <cellStyle name="Porcentagem 16 50" xfId="19706" xr:uid="{E884CF4C-ABE4-44E4-A037-2E0A6670773E}"/>
    <cellStyle name="Porcentagem 16 51" xfId="19707" xr:uid="{DEB68E8C-81EF-403E-AA6A-780CB2FEC991}"/>
    <cellStyle name="Porcentagem 16 52" xfId="19708" xr:uid="{FCCA18F2-FE17-4DB1-86F0-D0D48481D65F}"/>
    <cellStyle name="Porcentagem 16 53" xfId="19709" xr:uid="{669FA15F-1FA0-4736-8A72-C429FC33D953}"/>
    <cellStyle name="Porcentagem 16 54" xfId="19710" xr:uid="{F9539DA5-26EF-4BF0-AA09-6D0FE561D16D}"/>
    <cellStyle name="Porcentagem 16 55" xfId="19711" xr:uid="{0E836865-23D3-4917-B965-FBC4D045D552}"/>
    <cellStyle name="Porcentagem 16 56" xfId="19712" xr:uid="{99174D4D-78EA-4660-AA55-27217E817783}"/>
    <cellStyle name="Porcentagem 16 57" xfId="19713" xr:uid="{015D4D97-645C-47B7-B9BF-AF48AE284C75}"/>
    <cellStyle name="Porcentagem 16 58" xfId="19714" xr:uid="{00C71F99-1BBB-481A-B15A-47569F7DC606}"/>
    <cellStyle name="Porcentagem 16 59" xfId="19715" xr:uid="{859A829C-54DC-48F6-8DFE-64B53352AAA8}"/>
    <cellStyle name="Porcentagem 16 6" xfId="19716" xr:uid="{EF2CCEEA-A6BB-42DB-BFA9-F459466AA7F3}"/>
    <cellStyle name="Porcentagem 16 60" xfId="19717" xr:uid="{9A2F27BC-2C4F-44EA-94D8-9C0A12D04611}"/>
    <cellStyle name="Porcentagem 16 61" xfId="19718" xr:uid="{D5E2683D-6A75-476B-BCFE-BE9E9B0D22C1}"/>
    <cellStyle name="Porcentagem 16 62" xfId="19719" xr:uid="{BF7D86A2-4C6E-46F4-9B28-39715BCDFF60}"/>
    <cellStyle name="Porcentagem 16 63" xfId="19720" xr:uid="{85745B9C-656F-4BA7-8D6C-E9386C993549}"/>
    <cellStyle name="Porcentagem 16 64" xfId="19721" xr:uid="{64325733-3854-40D7-B01B-BDED5B19EEE0}"/>
    <cellStyle name="Porcentagem 16 65" xfId="19722" xr:uid="{9D1FED1B-77F5-422C-BE8C-2FABCECE5C71}"/>
    <cellStyle name="Porcentagem 16 66" xfId="19723" xr:uid="{270ABF96-DDF2-4848-8DAB-7CA506BB07AD}"/>
    <cellStyle name="Porcentagem 16 67" xfId="19724" xr:uid="{49DA2C47-21A3-419A-85D0-A605F728D92F}"/>
    <cellStyle name="Porcentagem 16 68" xfId="19725" xr:uid="{B9D4A1FB-25EB-498A-A942-D04222B9DF56}"/>
    <cellStyle name="Porcentagem 16 69" xfId="19726" xr:uid="{3D8F68D2-9261-4D00-931E-262B124C7864}"/>
    <cellStyle name="Porcentagem 16 7" xfId="19727" xr:uid="{6B07D2CA-395C-42B0-896C-EE3FA5449F87}"/>
    <cellStyle name="Porcentagem 16 70" xfId="19728" xr:uid="{3316E122-8740-4168-A3C9-D6CC156B1193}"/>
    <cellStyle name="Porcentagem 16 71" xfId="19729" xr:uid="{754059DB-D068-40E3-8801-4EB14A3D58D6}"/>
    <cellStyle name="Porcentagem 16 72" xfId="19730" xr:uid="{2D0721BE-2BDB-4B74-B2F7-4E00D2767818}"/>
    <cellStyle name="Porcentagem 16 73" xfId="19731" xr:uid="{57D0503B-9CF8-49D1-9D9B-9CEE5935C779}"/>
    <cellStyle name="Porcentagem 16 74" xfId="19732" xr:uid="{8B088D15-9C35-4C76-B292-C668BFD4EDEE}"/>
    <cellStyle name="Porcentagem 16 75" xfId="19733" xr:uid="{3EAB30C8-77EA-435D-BD80-7F11616A3338}"/>
    <cellStyle name="Porcentagem 16 76" xfId="19734" xr:uid="{288B55C6-67FB-4493-8575-72536277AB53}"/>
    <cellStyle name="Porcentagem 16 77" xfId="19735" xr:uid="{D6AC4BEE-A15D-42D6-A2F9-AC9220A32D34}"/>
    <cellStyle name="Porcentagem 16 78" xfId="19736" xr:uid="{A8EFC7A2-2D66-4E2C-BA4E-5D3872436F54}"/>
    <cellStyle name="Porcentagem 16 79" xfId="19737" xr:uid="{F99473BC-9FDB-4BE4-8DA9-54EA61AE6565}"/>
    <cellStyle name="Porcentagem 16 8" xfId="19738" xr:uid="{7C2DDC73-808E-415E-890F-4A4530CB8A86}"/>
    <cellStyle name="Porcentagem 16 80" xfId="19739" xr:uid="{FF750A53-3633-48E1-B2AD-A2D4AFFC1397}"/>
    <cellStyle name="Porcentagem 16 81" xfId="19740" xr:uid="{3A9BA252-0821-420E-B04D-3C0C804124EF}"/>
    <cellStyle name="Porcentagem 16 82" xfId="19741" xr:uid="{EFAB1F0E-712E-432D-9141-56EA0BC51327}"/>
    <cellStyle name="Porcentagem 16 83" xfId="19742" xr:uid="{306A6FF3-E0DF-4189-9027-73F5F8D80026}"/>
    <cellStyle name="Porcentagem 16 84" xfId="19743" xr:uid="{9689D133-30D4-4249-9A58-B029AA67EE0B}"/>
    <cellStyle name="Porcentagem 16 85" xfId="19744" xr:uid="{1D19D656-CF20-4C14-8A7E-23A3392D57A2}"/>
    <cellStyle name="Porcentagem 16 86" xfId="19745" xr:uid="{CB39EBF3-BB2E-4135-A1E6-2AF2C14B62D2}"/>
    <cellStyle name="Porcentagem 16 87" xfId="19746" xr:uid="{774D4922-E0AE-49A8-B857-E5D6E818117C}"/>
    <cellStyle name="Porcentagem 16 88" xfId="19747" xr:uid="{409A9AEE-13FE-4369-B525-4FE8125612B9}"/>
    <cellStyle name="Porcentagem 16 89" xfId="19748" xr:uid="{89CB8594-F6D5-4BB4-9597-615B4483925E}"/>
    <cellStyle name="Porcentagem 16 9" xfId="19749" xr:uid="{1BE518EF-7BF3-4B20-AA0D-D63D8013DCD1}"/>
    <cellStyle name="Porcentagem 16 90" xfId="19750" xr:uid="{BBC8B554-C651-48F4-AE61-1812D3C8AE6A}"/>
    <cellStyle name="Porcentagem 16 91" xfId="19751" xr:uid="{DB33BEF8-7639-4268-AC10-6657EB6973D0}"/>
    <cellStyle name="Porcentagem 16 92" xfId="19752" xr:uid="{76C8BDF9-634C-4C64-92AF-C06F96C33A41}"/>
    <cellStyle name="Porcentagem 16 93" xfId="19753" xr:uid="{9E9072A1-52DF-48EA-89C0-B99A0E993A6D}"/>
    <cellStyle name="Porcentagem 16 94" xfId="19754" xr:uid="{527865B7-AD74-479B-A039-859114707209}"/>
    <cellStyle name="Porcentagem 16 95" xfId="19755" xr:uid="{22850674-9235-49B7-A724-41507D65DA4B}"/>
    <cellStyle name="Porcentagem 16 96" xfId="19756" xr:uid="{2B7A0031-2B2E-4EBB-A58A-A44DEDEB5277}"/>
    <cellStyle name="Porcentagem 16 97" xfId="19757" xr:uid="{A3E4AB71-B96A-47C7-8037-A2A57BE07742}"/>
    <cellStyle name="Porcentagem 17" xfId="19758" xr:uid="{F692AF1E-8832-41FB-A76C-B3B94DB4E83C}"/>
    <cellStyle name="Porcentagem 18" xfId="19759" xr:uid="{100BA289-D568-462D-93CF-16BD31A08482}"/>
    <cellStyle name="Porcentagem 19" xfId="19760" xr:uid="{A8CDEE08-8664-4459-AE29-935592C05908}"/>
    <cellStyle name="Porcentagem 2" xfId="8246" xr:uid="{14E86C97-3716-4A7C-93CC-03FD45F60AB2}"/>
    <cellStyle name="Porcentagem 2 10" xfId="19761" xr:uid="{463D8DED-9F6B-4743-8E95-614B7E7B67EE}"/>
    <cellStyle name="Porcentagem 2 11" xfId="19762" xr:uid="{6B37A1F8-5673-447D-93F8-4676EB43147D}"/>
    <cellStyle name="Porcentagem 2 12" xfId="19763" xr:uid="{FA51C006-80C5-409E-B52D-76F5EC8398AE}"/>
    <cellStyle name="Porcentagem 2 13" xfId="19764" xr:uid="{DDDCAA5F-9C5B-471E-A4C1-D4A3099C29DC}"/>
    <cellStyle name="Porcentagem 2 14" xfId="19765" xr:uid="{1F049F07-DD9C-40E7-A7FC-7101825D8DFD}"/>
    <cellStyle name="Porcentagem 2 15" xfId="19766" xr:uid="{98A5AC50-6509-408C-ACF8-46A9BDD81331}"/>
    <cellStyle name="Porcentagem 2 16" xfId="19767" xr:uid="{20EA7EA1-5362-4610-8B11-A679C12E0059}"/>
    <cellStyle name="Porcentagem 2 17" xfId="19768" xr:uid="{D1BB248A-D068-4E2D-A2FD-67DB4EDA870B}"/>
    <cellStyle name="Porcentagem 2 18" xfId="19769" xr:uid="{F8BAD8B4-108E-4989-A72F-A444D065D7DD}"/>
    <cellStyle name="Porcentagem 2 19" xfId="19770" xr:uid="{F2DAE96D-EDB9-4DFA-91EC-67C9E73E1C8F}"/>
    <cellStyle name="Porcentagem 2 2" xfId="14109" xr:uid="{B7670574-1CF3-43F0-891B-AF3F1929F212}"/>
    <cellStyle name="Porcentagem 2 2 10" xfId="14110" xr:uid="{1A0978B4-B81D-4032-8535-3DA7CA0DB38C}"/>
    <cellStyle name="Porcentagem 2 2 11" xfId="14111" xr:uid="{09FE06A6-77DA-4978-B7E6-3B613982C081}"/>
    <cellStyle name="Porcentagem 2 2 12" xfId="14112" xr:uid="{79BD7170-D37E-4C7E-A5A7-0159465859FE}"/>
    <cellStyle name="Porcentagem 2 2 13" xfId="14113" xr:uid="{8A521EAF-C002-4ADB-B65F-AFBC6BC516C3}"/>
    <cellStyle name="Porcentagem 2 2 14" xfId="14114" xr:uid="{4120B16E-B124-4A5E-959C-EB83DE065EE4}"/>
    <cellStyle name="Porcentagem 2 2 15" xfId="14115" xr:uid="{73F516FD-F6F1-432E-B817-5B8C9560AE0C}"/>
    <cellStyle name="Porcentagem 2 2 16" xfId="14116" xr:uid="{BEBF15B8-A167-4F67-B57F-78E067BDC278}"/>
    <cellStyle name="Porcentagem 2 2 17" xfId="14117" xr:uid="{047BFB7F-34F2-479F-BCBB-F4B811DA6194}"/>
    <cellStyle name="Porcentagem 2 2 18" xfId="16839" xr:uid="{593FB86B-E689-4B6A-969F-75DA6F2888BD}"/>
    <cellStyle name="Porcentagem 2 2 2" xfId="14118" xr:uid="{E90C04C9-0FDB-40C5-9F1D-E6C2F1403715}"/>
    <cellStyle name="Porcentagem 2 2 3" xfId="14119" xr:uid="{185EBCDE-5918-487F-B9DD-EF6B7D676D98}"/>
    <cellStyle name="Porcentagem 2 2 4" xfId="14120" xr:uid="{3516DA71-C9F3-468E-9E4E-766A6C7EA631}"/>
    <cellStyle name="Porcentagem 2 2 5" xfId="14121" xr:uid="{B4F46DEA-0AEF-4832-ACEC-B8C9D1371C98}"/>
    <cellStyle name="Porcentagem 2 2 6" xfId="14122" xr:uid="{E57418ED-5F7E-4928-88F0-3EB894FACA00}"/>
    <cellStyle name="Porcentagem 2 2 7" xfId="14123" xr:uid="{CE9B2B19-D7D3-4AFC-80BC-96B24A2FD450}"/>
    <cellStyle name="Porcentagem 2 2 8" xfId="14124" xr:uid="{9388AEB5-076F-4F8C-ABA8-E243ECF54D21}"/>
    <cellStyle name="Porcentagem 2 2 9" xfId="14125" xr:uid="{A6A10A2B-C13E-40F8-B823-C0A71C44E907}"/>
    <cellStyle name="Porcentagem 2 20" xfId="19773" xr:uid="{1986FCAB-4A97-4D2B-93E8-6CEAB7EED44C}"/>
    <cellStyle name="Porcentagem 2 21" xfId="19774" xr:uid="{0DB58CE1-FE6E-4A25-A4C6-A511B1377A00}"/>
    <cellStyle name="Porcentagem 2 22" xfId="19775" xr:uid="{345C2E4E-3555-4960-A5E0-9088BBDCAEF9}"/>
    <cellStyle name="Porcentagem 2 23" xfId="19776" xr:uid="{65AD36C9-3501-4B6E-9E9E-074371330347}"/>
    <cellStyle name="Porcentagem 2 24" xfId="19777" xr:uid="{8FFF393D-352A-4499-A0A0-E0512AA1918F}"/>
    <cellStyle name="Porcentagem 2 25" xfId="19778" xr:uid="{1BA54CB5-608B-47E3-A317-E3AB51BEED1A}"/>
    <cellStyle name="Porcentagem 2 26" xfId="19779" xr:uid="{EFC978F9-290B-47CE-B330-8DB04F271F7A}"/>
    <cellStyle name="Porcentagem 2 27" xfId="19780" xr:uid="{4C23F48C-FB30-46B6-8B60-35F1850B37C1}"/>
    <cellStyle name="Porcentagem 2 28" xfId="25008" xr:uid="{CDFB2CBE-56E2-462F-AB4C-D2DDF91B28FB}"/>
    <cellStyle name="Porcentagem 2 3" xfId="14126" xr:uid="{FD8B3B5F-E0AB-4D7E-BFDA-40F16D9A3A2F}"/>
    <cellStyle name="Porcentagem 2 4" xfId="14127" xr:uid="{6C66317F-CDAA-45DA-845A-D28B9677A632}"/>
    <cellStyle name="Porcentagem 2 5" xfId="14128" xr:uid="{3127ECE8-DDD5-406C-9A6E-96378C9F0E16}"/>
    <cellStyle name="Porcentagem 2 6" xfId="14129" xr:uid="{B83D39BC-98C3-42F2-888A-C1653B19AC47}"/>
    <cellStyle name="Porcentagem 2 7" xfId="14130" xr:uid="{5D04CEF5-CCC5-4EDB-85A1-3A7F1C431626}"/>
    <cellStyle name="Porcentagem 2 8" xfId="19781" xr:uid="{106441D2-DE75-4604-A193-45FD9A1AF7DC}"/>
    <cellStyle name="Porcentagem 2 9" xfId="19782" xr:uid="{884E5342-3292-4321-A72A-7D051E946001}"/>
    <cellStyle name="Porcentagem 20" xfId="19783" xr:uid="{5C2479C9-ABDE-41EC-9735-2C56968DB8D7}"/>
    <cellStyle name="Porcentagem 21" xfId="19784" xr:uid="{26A0901D-52BD-4891-9AC2-D09087CC7597}"/>
    <cellStyle name="Porcentagem 22" xfId="19785" xr:uid="{F650E9B6-975A-4193-A1CC-93F55B5FF2D7}"/>
    <cellStyle name="Porcentagem 22 2" xfId="19786" xr:uid="{5E598FC3-8172-4E0B-8CB4-E992C1DB7C3B}"/>
    <cellStyle name="Porcentagem 22 2 10" xfId="19787" xr:uid="{44EBB02F-1163-453F-9EC1-E516627FBB6B}"/>
    <cellStyle name="Porcentagem 22 2 11" xfId="19788" xr:uid="{98449D2C-A1CF-4345-A22F-4BBBEDF201B6}"/>
    <cellStyle name="Porcentagem 22 2 12" xfId="19789" xr:uid="{CB0FFE14-4338-4AC6-86ED-F8972802C4D6}"/>
    <cellStyle name="Porcentagem 22 2 2" xfId="19790" xr:uid="{C986B2B8-2D50-45EC-A9A5-DECA38086FD8}"/>
    <cellStyle name="Porcentagem 22 2 3" xfId="19791" xr:uid="{AD642A9F-5376-4876-8AFA-83D99DBA5CA4}"/>
    <cellStyle name="Porcentagem 22 2 4" xfId="19792" xr:uid="{804BEBB8-84FE-49B9-BF10-CDFEA8CDDE23}"/>
    <cellStyle name="Porcentagem 22 2 5" xfId="19793" xr:uid="{0136F30E-AB1D-430C-8194-4059E3C3AECC}"/>
    <cellStyle name="Porcentagem 22 2 6" xfId="19794" xr:uid="{806ED88E-5B09-41FD-85AB-762277DDD61C}"/>
    <cellStyle name="Porcentagem 22 2 7" xfId="19795" xr:uid="{E0BEE55C-7A8D-4343-81FD-77B8750696E4}"/>
    <cellStyle name="Porcentagem 22 2 8" xfId="19796" xr:uid="{BBBCC522-788C-4342-AE6D-9BD12E35B74B}"/>
    <cellStyle name="Porcentagem 22 2 9" xfId="19797" xr:uid="{8A8E6500-8E2A-4A55-9ADC-6DC959A22867}"/>
    <cellStyle name="Porcentagem 23" xfId="19798" xr:uid="{A2129C79-16A8-405E-8074-5DB84055E402}"/>
    <cellStyle name="Porcentagem 23 10" xfId="19799" xr:uid="{2CDD714A-D995-4FCE-A047-F02B2DB5AF4B}"/>
    <cellStyle name="Porcentagem 23 11" xfId="19800" xr:uid="{D4FB76A6-8E23-4920-89AE-5F21862BB04D}"/>
    <cellStyle name="Porcentagem 23 12" xfId="19801" xr:uid="{A60462B4-47B6-4A4C-9B2D-B467DA91178F}"/>
    <cellStyle name="Porcentagem 23 13" xfId="19802" xr:uid="{E317F54E-89B8-4451-B9FF-75E1CDD109AE}"/>
    <cellStyle name="Porcentagem 23 2" xfId="19803" xr:uid="{13458E1B-0E99-4216-B85F-3CBCB09AC877}"/>
    <cellStyle name="Porcentagem 23 2 2" xfId="19804" xr:uid="{C269DE5F-42E2-4063-9F43-75364E0956D3}"/>
    <cellStyle name="Porcentagem 23 2 3" xfId="19805" xr:uid="{CFBBA21B-715E-4F00-B38E-B6DA2270FD59}"/>
    <cellStyle name="Porcentagem 23 2 4" xfId="19806" xr:uid="{DFD08C62-96EC-4EAD-8AFE-CBA13B058F6B}"/>
    <cellStyle name="Porcentagem 23 2 5" xfId="19807" xr:uid="{BF5CBF8C-5C0E-41C2-B0EF-7634B5E46572}"/>
    <cellStyle name="Porcentagem 23 2 6" xfId="19808" xr:uid="{16A2783C-78EF-4A99-A0D3-2552CC52941C}"/>
    <cellStyle name="Porcentagem 23 2 7" xfId="19809" xr:uid="{82AD56DD-5993-436F-8BC4-25E8539B4B9E}"/>
    <cellStyle name="Porcentagem 23 3" xfId="19810" xr:uid="{AF839A28-4B56-488A-AA44-018C6923DBBE}"/>
    <cellStyle name="Porcentagem 23 3 2" xfId="19811" xr:uid="{BCD200E5-1D7F-49BB-818C-94D3A615FCEE}"/>
    <cellStyle name="Porcentagem 23 3 3" xfId="19812" xr:uid="{AB57C911-D676-424E-A202-DBC8593D8956}"/>
    <cellStyle name="Porcentagem 23 3 4" xfId="19813" xr:uid="{196E263B-C0A7-4D40-BD45-035C35C2F71C}"/>
    <cellStyle name="Porcentagem 23 4" xfId="19814" xr:uid="{C9DD0FBB-9D5F-493E-A86A-AB625C999974}"/>
    <cellStyle name="Porcentagem 23 4 2" xfId="19815" xr:uid="{7498360E-999B-4DC0-A85F-1458CF7D0100}"/>
    <cellStyle name="Porcentagem 23 4 3" xfId="19816" xr:uid="{01ACF4BF-40D8-4F2D-B070-5369D253F33C}"/>
    <cellStyle name="Porcentagem 23 4 4" xfId="19817" xr:uid="{2625DB7C-B6C3-47FD-9414-2F383C469243}"/>
    <cellStyle name="Porcentagem 23 5" xfId="19818" xr:uid="{7A11334C-CFBD-4F3A-86F3-5A7AC13DA0BB}"/>
    <cellStyle name="Porcentagem 23 5 2" xfId="19819" xr:uid="{6A59EC3C-7D6D-4C52-A436-91F91F358B32}"/>
    <cellStyle name="Porcentagem 23 5 3" xfId="19820" xr:uid="{B1F2F1E2-9294-4200-AF06-7DD47BCB1C60}"/>
    <cellStyle name="Porcentagem 23 5 4" xfId="19821" xr:uid="{A2647CE1-0897-4136-AC44-2A7DEB3A6ACF}"/>
    <cellStyle name="Porcentagem 23 6" xfId="19822" xr:uid="{7210C10B-4181-455A-8232-5600BB48840A}"/>
    <cellStyle name="Porcentagem 23 7" xfId="19823" xr:uid="{473364EE-0E6F-490F-8761-A6635D805715}"/>
    <cellStyle name="Porcentagem 23 8" xfId="19824" xr:uid="{05131D48-B44B-4871-AC40-C5C4FC5A2980}"/>
    <cellStyle name="Porcentagem 23 9" xfId="19825" xr:uid="{005D996B-9CF0-49AB-BBD7-EFE16C24FA3E}"/>
    <cellStyle name="Porcentagem 24" xfId="14131" xr:uid="{2B2706CD-1E7D-4C3D-92E9-BF32C659B0ED}"/>
    <cellStyle name="Porcentagem 25" xfId="19826" xr:uid="{9166FAA8-646B-46FC-977B-55728B990BE4}"/>
    <cellStyle name="Porcentagem 26" xfId="19827" xr:uid="{411812ED-AEED-41F6-930B-C046B98FB85A}"/>
    <cellStyle name="Porcentagem 27" xfId="19828" xr:uid="{379CDC87-62F0-4F6D-B08B-284F7696F50E}"/>
    <cellStyle name="Porcentagem 28" xfId="19829" xr:uid="{5A3405C6-4BA3-410D-9B7D-3FBEAF30FEF3}"/>
    <cellStyle name="Porcentagem 29" xfId="19830" xr:uid="{4B55EF0A-5405-4BB9-8F1A-097964E422D5}"/>
    <cellStyle name="Porcentagem 3" xfId="14132" xr:uid="{CF98DE41-8185-41A4-A9EF-BB073047F50F}"/>
    <cellStyle name="Porcentagem 3 10" xfId="14133" xr:uid="{98AD47A7-2995-4005-99C5-52BEF4DB7841}"/>
    <cellStyle name="Porcentagem 3 11" xfId="14134" xr:uid="{A62E902B-4F2B-4A34-935C-2103FDE50A4E}"/>
    <cellStyle name="Porcentagem 3 12" xfId="14135" xr:uid="{05E88D69-142C-43AA-BB2D-4A5D89126645}"/>
    <cellStyle name="Porcentagem 3 13" xfId="14136" xr:uid="{0C89CD08-A2CF-4C88-80BF-AB8BA201265B}"/>
    <cellStyle name="Porcentagem 3 14" xfId="14137" xr:uid="{C28A2477-D2D4-4298-9B2E-1D4F0121F82A}"/>
    <cellStyle name="Porcentagem 3 15" xfId="14138" xr:uid="{8C02960A-A0C3-4E2C-B98D-A1164DFE7D0F}"/>
    <cellStyle name="Porcentagem 3 16" xfId="14139" xr:uid="{A6C0D9FD-0F91-4400-9247-58DFBD07600C}"/>
    <cellStyle name="Porcentagem 3 17" xfId="14140" xr:uid="{0D19B1B2-2452-47D6-A61A-5C9B44F64766}"/>
    <cellStyle name="Porcentagem 3 18" xfId="14141" xr:uid="{ED62AE0B-CBB1-4F4D-97FA-076196CD864E}"/>
    <cellStyle name="Porcentagem 3 19" xfId="14142" xr:uid="{D311AA16-E156-4865-834E-ADA6A6C0FED7}"/>
    <cellStyle name="Porcentagem 3 2" xfId="14143" xr:uid="{3E025EF4-6AF8-4BEB-85C7-1F91289B8600}"/>
    <cellStyle name="Porcentagem 3 2 2" xfId="14144" xr:uid="{E4790D12-E2B2-4145-9E6B-CD244E05572E}"/>
    <cellStyle name="Porcentagem 3 2 2 2" xfId="19836" xr:uid="{C89AD21F-5DB1-4032-AC6A-410CF58E3CAA}"/>
    <cellStyle name="Porcentagem 3 2 2 3" xfId="19835" xr:uid="{59670722-CC67-41C7-8B75-23C5DE6AB6D9}"/>
    <cellStyle name="Porcentagem 3 2 3" xfId="14145" xr:uid="{2970AB98-4C82-46CA-8C20-217EB98E5F2F}"/>
    <cellStyle name="Porcentagem 3 2 3 2" xfId="16248" xr:uid="{2220BD5B-E107-402E-9DD6-5397914BDEBB}"/>
    <cellStyle name="Porcentagem 3 2 3 2 2" xfId="16842" xr:uid="{76FB74D6-F959-4D92-A693-A89B31760E51}"/>
    <cellStyle name="Porcentagem 3 2 4" xfId="14146" xr:uid="{442313D5-4BD1-41C8-B31E-AFF6AF9D3174}"/>
    <cellStyle name="Porcentagem 3 2 5" xfId="16841" xr:uid="{8043CEB4-6F77-4F5D-91B5-4D2C6A7BE607}"/>
    <cellStyle name="Porcentagem 3 20" xfId="14147" xr:uid="{A537E7FB-9C84-4715-9265-EEEF2C1A3147}"/>
    <cellStyle name="Porcentagem 3 21" xfId="16840" xr:uid="{748B88E1-4445-420B-BCCA-37F1F41A271C}"/>
    <cellStyle name="Porcentagem 3 21 2" xfId="25007" xr:uid="{735EB498-465D-4292-B881-7EB87D909EA5}"/>
    <cellStyle name="Porcentagem 3 3" xfId="14148" xr:uid="{44771E1B-8FD2-4DE8-A810-2BCE520586DB}"/>
    <cellStyle name="Porcentagem 3 3 2" xfId="14149" xr:uid="{6022333B-917E-470F-BACE-5C31639B27E0}"/>
    <cellStyle name="Porcentagem 3 3 3" xfId="14150" xr:uid="{03DD6574-7943-41F0-B3DB-67A21BBBB24A}"/>
    <cellStyle name="Porcentagem 3 3 4" xfId="16843" xr:uid="{B4AD579E-4225-410C-BD89-07670F892D97}"/>
    <cellStyle name="Porcentagem 3 3 5" xfId="19837" xr:uid="{1FE9FE0D-6D5A-49B3-8BFB-3F1BABBF5C28}"/>
    <cellStyle name="Porcentagem 3 4" xfId="14151" xr:uid="{1CEC57A4-A8F3-4FA7-B87E-F30B77182ADC}"/>
    <cellStyle name="Porcentagem 3 5" xfId="14152" xr:uid="{6C94FE89-3241-4DA7-9C77-F8C3346404A1}"/>
    <cellStyle name="Porcentagem 3 6" xfId="14153" xr:uid="{A751844F-2BE9-4A52-A4B5-90DA6D47FBA5}"/>
    <cellStyle name="Porcentagem 3 7" xfId="14154" xr:uid="{44C4D625-C73F-4694-99A6-0DA13CBEFA9A}"/>
    <cellStyle name="Porcentagem 3 8" xfId="14155" xr:uid="{A48A8600-A7CB-4097-B5F4-1274B1949E96}"/>
    <cellStyle name="Porcentagem 3 9" xfId="14156" xr:uid="{79AABD91-542C-4A5E-A19D-4865619CF399}"/>
    <cellStyle name="Porcentagem 30" xfId="19838" xr:uid="{C0E33ED5-2AE3-434E-A363-D7E7B82CDB00}"/>
    <cellStyle name="Porcentagem 31" xfId="19839" xr:uid="{44F44937-9342-42D4-B534-EDCDCC6BAAC9}"/>
    <cellStyle name="Porcentagem 32" xfId="19840" xr:uid="{703EC861-2D37-4F4B-9B6B-802AD6400D5A}"/>
    <cellStyle name="Porcentagem 33" xfId="14157" xr:uid="{5B8136DF-FDA0-409D-B7E2-F0E264FC8F28}"/>
    <cellStyle name="Porcentagem 34" xfId="19841" xr:uid="{E912E55C-C916-4C00-9C48-C2917EA220E1}"/>
    <cellStyle name="Porcentagem 35" xfId="19842" xr:uid="{E19EA64C-4098-48E6-82CE-B95A6B12A690}"/>
    <cellStyle name="Porcentagem 36" xfId="19843" xr:uid="{A2A1E315-F085-424B-843E-5EA9EEE6978B}"/>
    <cellStyle name="Porcentagem 4" xfId="14158" xr:uid="{47778701-CFFD-442A-ACF0-866DC001673B}"/>
    <cellStyle name="Porcentagem 4 10" xfId="14159" xr:uid="{E85E5681-2644-43F2-BDA2-EB094164F3E8}"/>
    <cellStyle name="Porcentagem 4 11" xfId="14160" xr:uid="{DD1E9B9B-68FB-4F8F-9EB9-8F74F800CCA3}"/>
    <cellStyle name="Porcentagem 4 12" xfId="14161" xr:uid="{9E9CEFC2-CB60-4F1D-801E-3F5666249139}"/>
    <cellStyle name="Porcentagem 4 13" xfId="14162" xr:uid="{928354D9-CD0B-45BD-A1DE-A154E80B43BB}"/>
    <cellStyle name="Porcentagem 4 14" xfId="14163" xr:uid="{3A345917-3054-4621-81F9-A5E5ABCF6C61}"/>
    <cellStyle name="Porcentagem 4 15" xfId="14164" xr:uid="{27830B12-FB1A-4990-A3EB-458934E4B8BB}"/>
    <cellStyle name="Porcentagem 4 16" xfId="14165" xr:uid="{80D405FE-5D5A-45AA-BED2-831027144299}"/>
    <cellStyle name="Porcentagem 4 17" xfId="14166" xr:uid="{69EA868A-C3C9-44C4-A49C-1B57AA698618}"/>
    <cellStyle name="Porcentagem 4 18" xfId="14167" xr:uid="{3567BBF5-CD8B-4018-9E97-DDB4E860BA57}"/>
    <cellStyle name="Porcentagem 4 19" xfId="14168" xr:uid="{53CC1EDD-BF50-40CA-9E3B-D0535A8CB9AE}"/>
    <cellStyle name="Porcentagem 4 19 2" xfId="25185" xr:uid="{7DDD30A0-540B-4EDB-B253-77B8A3B8675D}"/>
    <cellStyle name="Porcentagem 4 2" xfId="14169" xr:uid="{A8543FC5-9227-4638-BA30-59061466BF5D}"/>
    <cellStyle name="Porcentagem 4 2 2" xfId="14170" xr:uid="{A6EF3A0F-0BA0-484E-8237-E79D1A4BABCD}"/>
    <cellStyle name="Porcentagem 4 2 3" xfId="15895" xr:uid="{1CC504A5-62FE-40CD-BA9D-CB9990FDC788}"/>
    <cellStyle name="Porcentagem 4 20" xfId="16844" xr:uid="{76135D5A-ED9E-4B69-B140-E6DD86873C9B}"/>
    <cellStyle name="Porcentagem 4 3" xfId="14171" xr:uid="{C35E60DC-E639-4363-97E0-44CBABCEE4C9}"/>
    <cellStyle name="Porcentagem 4 4" xfId="14172" xr:uid="{48E5BAAE-6BD0-415C-B020-AD24CBB9E8BA}"/>
    <cellStyle name="Porcentagem 4 5" xfId="14173" xr:uid="{0562C61D-43C7-4689-9742-8A331824B1F6}"/>
    <cellStyle name="Porcentagem 4 6" xfId="14174" xr:uid="{557813A9-05BA-422E-9FD0-FD93F649ADE2}"/>
    <cellStyle name="Porcentagem 4 7" xfId="14175" xr:uid="{57A3430F-D6D3-448C-AEBE-F03821B4550F}"/>
    <cellStyle name="Porcentagem 4 8" xfId="14176" xr:uid="{33E0C698-268B-4771-BB0C-0D8498C9E99A}"/>
    <cellStyle name="Porcentagem 4 9" xfId="14177" xr:uid="{852254CD-C14F-4ADF-83F0-777F4AEBFDD5}"/>
    <cellStyle name="Porcentagem 5" xfId="14178" xr:uid="{423DE538-5E29-4FD2-BA39-FC0249993214}"/>
    <cellStyle name="Porcentagem 5 10" xfId="14179" xr:uid="{99253AAE-7158-4AC0-99FD-246621444BF9}"/>
    <cellStyle name="Porcentagem 5 11" xfId="14180" xr:uid="{3301894A-4995-4467-9FB2-AA1E08E6CBB2}"/>
    <cellStyle name="Porcentagem 5 12" xfId="14181" xr:uid="{93CCC0FB-A145-46F5-BD42-E5F1A070C4CC}"/>
    <cellStyle name="Porcentagem 5 13" xfId="14182" xr:uid="{F0CA5B6F-213E-4782-BAD0-BF06CC3DF13D}"/>
    <cellStyle name="Porcentagem 5 14" xfId="14183" xr:uid="{6AE6CE15-E29F-4577-93BA-DAC808B7B986}"/>
    <cellStyle name="Porcentagem 5 15" xfId="14184" xr:uid="{4767BC72-AEFA-426F-9850-EB4355B5B4F2}"/>
    <cellStyle name="Porcentagem 5 16" xfId="14185" xr:uid="{69C10644-1872-46EA-B230-76D706200BF8}"/>
    <cellStyle name="Porcentagem 5 17" xfId="14186" xr:uid="{94C29EAD-5C51-4395-8215-B1CFC2AFDB72}"/>
    <cellStyle name="Porcentagem 5 18" xfId="14187" xr:uid="{8E08C5F3-88EF-4BB0-8661-34B0B669FB9E}"/>
    <cellStyle name="Porcentagem 5 19" xfId="16845" xr:uid="{70F94554-C2BD-44CE-998E-7DE514DF8F10}"/>
    <cellStyle name="Porcentagem 5 2" xfId="14188" xr:uid="{9FA027E7-A624-4A6F-B8C6-5789EC3C4755}"/>
    <cellStyle name="Porcentagem 5 2 2" xfId="14189" xr:uid="{E40F5C0D-DE0B-4111-8703-533F4B49D8FF}"/>
    <cellStyle name="Porcentagem 5 2 3" xfId="15896" xr:uid="{D8249A83-30DC-48D1-8858-1E933CA8E513}"/>
    <cellStyle name="Porcentagem 5 3" xfId="14190" xr:uid="{363265C5-CBBA-4CD3-9054-D472D0FAD961}"/>
    <cellStyle name="Porcentagem 5 4" xfId="14191" xr:uid="{A540B28F-8A8B-40B8-B9E4-2042CEC8025E}"/>
    <cellStyle name="Porcentagem 5 5" xfId="14192" xr:uid="{55FD29EF-5721-4112-84A3-432B5C672064}"/>
    <cellStyle name="Porcentagem 5 6" xfId="14193" xr:uid="{429A1498-E1B4-4105-8D66-439D1DEDBF65}"/>
    <cellStyle name="Porcentagem 5 7" xfId="14194" xr:uid="{B7F1D2AE-37E7-4219-9C35-235DC4BDF730}"/>
    <cellStyle name="Porcentagem 5 8" xfId="14195" xr:uid="{5E8491AB-B62B-414F-B59F-702A874D2CF3}"/>
    <cellStyle name="Porcentagem 5 9" xfId="14196" xr:uid="{7C92F369-222A-4F49-BF29-BEC8192D0BC2}"/>
    <cellStyle name="Porcentagem 6" xfId="14197" xr:uid="{6347FA15-AF3C-4F05-BDA3-6CE5290F6F03}"/>
    <cellStyle name="Porcentagem 6 2" xfId="14198" xr:uid="{A9CEE6A5-FEE5-498B-A1E3-E0032B1D749D}"/>
    <cellStyle name="Porcentagem 6 2 2" xfId="14199" xr:uid="{FF48F30B-0BFB-4369-BE21-BA240E3CB186}"/>
    <cellStyle name="Porcentagem 6 2 3" xfId="14200" xr:uid="{DEB33D42-C131-40DD-B152-D75A3EBF37A8}"/>
    <cellStyle name="Porcentagem 6 2 4" xfId="14201" xr:uid="{05BAA0C9-707F-4667-9059-907905D6A5A2}"/>
    <cellStyle name="Porcentagem 6 3" xfId="14202" xr:uid="{138F0154-77F6-4DD1-A197-C66DA821B9CB}"/>
    <cellStyle name="Porcentagem 6 4" xfId="15897" xr:uid="{31E3B015-A46E-44A8-B4CC-607B124248F4}"/>
    <cellStyle name="Porcentagem 7" xfId="14203" xr:uid="{0BACFD3E-0547-4829-B6C3-30FCE96A1F5B}"/>
    <cellStyle name="Porcentagem 7 2" xfId="14204" xr:uid="{77956A74-63E9-4D41-AF62-F9712D32EADA}"/>
    <cellStyle name="Porcentagem 7 2 2" xfId="14205" xr:uid="{6B3F3C7D-4FBC-4EAC-8A2C-82F8E87E7F57}"/>
    <cellStyle name="Porcentagem 7 2 3" xfId="16846" xr:uid="{B2D3F79E-C3EB-490E-9F8A-C0853742E3C3}"/>
    <cellStyle name="Porcentagem 7 3" xfId="14206" xr:uid="{8FE1C3D4-8ACE-466F-8637-EF2377A57878}"/>
    <cellStyle name="Porcentagem 7 3 2" xfId="16249" xr:uid="{B7F5181A-FE71-4834-8D8F-B644F3BCA223}"/>
    <cellStyle name="Porcentagem 7 3 2 2" xfId="16847" xr:uid="{A9E6AFB4-2B17-4F8B-9E65-95BFFC6E1EB3}"/>
    <cellStyle name="Porcentagem 8" xfId="14207" xr:uid="{5CF2D699-D549-4CC9-AD5D-46E097F064F1}"/>
    <cellStyle name="Porcentagem 8 2" xfId="14208" xr:uid="{0EE2A081-C2A8-4DFA-A8BE-9790F324FE9F}"/>
    <cellStyle name="Porcentagem 8 3" xfId="14209" xr:uid="{CF70B93E-D957-4B1C-AB31-97E91C56CF4A}"/>
    <cellStyle name="Porcentagem 8 4" xfId="14210" xr:uid="{B5C64BA5-4348-4C80-A34D-CA6BC22E91DF}"/>
    <cellStyle name="Porcentagem 9" xfId="14211" xr:uid="{CD5EBF5D-3DFD-43A6-A66D-444EA53381F7}"/>
    <cellStyle name="Porcentagem 9 2" xfId="14212" xr:uid="{100DEFAB-9591-443D-B901-238B6D7E6050}"/>
    <cellStyle name="Porcentagem 9 3" xfId="14213" xr:uid="{5ADEB813-3756-4130-96B2-BE6B3D6CCECC}"/>
    <cellStyle name="Porcentagem 9 4" xfId="14214" xr:uid="{EC78B6BF-FC0E-42DE-B5E5-41BDF25C7C7C}"/>
    <cellStyle name="PORCENTAJE 2" xfId="31672" xr:uid="{C4D06465-5503-4A90-91A3-3479EC594A5C}"/>
    <cellStyle name="Red Text" xfId="14215" xr:uid="{B9C98641-B1D1-43C6-9885-650FC4DD7415}"/>
    <cellStyle name="Ruim" xfId="15908" builtinId="27" customBuiltin="1"/>
    <cellStyle name="Saída" xfId="58" xr:uid="{00000000-0005-0000-0000-00003C000000}"/>
    <cellStyle name="Saída 10" xfId="8247" xr:uid="{968C58BE-7D86-437B-A3D3-E9FEAB2A5B84}"/>
    <cellStyle name="Saída 100" xfId="8248" xr:uid="{ADF577B7-6DF2-4404-AE35-991E9E444474}"/>
    <cellStyle name="Saída 101" xfId="8249" xr:uid="{88BEAC51-30DA-46CD-9AFE-E70DE2E524F3}"/>
    <cellStyle name="Saída 102" xfId="8250" xr:uid="{97A4ECD2-30DE-42C1-B1D8-F574BA65276E}"/>
    <cellStyle name="Saída 103" xfId="8251" xr:uid="{78CBF204-5C1D-4EE0-9DDB-9FD09125569B}"/>
    <cellStyle name="Saída 104" xfId="8252" xr:uid="{6AE4497A-DF94-41C4-B179-622887C69707}"/>
    <cellStyle name="Saída 105" xfId="8253" xr:uid="{ED0A5EEA-4FCC-467E-AE91-9ACCDADF568E}"/>
    <cellStyle name="Saída 106" xfId="8254" xr:uid="{117E4607-FBA6-4CBB-9E1A-BF8C416A5365}"/>
    <cellStyle name="Saída 107" xfId="8255" xr:uid="{676D5E28-EAFD-4904-B563-35ACF672E415}"/>
    <cellStyle name="Saída 108" xfId="8256" xr:uid="{B5D2966B-E13A-41C9-BC5B-6CBA6F41C59B}"/>
    <cellStyle name="Saída 109" xfId="8257" xr:uid="{22BF3DAB-4B00-4B49-8AE3-50FDFCAE260C}"/>
    <cellStyle name="Saída 11" xfId="8258" xr:uid="{BC2AA21C-FF4C-4F29-B90D-BC98634D51A0}"/>
    <cellStyle name="Saída 110" xfId="8259" xr:uid="{78853940-FF48-4E27-8B56-6049852679F7}"/>
    <cellStyle name="Saída 111" xfId="8260" xr:uid="{3ADFC317-2E99-497D-B600-CB140B5BCDB4}"/>
    <cellStyle name="Saída 112" xfId="8261" xr:uid="{2292C476-31EB-4046-B241-73FA5EC934FF}"/>
    <cellStyle name="Saída 113" xfId="8262" xr:uid="{FC80805A-654A-4182-A528-7B7C0F3891FD}"/>
    <cellStyle name="Saída 114" xfId="8263" xr:uid="{D09584E7-EAA5-4922-BB1D-0D3DABFAB69E}"/>
    <cellStyle name="Saída 115" xfId="8264" xr:uid="{8F6C8C32-AD81-4FE1-B713-EB6F33BE071A}"/>
    <cellStyle name="Saída 116" xfId="8265" xr:uid="{DD1729E8-B262-443B-81CE-4176302342B7}"/>
    <cellStyle name="Saída 117" xfId="8266" xr:uid="{F82C508A-9022-448B-872E-82A028867A8F}"/>
    <cellStyle name="Saída 118" xfId="8267" xr:uid="{C0B773C8-0A8D-4A2E-80BB-51D59CAD865A}"/>
    <cellStyle name="Saída 119" xfId="8268" xr:uid="{17D1AD55-58AA-4EEB-8C0B-01D1598C4773}"/>
    <cellStyle name="Saída 12" xfId="8269" xr:uid="{39A9753D-C4F5-412D-950A-56BE40628082}"/>
    <cellStyle name="Saída 120" xfId="8270" xr:uid="{6C5B6B79-DB7E-488D-8774-90C05D7C6832}"/>
    <cellStyle name="Saída 121" xfId="8271" xr:uid="{1AA597F4-D8F5-476F-91B4-F7385B840D2F}"/>
    <cellStyle name="Saída 122" xfId="8272" xr:uid="{31B6CF9A-3708-487A-B9B6-48D9F532540B}"/>
    <cellStyle name="Saída 123" xfId="8273" xr:uid="{8F626322-5517-4D98-B698-82431D450CEF}"/>
    <cellStyle name="Saída 124" xfId="8274" xr:uid="{7AA4D6C5-1CEE-4DE7-B7E0-42EC1DE31B97}"/>
    <cellStyle name="Saída 125" xfId="8275" xr:uid="{29863551-9799-4B82-9F54-926FD18DCDEA}"/>
    <cellStyle name="Saída 126" xfId="8276" xr:uid="{A09D531A-50E2-4167-85AD-854CFC214D50}"/>
    <cellStyle name="Saída 127" xfId="8277" xr:uid="{FC873E94-8AD1-43F6-8002-541A1DA4622B}"/>
    <cellStyle name="Saída 128" xfId="8278" xr:uid="{CDC8250F-BED4-4382-AA7C-B8D4272CD9F4}"/>
    <cellStyle name="Saída 129" xfId="8279" xr:uid="{4B65C7E4-1F23-45A4-A00D-BF01DDAD7BF9}"/>
    <cellStyle name="Saída 13" xfId="8280" xr:uid="{6195FB71-3F2A-40B2-9BC1-EABA6A749E49}"/>
    <cellStyle name="Saída 130" xfId="8281" xr:uid="{55311FCE-6A19-4D98-816B-35414FED4E56}"/>
    <cellStyle name="Saída 131" xfId="8282" xr:uid="{317D3FA2-A13D-47F9-93F0-78E6C4097D9B}"/>
    <cellStyle name="Saída 132" xfId="8283" xr:uid="{95CD0806-64A2-4CA1-A965-F76D8A060661}"/>
    <cellStyle name="Saída 133" xfId="8284" xr:uid="{1BB57B4F-7B79-4589-B064-68AAB23246D1}"/>
    <cellStyle name="Saída 134" xfId="8285" xr:uid="{81F9DFF6-8C48-4369-BC37-AD1DB6480972}"/>
    <cellStyle name="Saída 135" xfId="8286" xr:uid="{F534B91A-AF25-473B-83E2-05EDFB02BEA9}"/>
    <cellStyle name="Saída 136" xfId="8287" xr:uid="{AFC832E1-7B58-4417-9C06-C12693B16CCA}"/>
    <cellStyle name="Saída 137" xfId="8288" xr:uid="{B4604CE5-F89B-469D-881B-4A9A5341E8A4}"/>
    <cellStyle name="Saída 138" xfId="8289" xr:uid="{FEB6C98E-18C3-41AB-96BC-9A6DC1DFAE79}"/>
    <cellStyle name="Saída 139" xfId="8290" xr:uid="{0D1092F4-B18C-4C32-9650-EE962DB37117}"/>
    <cellStyle name="Saída 14" xfId="8291" xr:uid="{03876776-308C-43BB-873E-EA777086A28B}"/>
    <cellStyle name="Saída 140" xfId="8292" xr:uid="{91676396-ABB4-4D52-B551-17FC6CFB17E6}"/>
    <cellStyle name="Saída 141" xfId="8293" xr:uid="{0712356E-37DF-435F-9644-6225E92391E6}"/>
    <cellStyle name="Saída 142" xfId="8294" xr:uid="{A9C6D6CD-3666-44FA-A867-D34D45ED579C}"/>
    <cellStyle name="Saída 143" xfId="8295" xr:uid="{184E104E-A91A-47F2-9CC5-6B06D9A392DC}"/>
    <cellStyle name="Saída 144" xfId="8296" xr:uid="{8C68D7F7-FA77-4D25-84E6-D0BAB5E6E27C}"/>
    <cellStyle name="Saída 145" xfId="8297" xr:uid="{504A0850-CE76-4D12-B8AF-316B47C8BA6C}"/>
    <cellStyle name="Saída 146" xfId="8298" xr:uid="{1BF8B932-ECC7-403D-ACFD-A05642DE5528}"/>
    <cellStyle name="Saída 147" xfId="8299" xr:uid="{75902D10-BBA3-4A65-9DF4-493A71297E1D}"/>
    <cellStyle name="Saída 148" xfId="8300" xr:uid="{F114AA61-6820-462B-9C2A-B1FDCE96DC47}"/>
    <cellStyle name="Saída 149" xfId="8301" xr:uid="{F80CACBA-B8BA-4177-BBDE-3A840E5EBD5C}"/>
    <cellStyle name="Saída 15" xfId="8302" xr:uid="{448EE8E7-CE81-4DEA-AF6D-E720C43EF47D}"/>
    <cellStyle name="Saída 150" xfId="8303" xr:uid="{05E0597E-1B19-4B54-9047-48FABFFFBA2E}"/>
    <cellStyle name="Saída 151" xfId="8304" xr:uid="{E5E3E9F7-2A69-4D57-952D-C10B4AC8034D}"/>
    <cellStyle name="Saída 152" xfId="8305" xr:uid="{D9A9B5B2-3184-4525-9A49-54201ECE8C06}"/>
    <cellStyle name="Saída 153" xfId="8306" xr:uid="{252FE122-E0EA-4AD6-A6C2-B1647538AD76}"/>
    <cellStyle name="Saída 154" xfId="8307" xr:uid="{39386EA4-C4D7-40E2-B4C4-E91DAF6E6859}"/>
    <cellStyle name="Saída 155" xfId="8308" xr:uid="{F09999BC-5BF7-44D0-914E-81B5E6EFABD4}"/>
    <cellStyle name="Saída 156" xfId="8309" xr:uid="{20D97EED-4BE3-4DC2-B38E-1FDD550907C3}"/>
    <cellStyle name="Saída 157" xfId="8310" xr:uid="{2C6A5CB3-29CD-41E1-8C0F-E43FB4335590}"/>
    <cellStyle name="Saída 158" xfId="8311" xr:uid="{8B04B1FE-EF81-4011-B545-9FB949F08A6B}"/>
    <cellStyle name="Saída 159" xfId="8312" xr:uid="{C18BC444-929E-4E0D-AA34-E6A5795DDA24}"/>
    <cellStyle name="Saída 16" xfId="8313" xr:uid="{A9928100-4237-4EF5-908B-30E8526AFFF6}"/>
    <cellStyle name="Saída 160" xfId="8314" xr:uid="{FC7E116A-CA2F-46FA-B1FD-A2ADC8E63A6B}"/>
    <cellStyle name="Saída 161" xfId="8315" xr:uid="{5A5557F3-58D1-4E3B-962D-76718E65D5D0}"/>
    <cellStyle name="Saída 162" xfId="8316" xr:uid="{42552317-FA5D-4A89-9B76-F6667A962168}"/>
    <cellStyle name="Saída 163" xfId="8317" xr:uid="{7CD44875-ADC0-4CC9-B354-30F6BC8276A5}"/>
    <cellStyle name="Saída 164" xfId="8318" xr:uid="{977691C5-3E97-400A-A451-B4B16203BC5E}"/>
    <cellStyle name="Saída 165" xfId="8319" xr:uid="{D50951DD-7C22-4671-A0A4-3F692FAA2697}"/>
    <cellStyle name="Saída 166" xfId="8320" xr:uid="{7DA2E203-26E5-4A8B-A63F-FB9737D919BA}"/>
    <cellStyle name="Saída 167" xfId="8321" xr:uid="{B4BC4429-FC50-43D7-A3C2-DFC878DC9E05}"/>
    <cellStyle name="Saída 168" xfId="8322" xr:uid="{24271263-9D50-4A01-A986-68C04D2C04B8}"/>
    <cellStyle name="Saída 169" xfId="8323" xr:uid="{2BDAC7B0-2A8C-431D-97D7-E6785EC1EC1F}"/>
    <cellStyle name="Saída 17" xfId="8324" xr:uid="{7DC33B59-319C-494C-A057-7150D7DD4A5D}"/>
    <cellStyle name="Saída 170" xfId="8325" xr:uid="{A311F3E8-CD92-4034-98E7-8E75A44EFEAC}"/>
    <cellStyle name="Saída 171" xfId="8326" xr:uid="{1C1A1CB1-1E75-49B4-BDBC-6D2D01B91F06}"/>
    <cellStyle name="Saída 172" xfId="8327" xr:uid="{396ED8D9-836C-4C50-9804-AAFFC151599C}"/>
    <cellStyle name="Saída 173" xfId="8328" xr:uid="{0CAF66BC-E496-4AE1-A644-8791268648E8}"/>
    <cellStyle name="Saída 174" xfId="8329" xr:uid="{932A7982-FB6F-4F0F-BC62-DA9E5249B148}"/>
    <cellStyle name="Saída 175" xfId="8330" xr:uid="{9346E0BF-3C1A-467B-A1C5-2CD97BD6376C}"/>
    <cellStyle name="Saída 176" xfId="8331" xr:uid="{A2777B07-7538-42EE-AF11-42A83AC04474}"/>
    <cellStyle name="Saída 177" xfId="8332" xr:uid="{10239704-9487-4F0B-B4C1-57CD7E1F55DD}"/>
    <cellStyle name="Saída 178" xfId="8333" xr:uid="{B2671E67-1ACC-4F1E-BA72-30FF98E8F2B0}"/>
    <cellStyle name="Saída 179" xfId="8334" xr:uid="{520532B9-99EA-4A18-B661-55F360059AA8}"/>
    <cellStyle name="Saída 18" xfId="8335" xr:uid="{B2AD5B35-7342-41E4-88C2-20A9816845F1}"/>
    <cellStyle name="Saída 180" xfId="8336" xr:uid="{9930C4D4-7A25-4D0C-9542-89CB935A02CA}"/>
    <cellStyle name="Saída 181" xfId="8337" xr:uid="{80A78A6B-CCE5-4A7E-AA0C-74EAE4288B34}"/>
    <cellStyle name="Saída 182" xfId="8338" xr:uid="{83B6BAD4-50BD-4458-B22A-C0F40CC29267}"/>
    <cellStyle name="Saída 183" xfId="8339" xr:uid="{A91E0D97-4B70-4A15-A69A-93803E69EBF3}"/>
    <cellStyle name="Saída 184" xfId="8340" xr:uid="{1818A369-8185-4D4B-AD27-2D8303C0CC7E}"/>
    <cellStyle name="Saída 185" xfId="8341" xr:uid="{15214DA8-468D-46DE-9829-86FF2102731A}"/>
    <cellStyle name="Saída 186" xfId="8342" xr:uid="{3195A9D1-C923-4FA6-877E-30D5C89AB299}"/>
    <cellStyle name="Saída 187" xfId="8343" xr:uid="{D231E98E-EA68-49F5-9143-6F5D9130FAD7}"/>
    <cellStyle name="Saída 188" xfId="8344" xr:uid="{2F7BABA3-75E1-4A86-B68E-30D0CCBD9A7B}"/>
    <cellStyle name="Saída 189" xfId="8345" xr:uid="{18FD066F-0EA2-4C0B-8A9C-A0F891921E95}"/>
    <cellStyle name="Saída 19" xfId="8346" xr:uid="{130C0705-67F3-442C-B0B3-A025E0020E8A}"/>
    <cellStyle name="Saída 190" xfId="8347" xr:uid="{C7785EF5-956A-48FE-9485-0880313D5EBD}"/>
    <cellStyle name="Saída 191" xfId="8348" xr:uid="{6DEB2170-3D54-4120-9C99-FF2800B38C57}"/>
    <cellStyle name="Saída 192" xfId="8349" xr:uid="{EE022992-DEAF-4A72-8518-C704B668C24B}"/>
    <cellStyle name="Saída 193" xfId="8350" xr:uid="{35707983-B2E0-479D-A349-84AAC4FD144C}"/>
    <cellStyle name="Saída 194" xfId="8351" xr:uid="{F686DE90-C7DB-4A46-9C83-63E16EDB9D5B}"/>
    <cellStyle name="Saída 195" xfId="8352" xr:uid="{E5FF3988-4E10-46E2-9D3B-9E0D0B35167F}"/>
    <cellStyle name="Saída 196" xfId="8353" xr:uid="{6C100FCB-8866-4D86-B7A6-1132665F3F47}"/>
    <cellStyle name="Saída 197" xfId="8354" xr:uid="{FA48E874-30E7-4D83-8539-0AE6C0501D1C}"/>
    <cellStyle name="Saída 198" xfId="8355" xr:uid="{74DCD311-393E-4021-A946-9B7EFCABA12D}"/>
    <cellStyle name="Saída 199" xfId="8356" xr:uid="{14C238F9-4ACB-4F78-A8D2-1F4E59306F10}"/>
    <cellStyle name="Saída 2" xfId="8357" xr:uid="{87024397-40F0-44B8-87FD-085B8DD89E11}"/>
    <cellStyle name="Saída 2 2" xfId="14216" xr:uid="{1DB3A38A-EFD9-4620-A4C8-7BEF1EF00A2F}"/>
    <cellStyle name="Saída 2 3" xfId="14217" xr:uid="{AC508F4E-5A29-4859-9553-29CD66B7FE09}"/>
    <cellStyle name="Saída 2 4" xfId="16250" xr:uid="{91279480-468A-4E99-AFD3-83DE964DB118}"/>
    <cellStyle name="Saída 2 4 2" xfId="25191" xr:uid="{39CA9DA0-3338-4083-B0FD-7B52B79F5504}"/>
    <cellStyle name="Saída 2 4 3" xfId="16420" xr:uid="{BB9F4E51-343C-4ADC-A3AB-05DADE177673}"/>
    <cellStyle name="Saída 20" xfId="8358" xr:uid="{94BCB912-5A96-45A4-BE22-79ED33BD26D5}"/>
    <cellStyle name="Saída 200" xfId="8359" xr:uid="{FE4A7015-F9FA-45AF-B33F-7F1CC6DA28CE}"/>
    <cellStyle name="Saída 201" xfId="8360" xr:uid="{72BD0ABA-754D-4D3A-8778-B65C777BA808}"/>
    <cellStyle name="Saída 202" xfId="8361" xr:uid="{972BEBD9-6211-4CFE-B61E-3E6FC344460B}"/>
    <cellStyle name="Saída 203" xfId="8362" xr:uid="{B58968A0-CC7A-43EB-AAD2-9FD39CF705E3}"/>
    <cellStyle name="Saída 204" xfId="8363" xr:uid="{09D3E6F8-B7AE-4FE1-9D2A-440DFC0F1B4A}"/>
    <cellStyle name="Saída 205" xfId="8364" xr:uid="{D7282EEB-0768-4C21-B226-C5E529168BEA}"/>
    <cellStyle name="Saída 206" xfId="8365" xr:uid="{1F281B81-26ED-497F-9ED8-C5AD900817EC}"/>
    <cellStyle name="Saída 207" xfId="8366" xr:uid="{8872DF19-4C02-4A89-AA11-3838F174F8DD}"/>
    <cellStyle name="Saída 208" xfId="8367" xr:uid="{70DCF010-C8D8-4384-90F0-B2291BB7F27F}"/>
    <cellStyle name="Saída 209" xfId="8368" xr:uid="{D258B0C4-A26F-43AB-8419-A49A87962CCC}"/>
    <cellStyle name="Saída 21" xfId="8369" xr:uid="{B86696FF-A716-452D-85A7-A1A4A83B7586}"/>
    <cellStyle name="Saída 210" xfId="8370" xr:uid="{B4E4B2FC-B8DA-47D1-BB61-4AEA9AE6F0EE}"/>
    <cellStyle name="Saída 211" xfId="8371" xr:uid="{6B132DAD-4815-4550-B10F-4F3D8C9FAC76}"/>
    <cellStyle name="Saída 212" xfId="8372" xr:uid="{167E0D24-C2F3-416A-9E67-3C6A30E3BDE4}"/>
    <cellStyle name="Saída 213" xfId="8373" xr:uid="{06BFAEAD-9387-4051-92EA-085AEE670689}"/>
    <cellStyle name="Saída 214" xfId="8374" xr:uid="{45E4DF29-DEE2-4F79-A7E1-46D6BFAFA61F}"/>
    <cellStyle name="Saída 215" xfId="8375" xr:uid="{A43594D7-9B81-42C1-899A-A5BDBE258275}"/>
    <cellStyle name="Saída 216" xfId="8376" xr:uid="{62CCD30B-EB0E-4501-8DFE-4C1B73749C97}"/>
    <cellStyle name="Saída 217" xfId="8377" xr:uid="{286EFAB1-912D-43EF-A54D-8619AB8F4D32}"/>
    <cellStyle name="Saída 218" xfId="8378" xr:uid="{61A038C5-25B4-4EE2-8033-D5D6D4D4ED88}"/>
    <cellStyle name="Saída 219" xfId="8379" xr:uid="{2C041D87-6854-43DA-B9FD-C4F5584C0F73}"/>
    <cellStyle name="Saída 22" xfId="8380" xr:uid="{E4A1CC52-86D4-4924-B168-22E280734F7D}"/>
    <cellStyle name="Saída 220" xfId="8381" xr:uid="{11D118BB-5B73-4133-A62B-056C2EFA5C74}"/>
    <cellStyle name="Saída 221" xfId="8382" xr:uid="{4892FD1F-4261-4ED5-AEB6-EC04338C4538}"/>
    <cellStyle name="Saída 222" xfId="8383" xr:uid="{89600103-AE8D-4F9B-A516-A0B0A26A7CF6}"/>
    <cellStyle name="Saída 223" xfId="8384" xr:uid="{9104D0AE-B1E7-4E39-800A-24914566E155}"/>
    <cellStyle name="Saída 224" xfId="8385" xr:uid="{75CC66EF-7C69-4AAD-BCD5-AA01EAAC8F16}"/>
    <cellStyle name="Saída 225" xfId="8386" xr:uid="{5EA9639D-6A90-4F5A-9D17-AE5EC885CDA0}"/>
    <cellStyle name="Saída 226" xfId="8387" xr:uid="{ABD273C2-E887-4ABD-A87F-EF01108C38D8}"/>
    <cellStyle name="Saída 227" xfId="8388" xr:uid="{FD318C30-7627-473F-A37A-F40D192F7C6B}"/>
    <cellStyle name="Saída 228" xfId="8389" xr:uid="{89FC785F-38CD-48FB-BF01-52FED5A5C8B2}"/>
    <cellStyle name="Saída 229" xfId="8390" xr:uid="{3D9A9B0F-4A6C-4E7E-A0E5-1C3198B9AA2E}"/>
    <cellStyle name="Saída 23" xfId="8391" xr:uid="{2A54B584-6647-4613-89DF-929B6A3A1335}"/>
    <cellStyle name="Saída 230" xfId="8392" xr:uid="{FD3F8188-9019-4A73-9A6F-4EE2A9A8FB1C}"/>
    <cellStyle name="Saída 231" xfId="8393" xr:uid="{9D7AB7BD-A1DF-48A8-9E6E-F54808E98AB7}"/>
    <cellStyle name="Saída 232" xfId="8394" xr:uid="{AB3B805B-FEDC-4F37-BCB8-76A593F3A3AA}"/>
    <cellStyle name="Saída 233" xfId="8395" xr:uid="{6C5EE2EE-D4C3-417D-947B-FAB96333DB95}"/>
    <cellStyle name="Saída 234" xfId="8396" xr:uid="{07DC25EE-DD02-460B-8F40-E459B18BC557}"/>
    <cellStyle name="Saída 235" xfId="8397" xr:uid="{6154A054-B23D-4904-9343-7E7C8038F9F6}"/>
    <cellStyle name="Saída 236" xfId="8398" xr:uid="{EAD4E27E-F105-4CBB-A5BD-EEED565180C9}"/>
    <cellStyle name="Saída 237" xfId="8399" xr:uid="{F92C2DDC-1183-4899-AB5F-B45BD3B1CC0C}"/>
    <cellStyle name="Saída 238" xfId="8400" xr:uid="{D4EE033C-6E47-4E0F-A7A2-F980FF6BFA6F}"/>
    <cellStyle name="Saída 239" xfId="8401" xr:uid="{4D05EDA0-DEBE-4AD9-83D8-B45B064D5FEB}"/>
    <cellStyle name="Saída 24" xfId="8402" xr:uid="{0BC6AA6E-F20F-4ED2-8CD6-D7D692B4C97E}"/>
    <cellStyle name="Saída 240" xfId="8403" xr:uid="{CD2F30D4-F2BA-4EB8-ABEF-95A9BFA740BC}"/>
    <cellStyle name="Saída 241" xfId="8404" xr:uid="{77C52E4E-193D-498E-B78C-4BE14C66CF40}"/>
    <cellStyle name="Saída 242" xfId="8405" xr:uid="{7AA25CF0-F24B-42A1-8387-EE2EE43816E1}"/>
    <cellStyle name="Saída 243" xfId="8406" xr:uid="{CC5C52C5-0B3D-442F-98D8-5F25E735AE71}"/>
    <cellStyle name="Saída 244" xfId="8407" xr:uid="{73BF0884-37D5-4692-B79E-24F61A60B700}"/>
    <cellStyle name="Saída 245" xfId="8408" xr:uid="{5EDC9F6F-730C-4583-A415-4047234D5EEA}"/>
    <cellStyle name="Saída 246" xfId="8409" xr:uid="{B077D108-1A1E-4AB7-8FBD-221DCE59AA92}"/>
    <cellStyle name="Saída 247" xfId="8410" xr:uid="{F163DC6E-B57F-4806-8048-CB9B81BE25AB}"/>
    <cellStyle name="Saída 248" xfId="8411" xr:uid="{FB60426B-6848-4CA8-A0CE-969B5F8821C7}"/>
    <cellStyle name="Saída 249" xfId="8412" xr:uid="{AEEA071F-DD79-41C9-A8A5-0945F078213F}"/>
    <cellStyle name="Saída 25" xfId="8413" xr:uid="{3271E703-4FC1-4AB6-B1E3-364C5657BCEF}"/>
    <cellStyle name="Saída 250" xfId="8414" xr:uid="{C8FFF20F-AC19-4CEF-88D2-287CB72AB048}"/>
    <cellStyle name="Saída 251" xfId="8415" xr:uid="{794BEBF0-D45E-4EAB-BBCD-4C0087EBEB14}"/>
    <cellStyle name="Saída 252" xfId="8416" xr:uid="{DBE49756-9AF5-40DB-8A12-6B6B488C3164}"/>
    <cellStyle name="Saída 253" xfId="8417" xr:uid="{5E8F5983-326C-4EBC-A2A6-5028DA0B9F66}"/>
    <cellStyle name="Saída 254" xfId="8418" xr:uid="{3744C0E2-D165-47A8-9B2E-CE21939C808F}"/>
    <cellStyle name="Saída 255" xfId="8419" xr:uid="{68539CDC-0ED0-4F8D-8AA2-C729E4464EAB}"/>
    <cellStyle name="Saída 256" xfId="15911" xr:uid="{737290E2-A40E-4096-99A7-5276FE886FCC}"/>
    <cellStyle name="Saída 26" xfId="8420" xr:uid="{EDEBB511-92A8-4196-98DE-A7812E0E11C9}"/>
    <cellStyle name="Saída 27" xfId="8421" xr:uid="{5350DC5B-74C0-49A7-8CE9-002979A839FB}"/>
    <cellStyle name="Saída 28" xfId="8422" xr:uid="{6C0D7D0E-688D-4165-9607-5C40E2777B33}"/>
    <cellStyle name="Saída 29" xfId="8423" xr:uid="{FEC401A6-4AFA-418A-87C0-F9331C4068B7}"/>
    <cellStyle name="Saída 3" xfId="8424" xr:uid="{11AEB087-EE1E-4556-AF14-2DE58557F1D0}"/>
    <cellStyle name="Saída 3 2" xfId="16251" xr:uid="{AFD0BD20-F494-434F-8F31-F8BDCC67988E}"/>
    <cellStyle name="Saída 3 2 2" xfId="16421" xr:uid="{877FFA5D-AC7B-4EAE-844F-F0A00E137A2C}"/>
    <cellStyle name="Saída 30" xfId="8425" xr:uid="{3A7E3F5F-5B48-451D-9D86-63A9E3B72CF4}"/>
    <cellStyle name="Saída 31" xfId="8426" xr:uid="{30CE12C0-7AB6-4A00-B90F-5C2B80C0F598}"/>
    <cellStyle name="Saída 32" xfId="8427" xr:uid="{B9626C33-4FAB-40E5-AC5E-B588F5279E0A}"/>
    <cellStyle name="Saída 33" xfId="8428" xr:uid="{09296560-C3FC-465D-9C5F-6B05B9522C52}"/>
    <cellStyle name="Saída 34" xfId="8429" xr:uid="{45746CB3-11CD-4B90-8C4C-80E49527AD69}"/>
    <cellStyle name="Saída 35" xfId="8430" xr:uid="{94252094-7530-4885-8452-966F376B9DB1}"/>
    <cellStyle name="Saída 36" xfId="8431" xr:uid="{B4829FC2-A2F0-43B8-B2DF-ACDB6185118C}"/>
    <cellStyle name="Saída 37" xfId="8432" xr:uid="{C0FD0129-44A8-41BB-9FD2-55B112B22444}"/>
    <cellStyle name="Saída 38" xfId="8433" xr:uid="{251E79E0-4D85-46D6-A2F4-CCC977C0C69C}"/>
    <cellStyle name="Saída 39" xfId="8434" xr:uid="{75558E27-1509-47E2-ACB3-FC0DC413D6D5}"/>
    <cellStyle name="Saída 4" xfId="8435" xr:uid="{D3E4FBC6-C3D4-4387-9E48-E6E452B4C70C}"/>
    <cellStyle name="Saída 40" xfId="8436" xr:uid="{C4A7CFCC-353F-4F54-ABE7-DAC306057DBD}"/>
    <cellStyle name="Saída 41" xfId="8437" xr:uid="{9117C04F-A962-42B6-BB3C-CE23D163013A}"/>
    <cellStyle name="Saída 42" xfId="8438" xr:uid="{85348F53-4E5C-4BA1-A977-190E55C65E83}"/>
    <cellStyle name="Saída 43" xfId="8439" xr:uid="{ED03DD41-3778-4E6C-840B-DAC7E1007F5C}"/>
    <cellStyle name="Saída 44" xfId="8440" xr:uid="{A915A46C-68E5-4028-B216-E09F513F8EAF}"/>
    <cellStyle name="Saída 45" xfId="8441" xr:uid="{39324173-743C-4043-B2B8-B9CA3F527A97}"/>
    <cellStyle name="Saída 46" xfId="8442" xr:uid="{20FE3D96-4EF8-4920-94B5-E22D5148366C}"/>
    <cellStyle name="Saída 47" xfId="8443" xr:uid="{35900395-64A6-4ABC-91CC-BB78BE71D221}"/>
    <cellStyle name="Saída 48" xfId="8444" xr:uid="{55173AB7-27CE-446E-B843-64A1CBD169BD}"/>
    <cellStyle name="Saída 49" xfId="8445" xr:uid="{9EDCBA1D-9765-45AA-AB89-3BA3368F768D}"/>
    <cellStyle name="Saída 5" xfId="8446" xr:uid="{62F6CA4D-B760-4FD4-87AD-AD4A8412D3ED}"/>
    <cellStyle name="Saída 50" xfId="8447" xr:uid="{5552525A-D0EF-45CF-BD24-4D16C8D6EE13}"/>
    <cellStyle name="Saída 51" xfId="8448" xr:uid="{24CDF382-48DC-4D49-85D1-2A8057E15186}"/>
    <cellStyle name="Saída 52" xfId="8449" xr:uid="{C6A7F90C-F67F-4FE4-8001-1DB6243E9B57}"/>
    <cellStyle name="Saída 53" xfId="8450" xr:uid="{99D9005E-B341-40BC-B578-808A9D2D9E9A}"/>
    <cellStyle name="Saída 54" xfId="8451" xr:uid="{6A53DAA1-3F52-4A72-B8C9-3A541215D68F}"/>
    <cellStyle name="Saída 55" xfId="8452" xr:uid="{C3DCB8CB-E7E2-43EE-BD99-990B91E7C233}"/>
    <cellStyle name="Saída 56" xfId="8453" xr:uid="{07E8C0FC-BFBF-4FE2-9621-C6453D452E79}"/>
    <cellStyle name="Saída 57" xfId="8454" xr:uid="{783653A4-1F7A-49F8-8342-A4EEF4A302BB}"/>
    <cellStyle name="Saída 58" xfId="8455" xr:uid="{4087C806-2AAC-42EF-AF6C-87A2E0200613}"/>
    <cellStyle name="Saída 59" xfId="8456" xr:uid="{32C89AB0-97B5-4224-A8DB-70DEB4F91D7C}"/>
    <cellStyle name="Saída 6" xfId="8457" xr:uid="{8E84E2F0-12E6-45D5-877A-5DAF39FB504C}"/>
    <cellStyle name="Saída 60" xfId="8458" xr:uid="{837EB5F2-B873-4DD5-A26E-C9ACC9DA9CDA}"/>
    <cellStyle name="Saída 61" xfId="8459" xr:uid="{C6C3396D-19BF-4F04-A2E9-FD88D29C2DD1}"/>
    <cellStyle name="Saída 62" xfId="8460" xr:uid="{B6832620-789E-4E8D-B593-4366C8D84EE7}"/>
    <cellStyle name="Saída 63" xfId="8461" xr:uid="{720AD214-BADE-40B1-901B-EFB54A721CF8}"/>
    <cellStyle name="Saída 64" xfId="8462" xr:uid="{2CF25C15-950D-4D9B-8902-A2AD1097797F}"/>
    <cellStyle name="Saída 65" xfId="8463" xr:uid="{E9C65C83-565D-4644-B4CA-F093022D6EDE}"/>
    <cellStyle name="Saída 66" xfId="8464" xr:uid="{D85A339A-644C-4E85-88CE-E237BE5E0D79}"/>
    <cellStyle name="Saída 67" xfId="8465" xr:uid="{2E731F36-5E45-441F-9473-F4D202BC26A3}"/>
    <cellStyle name="Saída 68" xfId="8466" xr:uid="{3E744104-F6CD-49B3-862B-F4259294D59F}"/>
    <cellStyle name="Saída 69" xfId="8467" xr:uid="{0E24E946-739D-4DA1-8743-C0A613C2A74C}"/>
    <cellStyle name="Saída 7" xfId="8468" xr:uid="{BDEFC73F-B75E-45BB-91CF-BEC274747E73}"/>
    <cellStyle name="Saída 70" xfId="8469" xr:uid="{F50176B0-3948-4A5E-9B50-89ED077CFBBA}"/>
    <cellStyle name="Saída 71" xfId="8470" xr:uid="{17C1F602-04AC-4C00-8F9E-CC24172EBDF9}"/>
    <cellStyle name="Saída 72" xfId="8471" xr:uid="{74D79B8A-F3BF-4F96-A80F-803EFDB513F1}"/>
    <cellStyle name="Saída 73" xfId="8472" xr:uid="{DACE097C-5126-4ABF-AAD7-88F2FA8C7935}"/>
    <cellStyle name="Saída 74" xfId="8473" xr:uid="{2D63DFF3-8A2C-4479-AEFE-A2A562A9673D}"/>
    <cellStyle name="Saída 75" xfId="8474" xr:uid="{44354E1D-C34C-47F3-8E34-625B04D71786}"/>
    <cellStyle name="Saída 76" xfId="8475" xr:uid="{FAB83D12-F24D-4811-B5AD-D390B630CC43}"/>
    <cellStyle name="Saída 77" xfId="8476" xr:uid="{24BE1E18-C906-468B-ABC5-B4CEFF6F405F}"/>
    <cellStyle name="Saída 78" xfId="8477" xr:uid="{74E123D9-DA96-421E-A332-57713AE0CE7C}"/>
    <cellStyle name="Saída 79" xfId="8478" xr:uid="{E1CD2B90-85F7-4F04-B808-6074BC006B3D}"/>
    <cellStyle name="Saída 8" xfId="8479" xr:uid="{6A3D5286-991C-4746-9131-117168CFF8AC}"/>
    <cellStyle name="Saída 80" xfId="8480" xr:uid="{294CC6E3-5751-4519-826B-BDB2541535D0}"/>
    <cellStyle name="Saída 81" xfId="8481" xr:uid="{0931B22C-60B4-494A-8AD7-8A0C5F50A39C}"/>
    <cellStyle name="Saída 82" xfId="8482" xr:uid="{0B9A8B7F-71FC-4A72-A288-7F466FDAAA99}"/>
    <cellStyle name="Saída 83" xfId="8483" xr:uid="{03714D3B-7642-4CC4-985D-06FE572AAC06}"/>
    <cellStyle name="Saída 84" xfId="8484" xr:uid="{05418251-B13A-405B-9D6F-7E043A8D1E0B}"/>
    <cellStyle name="Saída 85" xfId="8485" xr:uid="{39D47AF9-0887-477B-BA65-FEE778C4FBFE}"/>
    <cellStyle name="Saída 86" xfId="8486" xr:uid="{8B692FB9-3FF8-4F9F-BD18-4B49ADC772A1}"/>
    <cellStyle name="Saída 87" xfId="8487" xr:uid="{3D3F4BE8-06D0-40D8-9CC8-93C5654B6ACB}"/>
    <cellStyle name="Saída 88" xfId="8488" xr:uid="{E353E4B9-8F7D-46A8-B91F-177632C85FD3}"/>
    <cellStyle name="Saída 89" xfId="8489" xr:uid="{148A9F98-8797-4147-B641-A9672DCA8CDF}"/>
    <cellStyle name="Saída 9" xfId="8490" xr:uid="{158266C5-B499-4DD3-B940-74934D6FA1AF}"/>
    <cellStyle name="Saída 90" xfId="8491" xr:uid="{A237DFB1-5331-474B-9425-693AB4002028}"/>
    <cellStyle name="Saída 91" xfId="8492" xr:uid="{676F2BE4-79A4-4852-81B5-18B15064E644}"/>
    <cellStyle name="Saída 92" xfId="8493" xr:uid="{D61D1D8D-2816-4C7D-B5EC-946BCE0E0AEE}"/>
    <cellStyle name="Saída 93" xfId="8494" xr:uid="{9F9F22C7-FCC1-44D5-A66B-F5F716CD8475}"/>
    <cellStyle name="Saída 94" xfId="8495" xr:uid="{C6496EDF-BF0A-426D-8655-ACD29C9B67FE}"/>
    <cellStyle name="Saída 95" xfId="8496" xr:uid="{BB65582E-0394-47E5-A76D-CDA72A471C22}"/>
    <cellStyle name="Saída 96" xfId="8497" xr:uid="{F6151696-F663-4A41-A411-4C4569CADEE3}"/>
    <cellStyle name="Saída 97" xfId="8498" xr:uid="{01BC5895-AAA4-4634-A193-37BF6FD0FB20}"/>
    <cellStyle name="Saída 98" xfId="8499" xr:uid="{8C57778F-5C93-4DE6-874F-0EB11016C92A}"/>
    <cellStyle name="Saída 99" xfId="8500" xr:uid="{F423DD1D-866C-44AB-9BBD-9B88E6625331}"/>
    <cellStyle name="SAPBEXaggData" xfId="59" xr:uid="{00000000-0005-0000-0000-00003D000000}"/>
    <cellStyle name="SAPBEXaggDataEmph" xfId="60" xr:uid="{00000000-0005-0000-0000-00003E000000}"/>
    <cellStyle name="SAPBEXaggItem" xfId="61" xr:uid="{00000000-0005-0000-0000-00003F000000}"/>
    <cellStyle name="SAPBEXaggItemX" xfId="62" xr:uid="{00000000-0005-0000-0000-000040000000}"/>
    <cellStyle name="SAPBEXchaText" xfId="63" xr:uid="{00000000-0005-0000-0000-000041000000}"/>
    <cellStyle name="SAPBEXexcBad7" xfId="64" xr:uid="{00000000-0005-0000-0000-000042000000}"/>
    <cellStyle name="SAPBEXexcBad8" xfId="65" xr:uid="{00000000-0005-0000-0000-000043000000}"/>
    <cellStyle name="SAPBEXexcBad9" xfId="66" xr:uid="{00000000-0005-0000-0000-000044000000}"/>
    <cellStyle name="SAPBEXexcCritical4" xfId="67" xr:uid="{00000000-0005-0000-0000-000045000000}"/>
    <cellStyle name="SAPBEXexcCritical5" xfId="68" xr:uid="{00000000-0005-0000-0000-000046000000}"/>
    <cellStyle name="SAPBEXexcCritical6" xfId="69" xr:uid="{00000000-0005-0000-0000-000047000000}"/>
    <cellStyle name="SAPBEXexcGood1" xfId="70" xr:uid="{00000000-0005-0000-0000-000048000000}"/>
    <cellStyle name="SAPBEXexcGood2" xfId="71" xr:uid="{00000000-0005-0000-0000-000049000000}"/>
    <cellStyle name="SAPBEXexcGood3" xfId="72" xr:uid="{00000000-0005-0000-0000-00004A000000}"/>
    <cellStyle name="SAPBEXfilterDrill" xfId="73" xr:uid="{00000000-0005-0000-0000-00004B000000}"/>
    <cellStyle name="SAPBEXfilterItem" xfId="74" xr:uid="{00000000-0005-0000-0000-00004C000000}"/>
    <cellStyle name="SAPBEXfilterText" xfId="75" xr:uid="{00000000-0005-0000-0000-00004D000000}"/>
    <cellStyle name="SAPBEXformats" xfId="76" xr:uid="{00000000-0005-0000-0000-00004E000000}"/>
    <cellStyle name="SAPBEXheaderItem" xfId="77" xr:uid="{00000000-0005-0000-0000-00004F000000}"/>
    <cellStyle name="SAPBEXheaderText" xfId="78" xr:uid="{00000000-0005-0000-0000-000050000000}"/>
    <cellStyle name="SAPBEXHLevel0" xfId="79" xr:uid="{00000000-0005-0000-0000-000051000000}"/>
    <cellStyle name="SAPBEXHLevel0X" xfId="80" xr:uid="{00000000-0005-0000-0000-000052000000}"/>
    <cellStyle name="SAPBEXHLevel1" xfId="81" xr:uid="{00000000-0005-0000-0000-000053000000}"/>
    <cellStyle name="SAPBEXHLevel1X" xfId="82" xr:uid="{00000000-0005-0000-0000-000054000000}"/>
    <cellStyle name="SAPBEXHLevel2" xfId="83" xr:uid="{00000000-0005-0000-0000-000055000000}"/>
    <cellStyle name="SAPBEXHLevel2X" xfId="84" xr:uid="{00000000-0005-0000-0000-000056000000}"/>
    <cellStyle name="SAPBEXHLevel3" xfId="85" xr:uid="{00000000-0005-0000-0000-000057000000}"/>
    <cellStyle name="SAPBEXHLevel3X" xfId="86" xr:uid="{00000000-0005-0000-0000-000058000000}"/>
    <cellStyle name="SAPBEXinputData" xfId="87" xr:uid="{00000000-0005-0000-0000-000059000000}"/>
    <cellStyle name="SAPBEXresData" xfId="88" xr:uid="{00000000-0005-0000-0000-00005A000000}"/>
    <cellStyle name="SAPBEXresDataEmph" xfId="89" xr:uid="{00000000-0005-0000-0000-00005B000000}"/>
    <cellStyle name="SAPBEXresItem" xfId="90" xr:uid="{00000000-0005-0000-0000-00005C000000}"/>
    <cellStyle name="SAPBEXresItemX" xfId="91" xr:uid="{00000000-0005-0000-0000-00005D000000}"/>
    <cellStyle name="SAPBEXstdData" xfId="92" xr:uid="{00000000-0005-0000-0000-00005E000000}"/>
    <cellStyle name="SAPBEXstdDataEmph" xfId="93" xr:uid="{00000000-0005-0000-0000-00005F000000}"/>
    <cellStyle name="SAPBEXstdItem" xfId="94" xr:uid="{00000000-0005-0000-0000-000060000000}"/>
    <cellStyle name="SAPBEXstdItemX" xfId="95" xr:uid="{00000000-0005-0000-0000-000061000000}"/>
    <cellStyle name="SAPBEXtitle" xfId="96" xr:uid="{00000000-0005-0000-0000-000062000000}"/>
    <cellStyle name="SAPBEXundefined" xfId="97" xr:uid="{00000000-0005-0000-0000-000063000000}"/>
    <cellStyle name="SAPBorder" xfId="49079" xr:uid="{CB87DF30-B4DC-4B9D-91C1-94C68630533F}"/>
    <cellStyle name="SAPDataCell" xfId="49061" xr:uid="{1411E2C9-A7E6-4955-A3AF-5114BD9CF554}"/>
    <cellStyle name="SAPDataRemoved" xfId="49080" xr:uid="{E4BBD9C2-E763-42C4-935B-97450371BC1F}"/>
    <cellStyle name="SAPDataTotalCell" xfId="49062" xr:uid="{4F3B8D6A-AF01-410C-A9E7-D2CC34954467}"/>
    <cellStyle name="SAPDimensionCell" xfId="49060" xr:uid="{A336A500-7FF6-40DD-94D1-7643AF191993}"/>
    <cellStyle name="SAPEditableDataCell" xfId="49064" xr:uid="{2EF97456-D857-40D8-9E7D-73CA37E504ED}"/>
    <cellStyle name="SAPEditableDataTotalCell" xfId="49067" xr:uid="{E3F30CA7-A91E-4009-B468-92F886D78E2F}"/>
    <cellStyle name="SAPEmphasized" xfId="49085" xr:uid="{EF6D6B78-38C5-417F-8479-9287ECB2DE7E}"/>
    <cellStyle name="SAPEmphasizedEditableDataCell" xfId="49087" xr:uid="{DB0F3192-D998-4AAE-ACE2-A6FA009398B9}"/>
    <cellStyle name="SAPEmphasizedEditableDataTotalCell" xfId="49088" xr:uid="{E24254F0-6B59-4135-8521-C632A3724466}"/>
    <cellStyle name="SAPEmphasizedLockedDataCell" xfId="49091" xr:uid="{0DF2DCC1-3CEC-4C0D-9F6E-20F755F50092}"/>
    <cellStyle name="SAPEmphasizedLockedDataTotalCell" xfId="49092" xr:uid="{05C2119D-824B-4AEA-B9C8-B549FF4415A2}"/>
    <cellStyle name="SAPEmphasizedReadonlyDataCell" xfId="49089" xr:uid="{68FF13FB-A8F8-4173-B2BD-0CB6846A6FCD}"/>
    <cellStyle name="SAPEmphasizedReadonlyDataTotalCell" xfId="49090" xr:uid="{A3054730-B50F-43D7-AD32-C5AA9A9C4FA7}"/>
    <cellStyle name="SAPEmphasizedTotal" xfId="49086" xr:uid="{8671CAB8-C5D9-43FD-B976-394B79AF0CA6}"/>
    <cellStyle name="SAPError" xfId="49081" xr:uid="{A328E17B-2735-413F-B079-9AE6E15F7B42}"/>
    <cellStyle name="SAPExceptionLevel1" xfId="49070" xr:uid="{2FFC0772-1389-460F-A215-73AC4B08A93E}"/>
    <cellStyle name="SAPExceptionLevel2" xfId="49071" xr:uid="{AADC7EFA-15A1-4628-B31F-1F1730A90DCC}"/>
    <cellStyle name="SAPExceptionLevel3" xfId="49072" xr:uid="{5238144E-E615-417F-9553-088B8914D356}"/>
    <cellStyle name="SAPExceptionLevel4" xfId="49073" xr:uid="{8D91425B-98AA-4342-A78A-4FEBB9FC48A5}"/>
    <cellStyle name="SAPExceptionLevel5" xfId="49074" xr:uid="{B38B2C74-298E-4A65-BE1F-BA9810780CB9}"/>
    <cellStyle name="SAPExceptionLevel6" xfId="49075" xr:uid="{77BB4139-946F-4A53-BD62-0BBC0FE2272F}"/>
    <cellStyle name="SAPExceptionLevel7" xfId="49076" xr:uid="{77E0ADF4-37A2-40FC-B19E-4EE5D70DFC78}"/>
    <cellStyle name="SAPExceptionLevel8" xfId="49077" xr:uid="{C1A9C374-B870-47F1-9C18-BF3C4F6BC853}"/>
    <cellStyle name="SAPExceptionLevel9" xfId="49078" xr:uid="{0CFA95DA-A52F-499F-AABD-46BE0C5F2AFA}"/>
    <cellStyle name="SAPFormula" xfId="49093" xr:uid="{6813B2B1-965B-4D2A-AFEB-0E68083BB093}"/>
    <cellStyle name="SAPGroupingFillCell" xfId="49063" xr:uid="{DE48C4DB-4EC5-4C4A-B12A-1891C860C27C}"/>
    <cellStyle name="SAPHierarchyCell0" xfId="49094" xr:uid="{47FBB4EA-B312-4BAC-A409-6420F80F2B9B}"/>
    <cellStyle name="SAPHierarchyCell1" xfId="49095" xr:uid="{6A81FE70-7163-4ED3-A7DC-DAE40C8C477A}"/>
    <cellStyle name="SAPHierarchyCell2" xfId="49096" xr:uid="{F5505567-1E69-4416-9B13-97FD46CB8885}"/>
    <cellStyle name="SAPHierarchyCell3" xfId="49097" xr:uid="{5676D25B-0C5D-48E7-9511-CA991436CFB7}"/>
    <cellStyle name="SAPHierarchyCell4" xfId="49098" xr:uid="{54609C38-696F-4800-8DEB-AE8594D7EB25}"/>
    <cellStyle name="SAPLockedDataCell" xfId="49066" xr:uid="{F6B54AC8-C149-44D4-89FE-21EC958FB511}"/>
    <cellStyle name="SAPLockedDataTotalCell" xfId="49069" xr:uid="{7DB3133C-D69F-4980-89D3-479F1509309B}"/>
    <cellStyle name="SAPMemberCell" xfId="49083" xr:uid="{97682A7C-3A39-4AFE-B84D-6AB5D5A3F7BF}"/>
    <cellStyle name="SAPMemberTotalCell" xfId="49084" xr:uid="{3FE21BCF-0F3E-4184-BEFF-E21FB87F81C8}"/>
    <cellStyle name="SAPMessageText" xfId="49082" xr:uid="{EA1333B1-62A5-4D79-B07A-F821C2B79A53}"/>
    <cellStyle name="SAPReadonlyDataCell" xfId="49065" xr:uid="{0603C234-3C4D-44B1-B041-050CF3EF4481}"/>
    <cellStyle name="SAPReadonlyDataTotalCell" xfId="49068" xr:uid="{A6D88AA4-7F0A-4F65-8881-4994C088AEB2}"/>
    <cellStyle name="Separador de milhares [0] 2" xfId="14218" xr:uid="{01C74F19-9E89-48A2-9595-AD86AA9F7FD1}"/>
    <cellStyle name="Separador de milhares [0] 2 2" xfId="14219" xr:uid="{BE49A723-023B-4798-90B9-06677BE0A174}"/>
    <cellStyle name="Separador de milhares [0] 2 2 2" xfId="14220" xr:uid="{CD9A468E-D991-428C-8163-95A34E1173AE}"/>
    <cellStyle name="Separador de milhares [0] 2 2 2 2" xfId="19847" xr:uid="{D0799D88-944F-4877-8F32-4490DB68B097}"/>
    <cellStyle name="Separador de milhares [0] 2 2 2 2 2" xfId="19848" xr:uid="{D4995766-7312-4013-9015-1AC6B0976F07}"/>
    <cellStyle name="Separador de milhares [0] 2 2 2 2 2 2" xfId="30491" xr:uid="{A55DF6F0-DD7A-4EE7-905D-34C937973293}"/>
    <cellStyle name="Separador de milhares [0] 2 2 2 2 2 3" xfId="36086" xr:uid="{EB47992F-6F01-42CA-A23D-FE61E612B718}"/>
    <cellStyle name="Separador de milhares [0] 2 2 2 2 2 4" xfId="45717" xr:uid="{B850824A-B32A-49DA-B688-7CED9990D882}"/>
    <cellStyle name="Separador de milhares [0] 2 2 2 2 3" xfId="27314" xr:uid="{82631773-C3C4-4000-9472-CBA1952D9B1E}"/>
    <cellStyle name="Separador de milhares [0] 2 2 2 2 4" xfId="36085" xr:uid="{A3B7DB6D-52BA-430E-B603-71F809247E6B}"/>
    <cellStyle name="Separador de milhares [0] 2 2 2 2 5" xfId="43273" xr:uid="{55B5BD27-A278-436A-81F7-9E100ACF0604}"/>
    <cellStyle name="Separador de milhares [0] 2 2 2 3" xfId="19849" xr:uid="{0C02AD4E-34F6-465A-8EC2-15ACAEA9D2C7}"/>
    <cellStyle name="Separador de milhares [0] 2 2 2 3 2" xfId="29268" xr:uid="{58F1F981-B1FA-4D02-8391-537CA10230A8}"/>
    <cellStyle name="Separador de milhares [0] 2 2 2 3 3" xfId="36087" xr:uid="{3985D295-938C-4229-80B0-0D6A6F054040}"/>
    <cellStyle name="Separador de milhares [0] 2 2 2 3 4" xfId="44494" xr:uid="{7FD6132D-DBB3-4167-B1F1-08360910742F}"/>
    <cellStyle name="Separador de milhares [0] 2 2 2 4" xfId="19846" xr:uid="{A5E1868E-76D3-4380-AC1F-ED0D21044F88}"/>
    <cellStyle name="Separador de milhares [0] 2 2 2 4 2" xfId="32222" xr:uid="{3BED35F7-C24C-4884-A484-72AAEA7EDB13}"/>
    <cellStyle name="Separador de milhares [0] 2 2 2 4 3" xfId="36084" xr:uid="{02AC2324-78FC-4D3D-A99C-74B82C8A3F96}"/>
    <cellStyle name="Separador de milhares [0] 2 2 2 4 4" xfId="46953" xr:uid="{44EF9E2A-878A-40AC-A8FA-1B1FA9FA829B}"/>
    <cellStyle name="Separador de milhares [0] 2 2 2 5" xfId="25751" xr:uid="{BABA24B8-62B8-4059-8F85-0B865282C558}"/>
    <cellStyle name="Separador de milhares [0] 2 2 2 5 2" xfId="33607" xr:uid="{A3E2BC68-5FB1-4CFB-886B-5A49892D2CA4}"/>
    <cellStyle name="Separador de milhares [0] 2 2 2 5 3" xfId="48486" xr:uid="{8BC3A65C-E548-4488-B9D9-ADD3A01A0943}"/>
    <cellStyle name="Separador de milhares [0] 2 2 2 6" xfId="27324" xr:uid="{22551B06-6A6B-41B1-9A4E-36827C169545}"/>
    <cellStyle name="Separador de milhares [0] 2 2 2 7" xfId="35022" xr:uid="{F1C8FDB1-7B05-4A6D-A6A3-A028DBD9F96D}"/>
    <cellStyle name="Separador de milhares [0] 2 2 2 8" xfId="42050" xr:uid="{2FB608B5-5F0F-4182-A19B-A7A4943E90B8}"/>
    <cellStyle name="Separador de milhares [0] 2 2 2 9" xfId="16850" xr:uid="{FB621B80-673C-4D6D-BC98-8CCA10BAD9DE}"/>
    <cellStyle name="Separador de milhares [0] 2 2 3" xfId="14221" xr:uid="{5DD953FB-B3B0-4C3F-957B-B05B463C1C78}"/>
    <cellStyle name="Separador de milhares [0] 2 2 3 2" xfId="19851" xr:uid="{B34E8552-7451-430B-9CA9-A97727B19E40}"/>
    <cellStyle name="Separador de milhares [0] 2 2 3 2 2" xfId="19852" xr:uid="{DF351187-02D0-4016-B63A-C0BA2A4B7C48}"/>
    <cellStyle name="Separador de milhares [0] 2 2 3 2 2 2" xfId="30492" xr:uid="{F73B85DC-F954-4B82-BBA6-777F53AF0C5A}"/>
    <cellStyle name="Separador de milhares [0] 2 2 3 2 2 3" xfId="36090" xr:uid="{05497A23-FFBA-446C-99DF-331CBD475303}"/>
    <cellStyle name="Separador de milhares [0] 2 2 3 2 2 4" xfId="45718" xr:uid="{FE918C0D-EFE3-4B20-BA58-42FCE3D36DFF}"/>
    <cellStyle name="Separador de milhares [0] 2 2 3 2 3" xfId="27198" xr:uid="{065C4A8F-6196-4219-B9A3-5B547094B6A2}"/>
    <cellStyle name="Separador de milhares [0] 2 2 3 2 4" xfId="36089" xr:uid="{02686F39-BA18-44B3-9C67-B413EE0CC92C}"/>
    <cellStyle name="Separador de milhares [0] 2 2 3 2 5" xfId="43274" xr:uid="{72CDE115-6EF2-400D-97AE-26C61B1F1AF6}"/>
    <cellStyle name="Separador de milhares [0] 2 2 3 3" xfId="19853" xr:uid="{ECCAF5F0-0D03-401D-A19C-989781A88F3F}"/>
    <cellStyle name="Separador de milhares [0] 2 2 3 3 2" xfId="29269" xr:uid="{3C403CB9-4EF3-49D7-A2BD-A2F960A5A267}"/>
    <cellStyle name="Separador de milhares [0] 2 2 3 3 3" xfId="36091" xr:uid="{71E0BC2D-D447-4E59-B911-DA96112AFBCF}"/>
    <cellStyle name="Separador de milhares [0] 2 2 3 3 4" xfId="44495" xr:uid="{42E555FA-228E-4B06-8B03-7AA380297D56}"/>
    <cellStyle name="Separador de milhares [0] 2 2 3 4" xfId="19850" xr:uid="{82995DD6-4A09-4E64-A343-C939F983A07E}"/>
    <cellStyle name="Separador de milhares [0] 2 2 3 4 2" xfId="32223" xr:uid="{1F0A7CC5-E076-41C2-9A09-4276C399ED8E}"/>
    <cellStyle name="Separador de milhares [0] 2 2 3 4 3" xfId="36088" xr:uid="{FA5D7950-5898-43CE-8E46-0B00EF588ED3}"/>
    <cellStyle name="Separador de milhares [0] 2 2 3 4 4" xfId="46954" xr:uid="{9DF2AE42-4839-464B-928C-1B88AB9C4CB3}"/>
    <cellStyle name="Separador de milhares [0] 2 2 3 5" xfId="25752" xr:uid="{0408E3DD-98AC-40A4-85FB-63D42201FA07}"/>
    <cellStyle name="Separador de milhares [0] 2 2 3 5 2" xfId="33608" xr:uid="{CA16ACFE-67E4-416A-8AF9-0F526EFF6EAB}"/>
    <cellStyle name="Separador de milhares [0] 2 2 3 5 3" xfId="48487" xr:uid="{E2C91ED6-4A1B-4C9F-946D-1479E2B5F5FF}"/>
    <cellStyle name="Separador de milhares [0] 2 2 3 6" xfId="27325" xr:uid="{3FA6D926-B35E-4EC9-83E1-AC491C69833E}"/>
    <cellStyle name="Separador de milhares [0] 2 2 3 7" xfId="35023" xr:uid="{69890014-8ED3-415E-B9C1-DA0322FE2829}"/>
    <cellStyle name="Separador de milhares [0] 2 2 3 8" xfId="42051" xr:uid="{F649E3F0-B760-4C2D-9602-C85C2493CE55}"/>
    <cellStyle name="Separador de milhares [0] 2 2 3 9" xfId="16851" xr:uid="{696500EB-F4C9-4AFD-8893-D0069DCC2D9E}"/>
    <cellStyle name="Separador de milhares [0] 2 2 4" xfId="16849" xr:uid="{036C18D8-5835-432B-B398-B1BB498E5D2D}"/>
    <cellStyle name="Separador de milhares [0] 2 2 4 2" xfId="19855" xr:uid="{93F5C5FE-7C0A-475E-ADB1-B14585E00B5B}"/>
    <cellStyle name="Separador de milhares [0] 2 2 4 2 2" xfId="30490" xr:uid="{159DB1B2-9A62-4F53-A5EE-AEACD2E1AA5D}"/>
    <cellStyle name="Separador de milhares [0] 2 2 4 2 3" xfId="36093" xr:uid="{2050D62B-1AEB-46F7-94E6-B77D21D09B91}"/>
    <cellStyle name="Separador de milhares [0] 2 2 4 2 4" xfId="45716" xr:uid="{DDF6860B-B609-4A26-B471-9DE40680C9A8}"/>
    <cellStyle name="Separador de milhares [0] 2 2 4 3" xfId="19854" xr:uid="{E33AC796-67A0-457B-BA6C-DAD9B635DCD5}"/>
    <cellStyle name="Separador de milhares [0] 2 2 4 3 2" xfId="36092" xr:uid="{C9743E3F-1AB0-4B53-9F8D-E5C95F7D9BCC}"/>
    <cellStyle name="Separador de milhares [0] 2 2 4 4" xfId="25750" xr:uid="{19823D56-58CC-4016-A6D6-689C12400617}"/>
    <cellStyle name="Separador de milhares [0] 2 2 4 5" xfId="27323" xr:uid="{499F1C1B-76D8-4DB3-B748-D8AE95A5CBE1}"/>
    <cellStyle name="Separador de milhares [0] 2 2 4 6" xfId="35021" xr:uid="{0E40A08C-1261-40FB-A1D5-299D37B49D3D}"/>
    <cellStyle name="Separador de milhares [0] 2 2 4 7" xfId="43272" xr:uid="{7AAAA4B1-DD9E-4196-A379-E0134B9094F5}"/>
    <cellStyle name="Separador de milhares [0] 2 2 5" xfId="19856" xr:uid="{0DD67244-E48D-437E-A1A6-2422975CDA03}"/>
    <cellStyle name="Separador de milhares [0] 2 2 5 2" xfId="29267" xr:uid="{4971B7FF-42B0-47EB-B020-E5BA09263F63}"/>
    <cellStyle name="Separador de milhares [0] 2 2 5 3" xfId="36094" xr:uid="{A7298124-11BC-4474-A41C-38D938436767}"/>
    <cellStyle name="Separador de milhares [0] 2 2 5 4" xfId="44493" xr:uid="{DA7F11AB-5F7A-493F-9006-F7EA9013F225}"/>
    <cellStyle name="Separador de milhares [0] 2 2 6" xfId="19845" xr:uid="{09905DDA-2DD0-4578-975D-DB56255B8F62}"/>
    <cellStyle name="Separador de milhares [0] 2 2 6 2" xfId="32221" xr:uid="{DE29F7BC-3149-4370-91F1-492C1BEA53FE}"/>
    <cellStyle name="Separador de milhares [0] 2 2 6 3" xfId="36083" xr:uid="{90BAC035-1A6C-4BE5-85F0-A4CD814700B3}"/>
    <cellStyle name="Separador de milhares [0] 2 2 6 4" xfId="46952" xr:uid="{15B75ADA-BB40-4596-9531-2587C9C77F59}"/>
    <cellStyle name="Separador de milhares [0] 2 2 7" xfId="33606" xr:uid="{67DE411D-C1F3-4031-AE31-195BDF35B563}"/>
    <cellStyle name="Separador de milhares [0] 2 2 7 2" xfId="48485" xr:uid="{E8DAC53A-F066-4EDA-A497-1F0DF918C56F}"/>
    <cellStyle name="Separador de milhares [0] 2 2 8" xfId="42049" xr:uid="{FF21E198-8FD6-4D12-BD92-4E9CF4CE5A28}"/>
    <cellStyle name="Separador de milhares [0] 2 3" xfId="14222" xr:uid="{96EA7676-193D-4AAF-A2A5-5390FAD1E2D9}"/>
    <cellStyle name="Separador de milhares [0] 2 3 10" xfId="16852" xr:uid="{BDBB8B64-8FEC-4A3A-8590-315E6F80577F}"/>
    <cellStyle name="Separador de milhares [0] 2 3 2" xfId="14223" xr:uid="{2DF7A034-4BDE-4829-A726-F852B493B362}"/>
    <cellStyle name="Separador de milhares [0] 2 3 2 2" xfId="19859" xr:uid="{F95ACA0D-EA12-4E3A-87E4-F9AC136297C4}"/>
    <cellStyle name="Separador de milhares [0] 2 3 2 2 2" xfId="30493" xr:uid="{94A115A4-8A77-49A4-A5EB-03EDB0BC903D}"/>
    <cellStyle name="Separador de milhares [0] 2 3 2 2 3" xfId="36097" xr:uid="{5A79CB04-DDBA-4782-B0FF-72B0266D49F0}"/>
    <cellStyle name="Separador de milhares [0] 2 3 2 2 4" xfId="45719" xr:uid="{B1A7BE8D-C0DC-468B-893C-7D1BE67E4267}"/>
    <cellStyle name="Separador de milhares [0] 2 3 2 3" xfId="19858" xr:uid="{5EE5B328-2951-4565-8515-4283A71BDCC7}"/>
    <cellStyle name="Separador de milhares [0] 2 3 2 3 2" xfId="32225" xr:uid="{9FD149E5-1270-4DF5-8528-C87C265C9C47}"/>
    <cellStyle name="Separador de milhares [0] 2 3 2 3 3" xfId="36096" xr:uid="{37D08739-94A0-4A9A-A4D5-B1A7153E4868}"/>
    <cellStyle name="Separador de milhares [0] 2 3 2 3 4" xfId="46956" xr:uid="{148F4B11-3BC7-4D71-8F00-4527BB218F56}"/>
    <cellStyle name="Separador de milhares [0] 2 3 2 4" xfId="33610" xr:uid="{E98D4E1A-A7C0-4F8D-9BBF-294AD3280383}"/>
    <cellStyle name="Separador de milhares [0] 2 3 2 4 2" xfId="48489" xr:uid="{F81F656C-92E1-466D-9440-32ACDCC1E9A5}"/>
    <cellStyle name="Separador de milhares [0] 2 3 2 5" xfId="27228" xr:uid="{DF58EEB4-9669-4770-AE6A-DC3F45242BB9}"/>
    <cellStyle name="Separador de milhares [0] 2 3 2 6" xfId="35025" xr:uid="{98F2B197-12A4-4A09-8D4B-99432B091CF7}"/>
    <cellStyle name="Separador de milhares [0] 2 3 2 7" xfId="43275" xr:uid="{9507AAB1-5CCA-4CCF-94E9-27B164EFD5A7}"/>
    <cellStyle name="Separador de milhares [0] 2 3 2 8" xfId="16853" xr:uid="{873A7031-6211-4790-ABF1-FAC486C22C12}"/>
    <cellStyle name="Separador de milhares [0] 2 3 3" xfId="14224" xr:uid="{56E569DC-D968-435A-BE93-AFB203B3DB44}"/>
    <cellStyle name="Separador de milhares [0] 2 3 3 2" xfId="19860" xr:uid="{58A078F0-BF54-408B-B33D-399920CAEB2E}"/>
    <cellStyle name="Separador de milhares [0] 2 3 3 2 2" xfId="32226" xr:uid="{B884C1DA-B19D-469A-9B06-FDE6384EA5DD}"/>
    <cellStyle name="Separador de milhares [0] 2 3 3 2 3" xfId="36098" xr:uid="{AE4E3BE5-D84B-4BF3-BA13-6AFC83064A3F}"/>
    <cellStyle name="Separador de milhares [0] 2 3 3 2 4" xfId="46957" xr:uid="{0B484B35-E5B0-4A42-A425-A3AE813DD433}"/>
    <cellStyle name="Separador de milhares [0] 2 3 3 3" xfId="33611" xr:uid="{9313E30B-A05C-414E-977E-80888FD36AC3}"/>
    <cellStyle name="Separador de milhares [0] 2 3 3 3 2" xfId="48490" xr:uid="{9D6F151B-D63D-4BB2-B63A-18924C5399AC}"/>
    <cellStyle name="Separador de milhares [0] 2 3 3 4" xfId="29270" xr:uid="{7FC604BC-02CB-40FD-8ED4-E8DA80A68005}"/>
    <cellStyle name="Separador de milhares [0] 2 3 3 5" xfId="35026" xr:uid="{E20C5FEE-E451-4613-B588-ED4C62DB83D3}"/>
    <cellStyle name="Separador de milhares [0] 2 3 3 6" xfId="44496" xr:uid="{869C92AA-6798-41B5-BC61-73BFE3E16A94}"/>
    <cellStyle name="Separador de milhares [0] 2 3 3 7" xfId="16854" xr:uid="{77433CC1-79DB-4995-B34E-F12B40877EE3}"/>
    <cellStyle name="Separador de milhares [0] 2 3 4" xfId="14225" xr:uid="{E88057BC-BB90-4C07-93FE-B22F671405C9}"/>
    <cellStyle name="Separador de milhares [0] 2 3 4 2" xfId="25249" xr:uid="{FF26902A-7926-4827-80B9-C6864F00C20B}"/>
    <cellStyle name="Separador de milhares [0] 2 3 4 2 2" xfId="33612" xr:uid="{B9519611-BE92-4055-88C6-B9146AF0A162}"/>
    <cellStyle name="Separador de milhares [0] 2 3 4 2 3" xfId="41191" xr:uid="{D860D3D8-87AD-4566-9DCD-0B983BB1C245}"/>
    <cellStyle name="Separador de milhares [0] 2 3 4 2 4" xfId="48491" xr:uid="{C7A7029E-C64E-48C5-8A23-E33B5A8C90DC}"/>
    <cellStyle name="Separador de milhares [0] 2 3 4 3" xfId="32227" xr:uid="{528EB72C-3E0C-44D0-9AFC-4147BAE6196C}"/>
    <cellStyle name="Separador de milhares [0] 2 3 4 4" xfId="35027" xr:uid="{FC26C81C-EF3A-4DC3-A2B9-20EBF68608B4}"/>
    <cellStyle name="Separador de milhares [0] 2 3 4 5" xfId="46958" xr:uid="{7088EE71-DECD-4019-A3A4-A6C71149B711}"/>
    <cellStyle name="Separador de milhares [0] 2 3 4 6" xfId="16855" xr:uid="{697ADDA6-C8B7-4342-AF89-BC64B4A45089}"/>
    <cellStyle name="Separador de milhares [0] 2 3 5" xfId="19857" xr:uid="{2B003CD5-6A34-49A9-9ACF-2670E5154C0E}"/>
    <cellStyle name="Separador de milhares [0] 2 3 5 2" xfId="32224" xr:uid="{22D2D2AE-9816-4AA9-81E3-799E8C51AD82}"/>
    <cellStyle name="Separador de milhares [0] 2 3 5 3" xfId="36095" xr:uid="{33222384-723A-4EBD-8FDD-99E665D2CFFB}"/>
    <cellStyle name="Separador de milhares [0] 2 3 5 4" xfId="46955" xr:uid="{C0C8CCB2-7D10-45E5-A43B-20FC5562F6C4}"/>
    <cellStyle name="Separador de milhares [0] 2 3 6" xfId="25753" xr:uid="{7319BBF8-EA95-4CA8-8F79-00DE3F9B9CF6}"/>
    <cellStyle name="Separador de milhares [0] 2 3 6 2" xfId="33609" xr:uid="{8084CE51-4543-43D1-BF10-818223F51B73}"/>
    <cellStyle name="Separador de milhares [0] 2 3 6 3" xfId="48488" xr:uid="{302B6705-31D8-4352-962A-82068FD8DEA0}"/>
    <cellStyle name="Separador de milhares [0] 2 3 7" xfId="27326" xr:uid="{14371D66-5A00-4C07-9058-A742D4700C7C}"/>
    <cellStyle name="Separador de milhares [0] 2 3 8" xfId="35024" xr:uid="{614B4F4C-82D0-4825-AFB1-C1DF440916B1}"/>
    <cellStyle name="Separador de milhares [0] 2 3 9" xfId="42052" xr:uid="{6B08510B-96BC-4F9C-AA87-6BB883AED702}"/>
    <cellStyle name="Separador de milhares [0] 2 4" xfId="16848" xr:uid="{6AC91465-DB6D-46ED-B10F-DF7A1636C6C6}"/>
    <cellStyle name="Separador de milhares [0] 2 4 2" xfId="19862" xr:uid="{A7F069C1-288A-4FDB-9F1B-8490B9113389}"/>
    <cellStyle name="Separador de milhares [0] 2 4 2 2" xfId="30486" xr:uid="{D57082E2-F693-45AD-A099-30D943280417}"/>
    <cellStyle name="Separador de milhares [0] 2 4 2 3" xfId="36100" xr:uid="{173514BD-97E7-41DB-B3DA-C79D9C6D1146}"/>
    <cellStyle name="Separador de milhares [0] 2 4 2 4" xfId="45712" xr:uid="{63C6D37F-54A4-497B-AC7F-F1B0928661BD}"/>
    <cellStyle name="Separador de milhares [0] 2 4 3" xfId="19861" xr:uid="{79963C33-0827-48EC-BDC6-5694734B4203}"/>
    <cellStyle name="Separador de milhares [0] 2 4 3 2" xfId="36099" xr:uid="{B4FED7E7-E1CE-472E-B383-E8F9CE371B0E}"/>
    <cellStyle name="Separador de milhares [0] 2 4 4" xfId="25743" xr:uid="{A67AE85A-F379-42A7-A955-77AE90BAE7EF}"/>
    <cellStyle name="Separador de milhares [0] 2 4 5" xfId="27302" xr:uid="{1B576B7D-0C12-4FC9-BC98-99456E31A14E}"/>
    <cellStyle name="Separador de milhares [0] 2 4 6" xfId="35020" xr:uid="{541BD2A0-FC85-427A-B4DE-01D99651CD8A}"/>
    <cellStyle name="Separador de milhares [0] 2 4 7" xfId="43268" xr:uid="{16D377BD-7297-41D3-BF1F-F68556D9CFD0}"/>
    <cellStyle name="Separador de milhares [0] 2 5" xfId="19863" xr:uid="{AF6F48FA-39ED-4C15-998F-93B69F583BFF}"/>
    <cellStyle name="Separador de milhares [0] 2 5 2" xfId="29263" xr:uid="{776711A0-C102-4FF1-88DB-BEA37661DC7B}"/>
    <cellStyle name="Separador de milhares [0] 2 5 3" xfId="36101" xr:uid="{C57C7D6E-6BE8-4996-B7C1-D69309FF422E}"/>
    <cellStyle name="Separador de milhares [0] 2 5 4" xfId="44489" xr:uid="{342A35CD-8F44-4E20-A8F8-26745408B4EF}"/>
    <cellStyle name="Separador de milhares [0] 2 6" xfId="19844" xr:uid="{31788EA3-9A26-479F-9D53-90EBFBD3FC39}"/>
    <cellStyle name="Separador de milhares [0] 2 6 2" xfId="32220" xr:uid="{786CA90D-DFB2-437D-B937-72FB10F08C72}"/>
    <cellStyle name="Separador de milhares [0] 2 6 3" xfId="36082" xr:uid="{673B531C-DAC5-4329-8578-2C96B3158BB0}"/>
    <cellStyle name="Separador de milhares [0] 2 6 4" xfId="46951" xr:uid="{7F88D96B-89A8-4A2F-8256-44C9E52F5C76}"/>
    <cellStyle name="Separador de milhares [0] 2 7" xfId="33605" xr:uid="{B8584BC0-0D10-489E-AE0F-A917378F034D}"/>
    <cellStyle name="Separador de milhares [0] 2 7 2" xfId="48484" xr:uid="{26D5ED23-0D47-4035-99FC-A6D3FF830D2D}"/>
    <cellStyle name="Separador de milhares [0] 2 8" xfId="42045" xr:uid="{A75B5CCD-B47F-4B28-B50F-41C4A98CA87F}"/>
    <cellStyle name="Separador de milhares [0] 3" xfId="14226" xr:uid="{40D682A0-77B6-4B77-8457-82ED682D383B}"/>
    <cellStyle name="Separador de milhares [0] 3 2" xfId="14227" xr:uid="{17B2F4D9-7B28-4F80-B452-6DEF1702D7C4}"/>
    <cellStyle name="Separador de milhares [0] 3 2 10" xfId="16857" xr:uid="{9901BFF9-C185-4E94-882D-142F20D9D9A7}"/>
    <cellStyle name="Separador de milhares [0] 3 2 2" xfId="14228" xr:uid="{074ADBB8-C656-489E-AED9-426FCFB3B258}"/>
    <cellStyle name="Separador de milhares [0] 3 2 2 2" xfId="19867" xr:uid="{EB7846D4-EF77-4A47-8A94-9B9443221F5A}"/>
    <cellStyle name="Separador de milhares [0] 3 2 2 2 2" xfId="30495" xr:uid="{9D5A1DD7-245A-4BB6-A124-F9EEA31AEB36}"/>
    <cellStyle name="Separador de milhares [0] 3 2 2 2 3" xfId="36105" xr:uid="{70460E57-6B8A-43C3-B230-BC0A60AB261F}"/>
    <cellStyle name="Separador de milhares [0] 3 2 2 2 4" xfId="45721" xr:uid="{9557DF6E-41B0-4F02-BD51-820959C8D088}"/>
    <cellStyle name="Separador de milhares [0] 3 2 2 3" xfId="19866" xr:uid="{4792D0E1-5E61-4AEC-A03A-89EA3F7B5247}"/>
    <cellStyle name="Separador de milhares [0] 3 2 2 3 2" xfId="36104" xr:uid="{561FBBD1-E35A-4879-A587-82CBACB4D556}"/>
    <cellStyle name="Separador de milhares [0] 3 2 2 4" xfId="27313" xr:uid="{09A1BBA7-51D8-4231-A134-549A820AFA7C}"/>
    <cellStyle name="Separador de milhares [0] 3 2 2 5" xfId="35030" xr:uid="{40B6BE99-3BD4-45F2-92EF-7A94CFABE792}"/>
    <cellStyle name="Separador de milhares [0] 3 2 2 6" xfId="43277" xr:uid="{566AD9EC-0780-4DB9-9B5B-FEB918B00534}"/>
    <cellStyle name="Separador de milhares [0] 3 2 2 7" xfId="16858" xr:uid="{6BB851D0-3E04-4DBC-B6D6-951FB73873A9}"/>
    <cellStyle name="Separador de milhares [0] 3 2 3" xfId="14229" xr:uid="{80F911E3-0DCD-49BB-8550-63643ACF013A}"/>
    <cellStyle name="Separador de milhares [0] 3 2 3 2" xfId="19868" xr:uid="{959F1D4D-56DD-49AB-B870-E6B4EF1CCFE5}"/>
    <cellStyle name="Separador de milhares [0] 3 2 3 2 2" xfId="36106" xr:uid="{242DAB3B-33E4-4231-B342-0094F89325EB}"/>
    <cellStyle name="Separador de milhares [0] 3 2 3 3" xfId="29272" xr:uid="{46B45150-4403-42F7-A740-75991243CC5D}"/>
    <cellStyle name="Separador de milhares [0] 3 2 3 4" xfId="35031" xr:uid="{A13A881F-7352-4168-A279-C47BF05EB444}"/>
    <cellStyle name="Separador de milhares [0] 3 2 3 5" xfId="44498" xr:uid="{E8BEEEE3-5F7B-4459-BA5B-02447E071CE6}"/>
    <cellStyle name="Separador de milhares [0] 3 2 3 6" xfId="16859" xr:uid="{4A306CF8-39CF-4512-B927-2E022D0CEBF4}"/>
    <cellStyle name="Separador de milhares [0] 3 2 4" xfId="14230" xr:uid="{5B9E918B-D9F4-4C66-A6F2-9D5E6D102CA0}"/>
    <cellStyle name="Separador de milhares [0] 3 2 4 2" xfId="32229" xr:uid="{1315B06E-0EF9-40E1-9DCC-2E193DAB41BA}"/>
    <cellStyle name="Separador de milhares [0] 3 2 4 3" xfId="35032" xr:uid="{82AFAB1C-25A7-482E-B73D-28AF15AC3178}"/>
    <cellStyle name="Separador de milhares [0] 3 2 4 4" xfId="46960" xr:uid="{9773F826-348F-443A-9CD5-3BC661B5C909}"/>
    <cellStyle name="Separador de milhares [0] 3 2 4 5" xfId="16860" xr:uid="{48B4F1A8-BC1F-4571-AFBD-3B86E5341F31}"/>
    <cellStyle name="Separador de milhares [0] 3 2 5" xfId="19865" xr:uid="{7AF4A572-6896-47F0-82CE-A88A4D9B9F23}"/>
    <cellStyle name="Separador de milhares [0] 3 2 5 2" xfId="36103" xr:uid="{F33CE6CA-C7A6-4021-873E-528506B6AD24}"/>
    <cellStyle name="Separador de milhares [0] 3 2 6" xfId="25755" xr:uid="{3B29F0F1-EA27-4C0C-8A11-77D133A67CBA}"/>
    <cellStyle name="Separador de milhares [0] 3 2 7" xfId="27328" xr:uid="{33464346-90B5-4C57-8D1A-1565BDAD19F3}"/>
    <cellStyle name="Separador de milhares [0] 3 2 8" xfId="35029" xr:uid="{4062AE54-E15E-47F9-9202-428712C543E0}"/>
    <cellStyle name="Separador de milhares [0] 3 2 9" xfId="42054" xr:uid="{6FA37026-5BB9-4608-9A71-95FDF97A6138}"/>
    <cellStyle name="Separador de milhares [0] 3 3" xfId="14231" xr:uid="{810F9D8C-0C2C-41FE-A368-DD410064BC44}"/>
    <cellStyle name="Separador de milhares [0] 3 3 10" xfId="16861" xr:uid="{4EBDA15C-224D-4BB9-8A07-92D9310DAAEB}"/>
    <cellStyle name="Separador de milhares [0] 3 3 2" xfId="14232" xr:uid="{5CF45E40-34BA-4120-8262-B9914CA71829}"/>
    <cellStyle name="Separador de milhares [0] 3 3 2 2" xfId="19871" xr:uid="{9A96BCA3-AFE1-4BBC-A919-7E3D5FF7C26D}"/>
    <cellStyle name="Separador de milhares [0] 3 3 2 2 2" xfId="30496" xr:uid="{95878327-20CB-4B7E-99DF-9BCE09D4BBAC}"/>
    <cellStyle name="Separador de milhares [0] 3 3 2 2 3" xfId="36109" xr:uid="{5F3D48C3-8FB7-4726-A7D4-9EDD5C9C1F56}"/>
    <cellStyle name="Separador de milhares [0] 3 3 2 2 4" xfId="45722" xr:uid="{29483185-FA97-4FED-8E7C-8E17F4D9D5FA}"/>
    <cellStyle name="Separador de milhares [0] 3 3 2 3" xfId="19870" xr:uid="{0F48253E-C222-48DE-8A6A-7B61910136A2}"/>
    <cellStyle name="Separador de milhares [0] 3 3 2 3 2" xfId="32231" xr:uid="{1CBA24E4-FC4B-4D4E-A2C2-ED69A1AEE2E9}"/>
    <cellStyle name="Separador de milhares [0] 3 3 2 3 3" xfId="36108" xr:uid="{7932F58D-0053-4232-93DC-1670233D37CD}"/>
    <cellStyle name="Separador de milhares [0] 3 3 2 3 4" xfId="46962" xr:uid="{3E11185D-3F07-473F-8577-902D7A300538}"/>
    <cellStyle name="Separador de milhares [0] 3 3 2 4" xfId="33615" xr:uid="{4FCF108F-26B1-412A-BD10-29FD2650F841}"/>
    <cellStyle name="Separador de milhares [0] 3 3 2 4 2" xfId="48494" xr:uid="{218DDBD9-2C6E-4B94-AAC7-E79DBDECE3B2}"/>
    <cellStyle name="Separador de milhares [0] 3 3 2 5" xfId="27197" xr:uid="{679FFB18-9450-426B-8117-51E71AE76B1E}"/>
    <cellStyle name="Separador de milhares [0] 3 3 2 6" xfId="35034" xr:uid="{B6B403B1-2E13-40FE-A137-7B1224CD1C11}"/>
    <cellStyle name="Separador de milhares [0] 3 3 2 7" xfId="43278" xr:uid="{FE2AFD7A-1CD8-4121-8DB0-6DE0DE53D866}"/>
    <cellStyle name="Separador de milhares [0] 3 3 2 8" xfId="16862" xr:uid="{CD74DB3E-6CF0-40B4-B9D5-C74C32D1BDFB}"/>
    <cellStyle name="Separador de milhares [0] 3 3 3" xfId="14233" xr:uid="{61A635D3-EC31-48B9-BDBC-701A3FE1B609}"/>
    <cellStyle name="Separador de milhares [0] 3 3 3 2" xfId="19872" xr:uid="{69837EE5-68B9-4F66-909E-14E1BAF02A3D}"/>
    <cellStyle name="Separador de milhares [0] 3 3 3 2 2" xfId="32232" xr:uid="{E2F4B72E-EB90-45C4-ABC5-10BA14EC8F99}"/>
    <cellStyle name="Separador de milhares [0] 3 3 3 2 3" xfId="36110" xr:uid="{76778746-ED44-4011-86EF-83246E24ADC4}"/>
    <cellStyle name="Separador de milhares [0] 3 3 3 2 4" xfId="46963" xr:uid="{4B2BC3EE-C34A-41EC-9609-F4C2D3F2BDB8}"/>
    <cellStyle name="Separador de milhares [0] 3 3 3 3" xfId="33616" xr:uid="{94819544-7FB1-4238-903F-E549FE3869EC}"/>
    <cellStyle name="Separador de milhares [0] 3 3 3 3 2" xfId="48495" xr:uid="{62E5BF16-345B-4528-BB09-074D8C06E1DC}"/>
    <cellStyle name="Separador de milhares [0] 3 3 3 4" xfId="29273" xr:uid="{B12C0238-D033-4101-8890-7DFC09763B6E}"/>
    <cellStyle name="Separador de milhares [0] 3 3 3 5" xfId="35035" xr:uid="{2EA75264-A96A-4DDE-8D4E-2318330EF99F}"/>
    <cellStyle name="Separador de milhares [0] 3 3 3 6" xfId="44499" xr:uid="{E503E1D1-4CBB-42EF-9997-E8341B073025}"/>
    <cellStyle name="Separador de milhares [0] 3 3 3 7" xfId="16863" xr:uid="{15CAB34A-2CE4-40EF-AF2F-7EE6D49D2C6C}"/>
    <cellStyle name="Separador de milhares [0] 3 3 4" xfId="14234" xr:uid="{7A7D0E19-3149-455C-A68F-D26C0687B57F}"/>
    <cellStyle name="Separador de milhares [0] 3 3 4 2" xfId="25250" xr:uid="{257D1AD0-ADF7-4921-8A08-6EAE443FE79B}"/>
    <cellStyle name="Separador de milhares [0] 3 3 4 2 2" xfId="33617" xr:uid="{2DD16C0D-0330-4CEA-BD7A-DA6FFEC92FF3}"/>
    <cellStyle name="Separador de milhares [0] 3 3 4 2 3" xfId="41192" xr:uid="{7C86F7EF-D3CA-405C-8D6D-7EA84929676C}"/>
    <cellStyle name="Separador de milhares [0] 3 3 4 2 4" xfId="48496" xr:uid="{D36F7421-91A2-46D3-9658-BF6149813F5D}"/>
    <cellStyle name="Separador de milhares [0] 3 3 4 3" xfId="32233" xr:uid="{AD89E7FA-002F-4CC6-957B-F8276A285184}"/>
    <cellStyle name="Separador de milhares [0] 3 3 4 4" xfId="35036" xr:uid="{5CCE2AAC-C660-49B4-9A3E-D928E6DB2F48}"/>
    <cellStyle name="Separador de milhares [0] 3 3 4 5" xfId="46964" xr:uid="{55BB429A-4DE4-4B57-A0BA-E6780A5B06EC}"/>
    <cellStyle name="Separador de milhares [0] 3 3 4 6" xfId="16864" xr:uid="{C6FFE0D5-BC45-4E97-83E5-4BA1719BBB07}"/>
    <cellStyle name="Separador de milhares [0] 3 3 5" xfId="19869" xr:uid="{825D843E-F374-4815-99AB-EC75A8BF2460}"/>
    <cellStyle name="Separador de milhares [0] 3 3 5 2" xfId="32230" xr:uid="{C6EF8AD5-6631-4BAC-994F-ECD2084A262E}"/>
    <cellStyle name="Separador de milhares [0] 3 3 5 3" xfId="36107" xr:uid="{69EC4C95-025A-4529-93D9-E290EE87ABDE}"/>
    <cellStyle name="Separador de milhares [0] 3 3 5 4" xfId="46961" xr:uid="{9384897F-E308-4BD2-911C-E9E7090B5CF8}"/>
    <cellStyle name="Separador de milhares [0] 3 3 6" xfId="25756" xr:uid="{BBBB8DC7-A451-410B-9A35-C9B53A4C7412}"/>
    <cellStyle name="Separador de milhares [0] 3 3 6 2" xfId="33614" xr:uid="{292B9342-D446-4775-B9AE-8694590BC6C4}"/>
    <cellStyle name="Separador de milhares [0] 3 3 6 3" xfId="48493" xr:uid="{0483E4D3-577D-40CF-BCC7-EF62972245D3}"/>
    <cellStyle name="Separador de milhares [0] 3 3 7" xfId="27329" xr:uid="{6968590E-15D9-4D4C-9E76-B983B81F7335}"/>
    <cellStyle name="Separador de milhares [0] 3 3 8" xfId="35033" xr:uid="{53EBB2DF-1F28-4E1F-8AD0-0B658EF452B0}"/>
    <cellStyle name="Separador de milhares [0] 3 3 9" xfId="42055" xr:uid="{16A40A7B-AE78-43F3-8173-FA1B8C8A3449}"/>
    <cellStyle name="Separador de milhares [0] 3 4" xfId="16856" xr:uid="{42254912-848F-44B5-AFDF-6170EB2B2F49}"/>
    <cellStyle name="Separador de milhares [0] 3 4 2" xfId="19874" xr:uid="{B6F4754F-6B47-428B-87E6-833C62D46BF5}"/>
    <cellStyle name="Separador de milhares [0] 3 4 2 2" xfId="30494" xr:uid="{73B5EC74-D8CB-4634-9EE3-DD45753B41DC}"/>
    <cellStyle name="Separador de milhares [0] 3 4 2 3" xfId="36112" xr:uid="{CA9FFD7A-A350-437C-AF4A-A5B3F5BF2118}"/>
    <cellStyle name="Separador de milhares [0] 3 4 2 4" xfId="45720" xr:uid="{C5992E93-3631-4C0C-81D9-F829E445F99F}"/>
    <cellStyle name="Separador de milhares [0] 3 4 3" xfId="19873" xr:uid="{08F083DD-4364-408B-B6C1-8A7E6DED71E3}"/>
    <cellStyle name="Separador de milhares [0] 3 4 3 2" xfId="36111" xr:uid="{8A5F8B09-4B56-4C68-8750-0C78E31A2BA5}"/>
    <cellStyle name="Separador de milhares [0] 3 4 4" xfId="25754" xr:uid="{3546C361-B931-4D31-AC0D-DC5D84941BBF}"/>
    <cellStyle name="Separador de milhares [0] 3 4 5" xfId="27327" xr:uid="{A3997E92-5C90-4461-B781-C204C20721D5}"/>
    <cellStyle name="Separador de milhares [0] 3 4 6" xfId="35028" xr:uid="{9865E9D5-71E8-45DD-87B3-5B00ED29E10F}"/>
    <cellStyle name="Separador de milhares [0] 3 4 7" xfId="43276" xr:uid="{929C1489-DE71-4405-8D06-26B5806B24B5}"/>
    <cellStyle name="Separador de milhares [0] 3 5" xfId="19875" xr:uid="{689606D9-865E-4585-B804-C456519AAC59}"/>
    <cellStyle name="Separador de milhares [0] 3 5 2" xfId="29271" xr:uid="{A3B0E08D-4581-434F-ACE5-3BD03E1A8233}"/>
    <cellStyle name="Separador de milhares [0] 3 5 3" xfId="36113" xr:uid="{B0B58D8E-B848-412D-B0D9-0D24B54DFFEE}"/>
    <cellStyle name="Separador de milhares [0] 3 5 4" xfId="44497" xr:uid="{4D338B30-5E47-44FA-AE90-BFC667ED054E}"/>
    <cellStyle name="Separador de milhares [0] 3 6" xfId="19864" xr:uid="{179C4F06-3C87-40EF-988A-A4FC00344747}"/>
    <cellStyle name="Separador de milhares [0] 3 6 2" xfId="32228" xr:uid="{E55F7C54-D487-4D90-AF60-3C5CF0FFA3C3}"/>
    <cellStyle name="Separador de milhares [0] 3 6 3" xfId="36102" xr:uid="{6BDEC541-FA31-4E68-9C0A-D33C81F358EE}"/>
    <cellStyle name="Separador de milhares [0] 3 6 4" xfId="46959" xr:uid="{BAE198B6-4EBA-46ED-8372-DDC8FBCBCE7D}"/>
    <cellStyle name="Separador de milhares [0] 3 7" xfId="33613" xr:uid="{83F9DD6A-1BC5-42E0-98BB-DE823EB3D3AA}"/>
    <cellStyle name="Separador de milhares [0] 3 7 2" xfId="48492" xr:uid="{2552F270-6DF9-4B81-8C9F-F1794BA6C4A1}"/>
    <cellStyle name="Separador de milhares [0] 3 8" xfId="42053" xr:uid="{FBAC1366-247A-4531-B6A1-DEAC39528357}"/>
    <cellStyle name="Separador de milhares [0] 4" xfId="14235" xr:uid="{D2099C8A-D3C1-496E-9C45-AB58A1E0B6E9}"/>
    <cellStyle name="Separador de milhares [0] 4 2" xfId="16865" xr:uid="{1DAE949C-F311-4904-BB8C-9361AEAC9558}"/>
    <cellStyle name="Separador de milhares [0] 4 2 2" xfId="19878" xr:uid="{5486BA5C-4F7E-405B-8EA6-83BD881383B9}"/>
    <cellStyle name="Separador de milhares [0] 4 2 2 2" xfId="30497" xr:uid="{4C33EA2D-B0DE-4442-AA5C-4BB3F35BE167}"/>
    <cellStyle name="Separador de milhares [0] 4 2 2 3" xfId="36116" xr:uid="{D157226F-1643-44E0-B244-05397A521A75}"/>
    <cellStyle name="Separador de milhares [0] 4 2 2 4" xfId="45723" xr:uid="{DD250F16-B3FD-465E-820C-AFCD45B56724}"/>
    <cellStyle name="Separador de milhares [0] 4 2 3" xfId="19877" xr:uid="{BA31E337-3FC0-4A19-B46B-8906E1C3CFA0}"/>
    <cellStyle name="Separador de milhares [0] 4 2 3 2" xfId="36115" xr:uid="{DEDB3A96-6973-405F-BEAB-5AF07F92F7FB}"/>
    <cellStyle name="Separador de milhares [0] 4 2 4" xfId="25757" xr:uid="{7FF017FC-5708-4927-A474-5D332DEFBCA1}"/>
    <cellStyle name="Separador de milhares [0] 4 2 5" xfId="27330" xr:uid="{E4A9EBFE-4B02-4280-847A-84B0BF30A8B1}"/>
    <cellStyle name="Separador de milhares [0] 4 2 6" xfId="35037" xr:uid="{A6869648-78FA-4F35-9267-1DEB45410A48}"/>
    <cellStyle name="Separador de milhares [0] 4 2 7" xfId="43279" xr:uid="{42C99E4B-E578-4EFF-BDA8-548164510A68}"/>
    <cellStyle name="Separador de milhares [0] 4 3" xfId="19879" xr:uid="{27C2EFB5-CAFF-40BE-B87E-499F6AF7EA03}"/>
    <cellStyle name="Separador de milhares [0] 4 3 2" xfId="29274" xr:uid="{21621694-BCB2-4337-8971-FB2CCFF70686}"/>
    <cellStyle name="Separador de milhares [0] 4 3 3" xfId="36117" xr:uid="{6A4F65CA-DF08-457D-97B0-40C642825BDD}"/>
    <cellStyle name="Separador de milhares [0] 4 3 4" xfId="44500" xr:uid="{CDFA88CD-937C-4F5E-8830-9F3263CA8875}"/>
    <cellStyle name="Separador de milhares [0] 4 4" xfId="19876" xr:uid="{A050CC4C-70B1-4CD4-A78C-87D7D8C6CCD9}"/>
    <cellStyle name="Separador de milhares [0] 4 4 2" xfId="32234" xr:uid="{6A8BC4CF-D7CE-4B9C-A140-9D2BB55274A3}"/>
    <cellStyle name="Separador de milhares [0] 4 4 3" xfId="36114" xr:uid="{A69E0B58-2F49-44DB-B399-11CEC63D4E59}"/>
    <cellStyle name="Separador de milhares [0] 4 4 4" xfId="46965" xr:uid="{BEA831A2-6A08-4EC3-AB95-01AEF4F93A98}"/>
    <cellStyle name="Separador de milhares [0] 4 5" xfId="33618" xr:uid="{7659EDE6-C7A5-4DBA-B3F3-17009143C7C5}"/>
    <cellStyle name="Separador de milhares [0] 4 5 2" xfId="48497" xr:uid="{8B78357C-97F6-4C1F-B2C0-C8491D901823}"/>
    <cellStyle name="Separador de milhares [0] 4 6" xfId="42056" xr:uid="{B060BB2A-E4D3-46B7-90BA-EE5CF59BCCB4}"/>
    <cellStyle name="Separador de milhares [0] 5" xfId="14236" xr:uid="{7C0F6605-5C3C-49FE-8582-2FB6D562CB65}"/>
    <cellStyle name="Separador de milhares [0] 5 10" xfId="16866" xr:uid="{4F8C5C5F-41EF-4D75-A92B-DF63A28962B5}"/>
    <cellStyle name="Separador de milhares [0] 5 2" xfId="14237" xr:uid="{46D7D3C8-6AE7-4FE7-8B16-881D0336F4D6}"/>
    <cellStyle name="Separador de milhares [0] 5 2 2" xfId="19882" xr:uid="{55EDB0F7-1FB1-4D7F-A163-B086A867AB81}"/>
    <cellStyle name="Separador de milhares [0] 5 2 2 2" xfId="30498" xr:uid="{AB30875D-BC46-4C66-8771-DD6DF0F156A5}"/>
    <cellStyle name="Separador de milhares [0] 5 2 2 3" xfId="36120" xr:uid="{6D93A972-5122-4D1B-A5E2-405436155AAE}"/>
    <cellStyle name="Separador de milhares [0] 5 2 2 4" xfId="45724" xr:uid="{065E0871-0B7C-433F-9440-C0541895D332}"/>
    <cellStyle name="Separador de milhares [0] 5 2 3" xfId="19881" xr:uid="{96409EDC-2AC6-4EF5-ADFF-830CF3F63B48}"/>
    <cellStyle name="Separador de milhares [0] 5 2 3 2" xfId="36119" xr:uid="{231A9AD7-9D38-4F8D-B53C-A4457A5E736C}"/>
    <cellStyle name="Separador de milhares [0] 5 2 4" xfId="27227" xr:uid="{9D2A3A90-1605-4094-8FEF-A24F4EBD3148}"/>
    <cellStyle name="Separador de milhares [0] 5 2 5" xfId="35039" xr:uid="{D7D7C5A6-F827-4C44-B030-7D9378AA8EF1}"/>
    <cellStyle name="Separador de milhares [0] 5 2 6" xfId="43280" xr:uid="{DB77070C-97C5-45F1-AA1D-4AC3992DA198}"/>
    <cellStyle name="Separador de milhares [0] 5 2 7" xfId="16867" xr:uid="{5CA950E2-61D9-405B-AB59-47FFE2FAC840}"/>
    <cellStyle name="Separador de milhares [0] 5 3" xfId="14238" xr:uid="{364A31F0-2288-49F0-AD52-229778E9E8BF}"/>
    <cellStyle name="Separador de milhares [0] 5 3 2" xfId="19883" xr:uid="{622EE6E8-5D05-4584-BF80-DC5EA0229319}"/>
    <cellStyle name="Separador de milhares [0] 5 3 2 2" xfId="36121" xr:uid="{7273E6AA-A01B-4393-BF98-36BB849BC359}"/>
    <cellStyle name="Separador de milhares [0] 5 3 3" xfId="29275" xr:uid="{D072BEF6-1DD6-4DD2-A2F1-81B72D4BF824}"/>
    <cellStyle name="Separador de milhares [0] 5 3 4" xfId="35040" xr:uid="{A1A8A325-EAF2-4A69-A850-CFAB206AEDA6}"/>
    <cellStyle name="Separador de milhares [0] 5 3 5" xfId="44501" xr:uid="{B022E0B2-F24D-45B8-9142-0A834D0056E4}"/>
    <cellStyle name="Separador de milhares [0] 5 3 6" xfId="16868" xr:uid="{9017EE5F-CFE8-4622-85C1-4099F7E3D1AF}"/>
    <cellStyle name="Separador de milhares [0] 5 4" xfId="14239" xr:uid="{88D1E36C-F25D-4580-B785-2DA5A63733A7}"/>
    <cellStyle name="Separador de milhares [0] 5 4 2" xfId="32235" xr:uid="{0E00F5F2-2EF1-4C27-84C5-AA5D8FFA213B}"/>
    <cellStyle name="Separador de milhares [0] 5 4 3" xfId="35041" xr:uid="{88D407F9-E2E2-480A-ADF9-517A11DA12E2}"/>
    <cellStyle name="Separador de milhares [0] 5 4 4" xfId="46966" xr:uid="{FC524955-35ED-4D28-99BD-56E934105D93}"/>
    <cellStyle name="Separador de milhares [0] 5 4 5" xfId="16869" xr:uid="{C601CF37-D691-45FB-ACAC-B99D3D018DF4}"/>
    <cellStyle name="Separador de milhares [0] 5 5" xfId="19880" xr:uid="{23CAAB8B-739B-4476-A90B-3E60408C112A}"/>
    <cellStyle name="Separador de milhares [0] 5 5 2" xfId="36118" xr:uid="{863613C2-6718-4CF8-BD5E-CB8C67644E7C}"/>
    <cellStyle name="Separador de milhares [0] 5 6" xfId="25758" xr:uid="{E584E28F-869B-46E3-B503-E2AF4AB7D00D}"/>
    <cellStyle name="Separador de milhares [0] 5 7" xfId="27331" xr:uid="{6D717829-66FF-4C99-8525-63B9197507F6}"/>
    <cellStyle name="Separador de milhares [0] 5 8" xfId="35038" xr:uid="{25CF5F89-B666-483F-945F-7DC3164B3B9D}"/>
    <cellStyle name="Separador de milhares [0] 5 9" xfId="42057" xr:uid="{4159DF79-E4AF-41AE-A67F-70E150B9C757}"/>
    <cellStyle name="Separador de milhares 10" xfId="14240" xr:uid="{9EDFBE1C-81FF-487A-8F0A-01D217130626}"/>
    <cellStyle name="Separador de milhares 10 10" xfId="14241" xr:uid="{8311FD26-5123-480B-958A-F8F0E9F2707B}"/>
    <cellStyle name="Separador de milhares 10 10 2" xfId="16871" xr:uid="{CD8855FD-A4E6-4E71-B0BC-4EFFA4D27231}"/>
    <cellStyle name="Separador de milhares 10 10 2 2" xfId="19887" xr:uid="{89E59FB9-45C2-453B-9EA0-70E735405916}"/>
    <cellStyle name="Separador de milhares 10 10 2 2 2" xfId="30500" xr:uid="{225DED62-D3D8-4B1A-8ADF-61F7883675F9}"/>
    <cellStyle name="Separador de milhares 10 10 2 2 3" xfId="36125" xr:uid="{561AEB4C-555B-48CF-A0D6-04B04F26E7F4}"/>
    <cellStyle name="Separador de milhares 10 10 2 2 4" xfId="45726" xr:uid="{42211770-9EC9-4631-A4DC-6EF883173C61}"/>
    <cellStyle name="Separador de milhares 10 10 2 3" xfId="19886" xr:uid="{CDB22C56-DD38-415D-84B4-8BB372384005}"/>
    <cellStyle name="Separador de milhares 10 10 2 3 2" xfId="36124" xr:uid="{7A5076E1-E4AD-4FAE-8BB9-ABDCFF0EAE40}"/>
    <cellStyle name="Separador de milhares 10 10 2 4" xfId="25760" xr:uid="{A3665973-DA3A-40F1-98C4-71884E4A62A4}"/>
    <cellStyle name="Separador de milhares 10 10 2 5" xfId="27333" xr:uid="{A03A8F19-AA54-48B5-8506-4E576443A752}"/>
    <cellStyle name="Separador de milhares 10 10 2 6" xfId="35043" xr:uid="{DA54AD47-AF87-482C-B859-C1502393586E}"/>
    <cellStyle name="Separador de milhares 10 10 2 7" xfId="43282" xr:uid="{867B98B0-F0C5-4D56-854D-24B81C1F4667}"/>
    <cellStyle name="Separador de milhares 10 10 3" xfId="19888" xr:uid="{E547BA95-AE02-40CC-8D54-1D27C2A53B5A}"/>
    <cellStyle name="Separador de milhares 10 10 3 2" xfId="29277" xr:uid="{4C32B596-85BE-4CF2-B9C3-DFFD64DA91EA}"/>
    <cellStyle name="Separador de milhares 10 10 3 3" xfId="36126" xr:uid="{6E72BD93-A63A-4192-BD32-6F122E402463}"/>
    <cellStyle name="Separador de milhares 10 10 3 4" xfId="44503" xr:uid="{2D0A80B6-A136-4144-B0F7-45AF11FD8230}"/>
    <cellStyle name="Separador de milhares 10 10 4" xfId="19885" xr:uid="{642C5D0B-78E9-4976-AEA8-2D83E969D95D}"/>
    <cellStyle name="Separador de milhares 10 10 4 2" xfId="32236" xr:uid="{343DCE2F-B81D-49FC-B65D-D7C95282DE89}"/>
    <cellStyle name="Separador de milhares 10 10 4 3" xfId="36123" xr:uid="{0A0C0F04-AD65-49E2-8227-112DD4C11AA1}"/>
    <cellStyle name="Separador de milhares 10 10 4 4" xfId="46967" xr:uid="{AC45F2A9-DB26-47DA-B295-AE7010A26639}"/>
    <cellStyle name="Separador de milhares 10 10 5" xfId="33619" xr:uid="{08B7C500-6679-4686-BADD-D361BFC1CF75}"/>
    <cellStyle name="Separador de milhares 10 10 5 2" xfId="48498" xr:uid="{3C84478A-C659-4F6D-B2AB-4D4EA230475C}"/>
    <cellStyle name="Separador de milhares 10 10 6" xfId="42059" xr:uid="{08F46FBB-77D5-4ACD-B4C9-1C0D637EE8A3}"/>
    <cellStyle name="Separador de milhares 10 100" xfId="19889" xr:uid="{941F7A43-30ED-42F3-BE4F-1A970B9DB180}"/>
    <cellStyle name="Separador de milhares 10 100 2" xfId="19890" xr:uid="{FE54DC10-F4A6-4609-B074-E5F930C1B684}"/>
    <cellStyle name="Separador de milhares 10 100 2 2" xfId="30499" xr:uid="{AC79B5C2-17CC-4739-AFB2-B00BC8FB59AA}"/>
    <cellStyle name="Separador de milhares 10 100 2 3" xfId="36128" xr:uid="{5317C6DD-C085-4EC4-8F7C-C79AF06938E7}"/>
    <cellStyle name="Separador de milhares 10 100 2 4" xfId="45725" xr:uid="{D64C1748-D150-407A-A1E4-80BD592C738B}"/>
    <cellStyle name="Separador de milhares 10 100 3" xfId="25759" xr:uid="{95518CA0-EC76-4E5C-97D7-66060FEA68AE}"/>
    <cellStyle name="Separador de milhares 10 100 4" xfId="27332" xr:uid="{D6671FA7-019A-4DC5-8B29-9B3CB2D719C9}"/>
    <cellStyle name="Separador de milhares 10 100 5" xfId="36127" xr:uid="{9CE001A4-FE0D-4F11-90A5-CF65B4D9BFA0}"/>
    <cellStyle name="Separador de milhares 10 100 6" xfId="43281" xr:uid="{B17E658C-F319-4251-8B70-A8B00E8B76EA}"/>
    <cellStyle name="Separador de milhares 10 101" xfId="19891" xr:uid="{EADB90E5-80A8-4737-AB50-523B437588AD}"/>
    <cellStyle name="Separador de milhares 10 101 2" xfId="29276" xr:uid="{F5343145-E045-43A4-A155-07C084A1F4F7}"/>
    <cellStyle name="Separador de milhares 10 101 3" xfId="36129" xr:uid="{D79A3D3E-7F71-4C4A-8806-2D229CBF9DEC}"/>
    <cellStyle name="Separador de milhares 10 101 4" xfId="44502" xr:uid="{B2A994DD-1691-40AB-A090-04916276464B}"/>
    <cellStyle name="Separador de milhares 10 102" xfId="19884" xr:uid="{38597778-5C90-49A6-BB23-66F0A784B7A4}"/>
    <cellStyle name="Separador de milhares 10 102 2" xfId="36122" xr:uid="{A2DE9E09-EE87-4A72-B2C7-F5FFCBE6139F}"/>
    <cellStyle name="Separador de milhares 10 103" xfId="42058" xr:uid="{F8712775-9EA4-4C82-A4C7-26C929962DE8}"/>
    <cellStyle name="Separador de milhares 10 11" xfId="14242" xr:uid="{B92B573C-1FF4-4D3F-B11F-5AF0EE9AF0FC}"/>
    <cellStyle name="Separador de milhares 10 11 2" xfId="16872" xr:uid="{C591919C-0A88-4087-B8E1-AE1AF4148CFA}"/>
    <cellStyle name="Separador de milhares 10 11 2 2" xfId="19894" xr:uid="{1CA5EE80-DA37-47DE-B680-76A07F840F8F}"/>
    <cellStyle name="Separador de milhares 10 11 2 2 2" xfId="30501" xr:uid="{EB675723-AADD-4FF5-8163-DA1F274EDCFC}"/>
    <cellStyle name="Separador de milhares 10 11 2 2 3" xfId="36132" xr:uid="{1FEB6563-4CDF-44DD-A12F-9FE50CCBB915}"/>
    <cellStyle name="Separador de milhares 10 11 2 2 4" xfId="45727" xr:uid="{87BDFA24-F33D-4AE2-86EE-5C8C1BD19214}"/>
    <cellStyle name="Separador de milhares 10 11 2 3" xfId="19893" xr:uid="{4F382D2B-B76D-45C3-933D-52861A3B1020}"/>
    <cellStyle name="Separador de milhares 10 11 2 3 2" xfId="36131" xr:uid="{7AA68A5B-F3A5-4086-93E5-E5A1B2F68644}"/>
    <cellStyle name="Separador de milhares 10 11 2 4" xfId="25761" xr:uid="{F5FBD39F-5BB6-48CE-9AAE-16F20F97CA0B}"/>
    <cellStyle name="Separador de milhares 10 11 2 5" xfId="27334" xr:uid="{1E8B1C4F-D886-4B02-B823-B153EF053F2C}"/>
    <cellStyle name="Separador de milhares 10 11 2 6" xfId="35044" xr:uid="{808DAC2D-AE03-4D87-8121-BD8472E3BF18}"/>
    <cellStyle name="Separador de milhares 10 11 2 7" xfId="43283" xr:uid="{E3322A13-9681-447B-88D7-4155735B298F}"/>
    <cellStyle name="Separador de milhares 10 11 3" xfId="19895" xr:uid="{A147109F-248A-4897-A835-62B99B2237C1}"/>
    <cellStyle name="Separador de milhares 10 11 3 2" xfId="29278" xr:uid="{D5B4478D-2C74-46DD-8439-B9819D7C92BD}"/>
    <cellStyle name="Separador de milhares 10 11 3 3" xfId="36133" xr:uid="{C55D0AD9-3C9D-4FF8-9EED-121E8E9352A0}"/>
    <cellStyle name="Separador de milhares 10 11 3 4" xfId="44504" xr:uid="{04897465-529F-4D03-AD26-B177A41B8733}"/>
    <cellStyle name="Separador de milhares 10 11 4" xfId="19892" xr:uid="{080B2CFB-9FD5-4BDE-B79C-B3B5EF548C44}"/>
    <cellStyle name="Separador de milhares 10 11 4 2" xfId="32237" xr:uid="{BBFBA6D9-36EB-4CC6-99B3-503BE2B792E8}"/>
    <cellStyle name="Separador de milhares 10 11 4 3" xfId="36130" xr:uid="{CC65BDA3-DAC0-4145-B758-CA533FDD84F1}"/>
    <cellStyle name="Separador de milhares 10 11 4 4" xfId="46968" xr:uid="{FBCD1F7F-8077-4896-ADEB-AC660A70AB11}"/>
    <cellStyle name="Separador de milhares 10 11 5" xfId="33620" xr:uid="{95B26B52-F30F-43F8-B48A-26858F715921}"/>
    <cellStyle name="Separador de milhares 10 11 5 2" xfId="48499" xr:uid="{30B1F750-09D1-45EA-AC7D-71CE9D5B0C17}"/>
    <cellStyle name="Separador de milhares 10 11 6" xfId="42060" xr:uid="{D25BF8FD-E084-4661-8B4C-0EECFD752B21}"/>
    <cellStyle name="Separador de milhares 10 12" xfId="14243" xr:uid="{3B604063-90B8-42CC-B8A2-167AAEFA91CD}"/>
    <cellStyle name="Separador de milhares 10 12 2" xfId="16873" xr:uid="{C7218E3B-E7A2-43B8-99B3-E3E659F1D93E}"/>
    <cellStyle name="Separador de milhares 10 12 2 2" xfId="19898" xr:uid="{BDD1D772-CEF9-487F-BBB7-281F945CFD43}"/>
    <cellStyle name="Separador de milhares 10 12 2 2 2" xfId="30502" xr:uid="{7FCC2716-D923-459A-9DD9-6A15E3985073}"/>
    <cellStyle name="Separador de milhares 10 12 2 2 3" xfId="36136" xr:uid="{5E1C3034-2BBD-4719-80FC-DAEB4EBC9620}"/>
    <cellStyle name="Separador de milhares 10 12 2 2 4" xfId="45728" xr:uid="{CA30AD9E-415D-45DE-8B04-6A53CEBF2836}"/>
    <cellStyle name="Separador de milhares 10 12 2 3" xfId="19897" xr:uid="{C964415F-A971-4FEF-87C5-E36491AC8D67}"/>
    <cellStyle name="Separador de milhares 10 12 2 3 2" xfId="36135" xr:uid="{94A3D487-4615-46B4-94C9-9A16E1F28D3A}"/>
    <cellStyle name="Separador de milhares 10 12 2 4" xfId="25762" xr:uid="{CDB66960-3961-44EC-9C53-FC4D12D0F2E2}"/>
    <cellStyle name="Separador de milhares 10 12 2 5" xfId="27335" xr:uid="{91AF7121-F951-4D0F-9EBC-20678F9B22E3}"/>
    <cellStyle name="Separador de milhares 10 12 2 6" xfId="35045" xr:uid="{CBD72A18-8434-459F-9A23-E78B118FBA94}"/>
    <cellStyle name="Separador de milhares 10 12 2 7" xfId="43284" xr:uid="{2739A7AA-737B-4A24-A977-A1EC898A3B07}"/>
    <cellStyle name="Separador de milhares 10 12 3" xfId="19899" xr:uid="{02517975-9423-4F87-9FD3-FFE3FDC46594}"/>
    <cellStyle name="Separador de milhares 10 12 3 2" xfId="29279" xr:uid="{4E3FFA4E-0D2B-4B90-B1AA-5CAF9637AB3E}"/>
    <cellStyle name="Separador de milhares 10 12 3 3" xfId="36137" xr:uid="{CE735DBC-F876-4C52-8FFF-16CBD0B24755}"/>
    <cellStyle name="Separador de milhares 10 12 3 4" xfId="44505" xr:uid="{5634731A-07D3-4762-BBCD-FFF9D2EBCCA8}"/>
    <cellStyle name="Separador de milhares 10 12 4" xfId="19896" xr:uid="{B95F08CE-4C77-4822-95B1-BBD217B95EAE}"/>
    <cellStyle name="Separador de milhares 10 12 4 2" xfId="32238" xr:uid="{82CBB53A-9EB7-4DBE-83DF-0F535F4F62D5}"/>
    <cellStyle name="Separador de milhares 10 12 4 3" xfId="36134" xr:uid="{A9A709A3-EF49-4FCD-9DBE-2196C764FF0D}"/>
    <cellStyle name="Separador de milhares 10 12 4 4" xfId="46969" xr:uid="{3BC311C1-E0C9-4F14-9D83-C79998880FCE}"/>
    <cellStyle name="Separador de milhares 10 12 5" xfId="33621" xr:uid="{AF738E7A-B0A3-4754-A093-623C3CC9293F}"/>
    <cellStyle name="Separador de milhares 10 12 5 2" xfId="48500" xr:uid="{E7A0DC47-D90E-4224-AD18-80D1B5EF0B99}"/>
    <cellStyle name="Separador de milhares 10 12 6" xfId="42061" xr:uid="{F5EED832-945A-4760-93F3-7BAA7AC5719E}"/>
    <cellStyle name="Separador de milhares 10 13" xfId="14244" xr:uid="{16065748-EF90-4CD5-BF7E-F2FF04DF9FB3}"/>
    <cellStyle name="Separador de milhares 10 13 2" xfId="16874" xr:uid="{73A64B49-DC45-4D5F-B58F-F2B80335324A}"/>
    <cellStyle name="Separador de milhares 10 13 2 2" xfId="19902" xr:uid="{DB4893AF-67FC-4EA3-BEB5-1E98EF09CE11}"/>
    <cellStyle name="Separador de milhares 10 13 2 2 2" xfId="30503" xr:uid="{F42A39D7-66EE-41CB-93D8-0792463346A6}"/>
    <cellStyle name="Separador de milhares 10 13 2 2 3" xfId="36140" xr:uid="{417DC01A-920E-44C5-AE96-0F004C8EFF6D}"/>
    <cellStyle name="Separador de milhares 10 13 2 2 4" xfId="45729" xr:uid="{D47F69AE-5EFA-4DAE-A370-0164E7411E15}"/>
    <cellStyle name="Separador de milhares 10 13 2 3" xfId="19901" xr:uid="{AFAAF7C4-5729-42AB-88E9-A1AE46D31A0A}"/>
    <cellStyle name="Separador de milhares 10 13 2 3 2" xfId="36139" xr:uid="{0E9001CD-1497-4564-9F8E-048CA7B1D406}"/>
    <cellStyle name="Separador de milhares 10 13 2 4" xfId="25763" xr:uid="{36BCEDB8-B4B5-462C-9851-833120A9E721}"/>
    <cellStyle name="Separador de milhares 10 13 2 5" xfId="27336" xr:uid="{6A79E757-832E-4910-B65F-31B0648E01CE}"/>
    <cellStyle name="Separador de milhares 10 13 2 6" xfId="35046" xr:uid="{68ED76AA-4822-4266-AA66-E9FB6D356325}"/>
    <cellStyle name="Separador de milhares 10 13 2 7" xfId="43285" xr:uid="{B7CEC32B-AE32-4F6F-88E4-03C292B442B2}"/>
    <cellStyle name="Separador de milhares 10 13 3" xfId="19903" xr:uid="{AF74B6BE-E13B-4A26-8BB7-A8C30B063206}"/>
    <cellStyle name="Separador de milhares 10 13 3 2" xfId="29280" xr:uid="{25E34310-4805-440D-8A45-B80A53E40C13}"/>
    <cellStyle name="Separador de milhares 10 13 3 3" xfId="36141" xr:uid="{44A91959-D979-4060-B9F8-6A36741C9C7D}"/>
    <cellStyle name="Separador de milhares 10 13 3 4" xfId="44506" xr:uid="{4429F360-D504-42A6-AD9F-FDCBFE26F5EE}"/>
    <cellStyle name="Separador de milhares 10 13 4" xfId="19900" xr:uid="{29FDED97-9B2F-401D-AF6B-C961F0CD3ED5}"/>
    <cellStyle name="Separador de milhares 10 13 4 2" xfId="32239" xr:uid="{40B84AB7-B924-4552-88FE-421958D8A856}"/>
    <cellStyle name="Separador de milhares 10 13 4 3" xfId="36138" xr:uid="{4B05FBF2-8BE6-4F12-9515-A9F790B65D3E}"/>
    <cellStyle name="Separador de milhares 10 13 4 4" xfId="46970" xr:uid="{F6C57E50-11EF-4BC8-9EF3-B028055C4DC8}"/>
    <cellStyle name="Separador de milhares 10 13 5" xfId="33622" xr:uid="{D18308CC-8D45-41CD-9D7D-3A647526854D}"/>
    <cellStyle name="Separador de milhares 10 13 5 2" xfId="48501" xr:uid="{29DE5E09-868D-4153-8F8D-C0A12D746F94}"/>
    <cellStyle name="Separador de milhares 10 13 6" xfId="42062" xr:uid="{46664590-2A72-4C4E-8A8C-380B67755E7F}"/>
    <cellStyle name="Separador de milhares 10 14" xfId="14245" xr:uid="{BB053F6E-A500-425E-BFC9-D1ECD092390D}"/>
    <cellStyle name="Separador de milhares 10 14 2" xfId="16875" xr:uid="{EAC303D7-DA23-4951-BCB3-776134C9A10A}"/>
    <cellStyle name="Separador de milhares 10 14 2 2" xfId="19906" xr:uid="{53CEAF35-5CB3-4A9F-A1CB-52F1A3A541D7}"/>
    <cellStyle name="Separador de milhares 10 14 2 2 2" xfId="30504" xr:uid="{DDAEB35C-B237-4224-8CE4-059F53E551CE}"/>
    <cellStyle name="Separador de milhares 10 14 2 2 3" xfId="36144" xr:uid="{14917384-6A30-476E-ADE6-5EE0CDF92B29}"/>
    <cellStyle name="Separador de milhares 10 14 2 2 4" xfId="45730" xr:uid="{40166BFA-0449-4842-A82F-E14EE09FAAFE}"/>
    <cellStyle name="Separador de milhares 10 14 2 3" xfId="19905" xr:uid="{D0AD2A81-6EF4-4B6F-810E-D10E84B34A89}"/>
    <cellStyle name="Separador de milhares 10 14 2 3 2" xfId="36143" xr:uid="{A96C10BF-69EE-4079-94B8-3B32A3662551}"/>
    <cellStyle name="Separador de milhares 10 14 2 4" xfId="25764" xr:uid="{59FDCB8B-B028-4423-9589-B9FDB54D975C}"/>
    <cellStyle name="Separador de milhares 10 14 2 5" xfId="27337" xr:uid="{08B9CD57-166E-4552-8DD5-B7F946F0FAFF}"/>
    <cellStyle name="Separador de milhares 10 14 2 6" xfId="35047" xr:uid="{6EFE7ED9-3390-4C4A-ADC1-0EDCA5BC6F7C}"/>
    <cellStyle name="Separador de milhares 10 14 2 7" xfId="43286" xr:uid="{6A6AF4D6-03EA-4154-9222-F4CF36A7C6A8}"/>
    <cellStyle name="Separador de milhares 10 14 3" xfId="19907" xr:uid="{36B29DCC-B128-4B8A-92DB-AD24BEAEC877}"/>
    <cellStyle name="Separador de milhares 10 14 3 2" xfId="29281" xr:uid="{5484957B-7D6F-4668-8157-5329F885F933}"/>
    <cellStyle name="Separador de milhares 10 14 3 3" xfId="36145" xr:uid="{648A6284-A98D-45C1-A4D8-28301DB0B34D}"/>
    <cellStyle name="Separador de milhares 10 14 3 4" xfId="44507" xr:uid="{23D4FD95-0B13-4707-A4F8-583D49C635ED}"/>
    <cellStyle name="Separador de milhares 10 14 4" xfId="19904" xr:uid="{B3A588F2-D6C8-49BF-8FF9-38387399D688}"/>
    <cellStyle name="Separador de milhares 10 14 4 2" xfId="32240" xr:uid="{104E0114-378C-4B7B-928D-34AE6BF25F3C}"/>
    <cellStyle name="Separador de milhares 10 14 4 3" xfId="36142" xr:uid="{269C8401-4ACE-4E9A-96F1-BEED0A6DD032}"/>
    <cellStyle name="Separador de milhares 10 14 4 4" xfId="46971" xr:uid="{0BAE5883-311B-4728-981D-EEB0BA625F08}"/>
    <cellStyle name="Separador de milhares 10 14 5" xfId="33623" xr:uid="{8ACEE722-BF27-446C-B799-2C960B257141}"/>
    <cellStyle name="Separador de milhares 10 14 5 2" xfId="48502" xr:uid="{3F071359-66E3-4641-AD57-BA12012CD4E7}"/>
    <cellStyle name="Separador de milhares 10 14 6" xfId="42063" xr:uid="{555002C5-6BAA-487D-819D-CB1E59FD036C}"/>
    <cellStyle name="Separador de milhares 10 15" xfId="14246" xr:uid="{917FB2E6-89CF-4180-9E88-742FF8653E8B}"/>
    <cellStyle name="Separador de milhares 10 15 2" xfId="16876" xr:uid="{B3D82AC4-C46B-4537-B164-A3512238C463}"/>
    <cellStyle name="Separador de milhares 10 15 2 2" xfId="19910" xr:uid="{1286E6E9-8C59-4EA1-A9B4-C7F8FC21C2F1}"/>
    <cellStyle name="Separador de milhares 10 15 2 2 2" xfId="30505" xr:uid="{0CCD9DC1-6595-4E69-B0D3-885244E72E4A}"/>
    <cellStyle name="Separador de milhares 10 15 2 2 3" xfId="36148" xr:uid="{C70A7FDF-9BB5-4DB1-809C-C62B66D9B487}"/>
    <cellStyle name="Separador de milhares 10 15 2 2 4" xfId="45731" xr:uid="{C406D2EA-9F13-4121-93E6-40726AAB620C}"/>
    <cellStyle name="Separador de milhares 10 15 2 3" xfId="19909" xr:uid="{55465EFB-AAA1-49F1-A997-4C2B5AF52BB8}"/>
    <cellStyle name="Separador de milhares 10 15 2 3 2" xfId="36147" xr:uid="{86865068-4978-4FCA-B818-EBC90C5DA3AE}"/>
    <cellStyle name="Separador de milhares 10 15 2 4" xfId="25765" xr:uid="{5A01214A-25D3-4A53-B46C-1E6782484FD5}"/>
    <cellStyle name="Separador de milhares 10 15 2 5" xfId="27338" xr:uid="{C48A321B-BEF7-44A4-8C74-3EE0C8443274}"/>
    <cellStyle name="Separador de milhares 10 15 2 6" xfId="35048" xr:uid="{1210E99A-DC0E-4661-A165-96C911816B50}"/>
    <cellStyle name="Separador de milhares 10 15 2 7" xfId="43287" xr:uid="{5BDC98C5-30DF-40B2-A0F8-3B1714E03632}"/>
    <cellStyle name="Separador de milhares 10 15 3" xfId="19911" xr:uid="{E3E78648-DC39-44E2-8B9F-973B56709210}"/>
    <cellStyle name="Separador de milhares 10 15 3 2" xfId="29282" xr:uid="{2CBBEF95-9679-40B3-A4AE-6C5CE2A42A6F}"/>
    <cellStyle name="Separador de milhares 10 15 3 3" xfId="36149" xr:uid="{0431315E-88FD-4D29-A0BF-19E20FBDD163}"/>
    <cellStyle name="Separador de milhares 10 15 3 4" xfId="44508" xr:uid="{64203408-56B4-4EEC-BE54-B284E8859266}"/>
    <cellStyle name="Separador de milhares 10 15 4" xfId="19908" xr:uid="{DB9612CE-8C9F-4911-A254-B7DB364421FF}"/>
    <cellStyle name="Separador de milhares 10 15 4 2" xfId="32241" xr:uid="{937AB09C-27F7-4561-9EB6-C39F1AEFD1E6}"/>
    <cellStyle name="Separador de milhares 10 15 4 3" xfId="36146" xr:uid="{4BEC87A8-125A-49CD-82AA-002DA3E81529}"/>
    <cellStyle name="Separador de milhares 10 15 4 4" xfId="46972" xr:uid="{A69CA933-206B-48BD-9A39-9623711AF3C6}"/>
    <cellStyle name="Separador de milhares 10 15 5" xfId="33624" xr:uid="{921564D5-44F7-4179-AD0E-46D731FFBF62}"/>
    <cellStyle name="Separador de milhares 10 15 5 2" xfId="48503" xr:uid="{636E1216-9F5E-498E-8D2A-7EEAC3094345}"/>
    <cellStyle name="Separador de milhares 10 15 6" xfId="42064" xr:uid="{DFBB0B79-A673-4E44-9899-1F8147CF94F2}"/>
    <cellStyle name="Separador de milhares 10 16" xfId="14247" xr:uid="{74402AB8-EC11-4E49-8C9F-CFEBE5FC3999}"/>
    <cellStyle name="Separador de milhares 10 16 2" xfId="16877" xr:uid="{F07BA046-CCB5-47D4-BEB2-3E27948214C9}"/>
    <cellStyle name="Separador de milhares 10 16 2 2" xfId="19914" xr:uid="{DE27B9D8-794A-4A6E-91E3-D70CBDA67F66}"/>
    <cellStyle name="Separador de milhares 10 16 2 2 2" xfId="30506" xr:uid="{19A23CE0-374E-4531-A9AD-355E9CCBA9E5}"/>
    <cellStyle name="Separador de milhares 10 16 2 2 3" xfId="36152" xr:uid="{AC1CB642-0053-4F97-BF02-F57C6D1DB2E4}"/>
    <cellStyle name="Separador de milhares 10 16 2 2 4" xfId="45732" xr:uid="{174224B3-C569-4C84-BD95-F0C12A6BDAA4}"/>
    <cellStyle name="Separador de milhares 10 16 2 3" xfId="19913" xr:uid="{D234DC14-537F-45D4-AA9F-405B0054DFE5}"/>
    <cellStyle name="Separador de milhares 10 16 2 3 2" xfId="36151" xr:uid="{CAA0F46D-A302-4D7D-8AFD-368942CA5938}"/>
    <cellStyle name="Separador de milhares 10 16 2 4" xfId="25766" xr:uid="{7595BE2F-E0BF-4FA4-AFCD-50B62B1F80F1}"/>
    <cellStyle name="Separador de milhares 10 16 2 5" xfId="27339" xr:uid="{66FF56FE-E8A6-4625-B5C1-BCD9E842B7BC}"/>
    <cellStyle name="Separador de milhares 10 16 2 6" xfId="35049" xr:uid="{E0E29E1E-CC55-47C1-9051-6376690F40AA}"/>
    <cellStyle name="Separador de milhares 10 16 2 7" xfId="43288" xr:uid="{935CBF31-B92D-465F-A1CE-1544458A30AE}"/>
    <cellStyle name="Separador de milhares 10 16 3" xfId="19915" xr:uid="{AC8994CD-6184-4372-8083-9115CB8C328C}"/>
    <cellStyle name="Separador de milhares 10 16 3 2" xfId="29283" xr:uid="{32181F36-36BE-4627-80B5-A568DA94370F}"/>
    <cellStyle name="Separador de milhares 10 16 3 3" xfId="36153" xr:uid="{2CCA9174-761E-46A2-8E83-C1B3B3A481BD}"/>
    <cellStyle name="Separador de milhares 10 16 3 4" xfId="44509" xr:uid="{518987FC-EC7E-452A-A487-8DA5D9BE80B4}"/>
    <cellStyle name="Separador de milhares 10 16 4" xfId="19912" xr:uid="{CEEED472-30BA-47E9-8988-45337C8448B2}"/>
    <cellStyle name="Separador de milhares 10 16 4 2" xfId="32242" xr:uid="{9F6E32CC-EFDC-4D6D-A3D9-AB7CABC8329C}"/>
    <cellStyle name="Separador de milhares 10 16 4 3" xfId="36150" xr:uid="{28296785-A65B-4485-BCB1-1FD4ED7F94FA}"/>
    <cellStyle name="Separador de milhares 10 16 4 4" xfId="46973" xr:uid="{E0C245F1-A534-4F16-927A-E335D7FA90AB}"/>
    <cellStyle name="Separador de milhares 10 16 5" xfId="33625" xr:uid="{9EACACF7-5789-482B-BFA6-9DFAE070F835}"/>
    <cellStyle name="Separador de milhares 10 16 5 2" xfId="48504" xr:uid="{BCB27A45-EBC6-4C1B-A2FF-46582F9035E3}"/>
    <cellStyle name="Separador de milhares 10 16 6" xfId="42065" xr:uid="{6AEB8F5A-8145-4BBF-93C0-6F81042F5C14}"/>
    <cellStyle name="Separador de milhares 10 17" xfId="14248" xr:uid="{A74F2E24-C829-4940-9A35-B7DCF2AAEFF7}"/>
    <cellStyle name="Separador de milhares 10 17 2" xfId="16878" xr:uid="{8F5251D2-87F9-4C1F-8B15-81A74C757109}"/>
    <cellStyle name="Separador de milhares 10 17 2 2" xfId="19918" xr:uid="{EDB81092-E35F-4D79-AA51-7C68F98712CA}"/>
    <cellStyle name="Separador de milhares 10 17 2 2 2" xfId="30507" xr:uid="{6CB6F09C-37FE-4056-AEE8-0E0A34101EB2}"/>
    <cellStyle name="Separador de milhares 10 17 2 2 3" xfId="36156" xr:uid="{9173C3EE-99E8-49FA-8D00-EEAFD7F2CE0C}"/>
    <cellStyle name="Separador de milhares 10 17 2 2 4" xfId="45733" xr:uid="{623697AA-1D31-466C-8FBC-EA3F48D5495E}"/>
    <cellStyle name="Separador de milhares 10 17 2 3" xfId="19917" xr:uid="{AA91EF76-E1CA-4035-B58C-F781D0FC85B2}"/>
    <cellStyle name="Separador de milhares 10 17 2 3 2" xfId="36155" xr:uid="{F6D6E5A9-16CD-473B-A943-8061A127F524}"/>
    <cellStyle name="Separador de milhares 10 17 2 4" xfId="25767" xr:uid="{B1AD10C5-3B97-41C0-B46A-B60B14D31F08}"/>
    <cellStyle name="Separador de milhares 10 17 2 5" xfId="27340" xr:uid="{C1526F06-19F0-4EAF-BCB3-0368232D7BEA}"/>
    <cellStyle name="Separador de milhares 10 17 2 6" xfId="35050" xr:uid="{832DECE5-E695-4AB9-A014-B992072610F9}"/>
    <cellStyle name="Separador de milhares 10 17 2 7" xfId="43289" xr:uid="{A8F43E51-DBDA-40F8-8A37-F4E560649D03}"/>
    <cellStyle name="Separador de milhares 10 17 3" xfId="19919" xr:uid="{50A20B0D-DAC4-42FD-AE33-D103AE25FB86}"/>
    <cellStyle name="Separador de milhares 10 17 3 2" xfId="29284" xr:uid="{CEFB4571-01CE-4F47-B845-91F4435AFB2D}"/>
    <cellStyle name="Separador de milhares 10 17 3 3" xfId="36157" xr:uid="{D5CBADD8-B4CC-403D-A281-A0EBE084B947}"/>
    <cellStyle name="Separador de milhares 10 17 3 4" xfId="44510" xr:uid="{EC0D9687-77DB-4BCD-B657-1E86EC826776}"/>
    <cellStyle name="Separador de milhares 10 17 4" xfId="19916" xr:uid="{54AE2CF4-D25D-4928-B49C-BCB3806FE366}"/>
    <cellStyle name="Separador de milhares 10 17 4 2" xfId="32243" xr:uid="{9D532DDF-E34E-413A-9415-C519ACFC088F}"/>
    <cellStyle name="Separador de milhares 10 17 4 3" xfId="36154" xr:uid="{27E6659B-671E-48DC-AF1F-9DBAF05D3EC3}"/>
    <cellStyle name="Separador de milhares 10 17 4 4" xfId="46974" xr:uid="{CBAA9512-AFB6-4637-ACDA-5F77250BB4B8}"/>
    <cellStyle name="Separador de milhares 10 17 5" xfId="33626" xr:uid="{9250C075-3250-41C0-82F7-919E37F2AF57}"/>
    <cellStyle name="Separador de milhares 10 17 5 2" xfId="48505" xr:uid="{C033EBF5-9E79-4C50-A249-CB9278B32350}"/>
    <cellStyle name="Separador de milhares 10 17 6" xfId="42066" xr:uid="{00ED7B72-51B0-4FEC-8749-FB5D06483568}"/>
    <cellStyle name="Separador de milhares 10 18" xfId="14249" xr:uid="{D733102C-A344-43A5-94BE-2ED72543AA0F}"/>
    <cellStyle name="Separador de milhares 10 18 2" xfId="16252" xr:uid="{8A0D09D7-FF35-4948-A0D8-AF8EF2F39EE2}"/>
    <cellStyle name="Separador de milhares 10 18 2 2" xfId="19922" xr:uid="{D835216E-4831-4FA7-99EB-9E3E81937D7C}"/>
    <cellStyle name="Separador de milhares 10 18 2 2 2" xfId="30508" xr:uid="{1E294B41-7BE2-4F20-B09D-CC6720BC0D5E}"/>
    <cellStyle name="Separador de milhares 10 18 2 2 3" xfId="36160" xr:uid="{38DC17D9-9940-4D20-84F6-99A6D698F89E}"/>
    <cellStyle name="Separador de milhares 10 18 2 2 4" xfId="45734" xr:uid="{9D4D031E-FF1C-4F86-BD1E-B0CE1A486E63}"/>
    <cellStyle name="Separador de milhares 10 18 2 3" xfId="19921" xr:uid="{BE693D1E-F7B5-4DBB-A0D1-E033E75BE672}"/>
    <cellStyle name="Separador de milhares 10 18 2 3 2" xfId="36159" xr:uid="{C2573F36-C081-4B6D-B851-2B4A1922E8C0}"/>
    <cellStyle name="Separador de milhares 10 18 2 4" xfId="25768" xr:uid="{15FF4543-6431-44AE-AC27-6DD734065E01}"/>
    <cellStyle name="Separador de milhares 10 18 2 5" xfId="27341" xr:uid="{63325071-0C87-4A28-A12B-C185B552E8EF}"/>
    <cellStyle name="Separador de milhares 10 18 2 6" xfId="35051" xr:uid="{88C7616A-1541-40E6-9E2B-8B2C248554ED}"/>
    <cellStyle name="Separador de milhares 10 18 2 7" xfId="43290" xr:uid="{E8D8D610-6F29-4C76-B442-A86A6A984067}"/>
    <cellStyle name="Separador de milhares 10 18 2 8" xfId="16879" xr:uid="{ABF41B44-1377-4279-9F60-D571C7009963}"/>
    <cellStyle name="Separador de milhares 10 18 3" xfId="19923" xr:uid="{E20A82BF-4D9C-4AFC-8096-4CB350C99820}"/>
    <cellStyle name="Separador de milhares 10 18 3 2" xfId="29285" xr:uid="{25244848-F5BD-4D1B-970D-7BBBA5841969}"/>
    <cellStyle name="Separador de milhares 10 18 3 3" xfId="36161" xr:uid="{23209CE1-EF1F-436D-856F-A65203197F60}"/>
    <cellStyle name="Separador de milhares 10 18 3 4" xfId="44511" xr:uid="{A0DDC59A-16DB-4BBB-A328-5886308CFFDE}"/>
    <cellStyle name="Separador de milhares 10 18 4" xfId="19920" xr:uid="{F4EE6E5D-20B9-4F29-A2A8-CEDEBFF8DE2A}"/>
    <cellStyle name="Separador de milhares 10 18 4 2" xfId="36158" xr:uid="{6401FAE5-F90C-4E7D-A472-1E360122E242}"/>
    <cellStyle name="Separador de milhares 10 18 5" xfId="24839" xr:uid="{DDE75DAD-D13A-4BDB-B707-357A239BF849}"/>
    <cellStyle name="Separador de milhares 10 18 5 2" xfId="41012" xr:uid="{476D87F7-B260-40C0-BDDB-EC9679696F0F}"/>
    <cellStyle name="Separador de milhares 10 18 6" xfId="42067" xr:uid="{33087E20-BE73-4828-ABD4-A69A6BA2560E}"/>
    <cellStyle name="Separador de milhares 10 19" xfId="16870" xr:uid="{5BFF6386-E16F-4A2F-A7E8-3FF40EE81764}"/>
    <cellStyle name="Separador de milhares 10 19 2" xfId="19925" xr:uid="{E16BCE22-AA0F-4CEE-8BC8-C1A05578D5CC}"/>
    <cellStyle name="Separador de milhares 10 19 2 2" xfId="19926" xr:uid="{99D58545-F7F8-4A71-B1A2-51F43AB6E674}"/>
    <cellStyle name="Separador de milhares 10 19 2 2 2" xfId="30883" xr:uid="{C388F872-7E53-4F7B-A532-D6098FE9D6B0}"/>
    <cellStyle name="Separador de milhares 10 19 2 2 3" xfId="36164" xr:uid="{540485CA-2325-49F9-A2AD-BC509423A5C3}"/>
    <cellStyle name="Separador de milhares 10 19 2 2 4" xfId="46109" xr:uid="{C8C575BE-0310-43BE-9A32-F14ACADC8906}"/>
    <cellStyle name="Separador de milhares 10 19 2 3" xfId="27171" xr:uid="{A7CFBB5D-DFD7-491A-9B7C-5B2F57089AE0}"/>
    <cellStyle name="Separador de milhares 10 19 2 4" xfId="36163" xr:uid="{1FE1D429-885E-4808-930F-F13C15C54B57}"/>
    <cellStyle name="Separador de milhares 10 19 2 5" xfId="43665" xr:uid="{CAFDB0E4-DA4F-42E2-A3F6-DE97BB26E282}"/>
    <cellStyle name="Separador de milhares 10 19 3" xfId="19927" xr:uid="{35F7DDA6-BDE2-439A-BF28-0DA6B040370C}"/>
    <cellStyle name="Separador de milhares 10 19 3 2" xfId="29660" xr:uid="{A5376069-63B0-4FF1-9DDA-EA8F763DA5AF}"/>
    <cellStyle name="Separador de milhares 10 19 3 3" xfId="36165" xr:uid="{5498E901-E300-4905-B46E-C7922C6D21A7}"/>
    <cellStyle name="Separador de milhares 10 19 3 4" xfId="44886" xr:uid="{43066E35-C8CF-4BE7-807C-C6A82849B2F7}"/>
    <cellStyle name="Separador de milhares 10 19 4" xfId="19924" xr:uid="{467991EA-8ED7-4849-8468-46ED4E4BE4FF}"/>
    <cellStyle name="Separador de milhares 10 19 4 2" xfId="36162" xr:uid="{0784879A-9479-438A-98AA-73A4994F1948}"/>
    <cellStyle name="Separador de milhares 10 19 5" xfId="26143" xr:uid="{1EF9E667-CE4F-4FE5-AAA2-F02589D8888D}"/>
    <cellStyle name="Separador de milhares 10 19 6" xfId="27716" xr:uid="{4B1A2A4E-9827-4346-8B02-F9EF2FDC9F13}"/>
    <cellStyle name="Separador de milhares 10 19 7" xfId="35042" xr:uid="{01D954AA-EF6D-4475-B84A-661030DC7E31}"/>
    <cellStyle name="Separador de milhares 10 19 8" xfId="42442" xr:uid="{DD04F1BF-D29A-407D-A104-636ACC782ADB}"/>
    <cellStyle name="Separador de milhares 10 2" xfId="14250" xr:uid="{8EFF2992-B732-4C5A-9F0B-1A21F2B04482}"/>
    <cellStyle name="Separador de milhares 10 2 2" xfId="16880" xr:uid="{16E81EE4-C080-4178-95E5-8B93D99E189E}"/>
    <cellStyle name="Separador de milhares 10 2 2 2" xfId="19930" xr:uid="{863E8194-59C7-4793-8FC0-07487E2E1690}"/>
    <cellStyle name="Separador de milhares 10 2 2 2 2" xfId="30509" xr:uid="{1BA63F3B-E0B4-4E27-962F-C8281A4EBC1A}"/>
    <cellStyle name="Separador de milhares 10 2 2 2 3" xfId="36168" xr:uid="{335B46E7-C4CF-47CC-8B55-8D16288DCD89}"/>
    <cellStyle name="Separador de milhares 10 2 2 2 4" xfId="45735" xr:uid="{2D8948F8-C414-4731-AD7A-80C95BC2AC51}"/>
    <cellStyle name="Separador de milhares 10 2 2 3" xfId="19929" xr:uid="{D0CB03C7-BD7C-47F8-B238-3359EA2E9F4E}"/>
    <cellStyle name="Separador de milhares 10 2 2 3 2" xfId="36167" xr:uid="{4D37FD9C-410B-460A-A306-2A9925AE9956}"/>
    <cellStyle name="Separador de milhares 10 2 2 4" xfId="25769" xr:uid="{A18E5509-580C-4F2D-BBD7-014B28CEB2A0}"/>
    <cellStyle name="Separador de milhares 10 2 2 5" xfId="27342" xr:uid="{9B551F3F-8014-4D6E-8D4F-0D63AF70B2CF}"/>
    <cellStyle name="Separador de milhares 10 2 2 6" xfId="35052" xr:uid="{674BDF27-4990-44B6-B3C0-859389067813}"/>
    <cellStyle name="Separador de milhares 10 2 2 7" xfId="43291" xr:uid="{96B6CB4A-17F1-4EF2-AD26-B137C22A76DD}"/>
    <cellStyle name="Separador de milhares 10 2 3" xfId="19931" xr:uid="{EBCD6471-26E7-4D75-9D80-586A9A95B834}"/>
    <cellStyle name="Separador de milhares 10 2 3 2" xfId="29286" xr:uid="{E187EFB9-F050-4790-B711-DE871053AF51}"/>
    <cellStyle name="Separador de milhares 10 2 3 3" xfId="36169" xr:uid="{E6E94F0F-0E5A-42D7-8366-E646CF1F3501}"/>
    <cellStyle name="Separador de milhares 10 2 3 4" xfId="44512" xr:uid="{1F55C7A1-D402-41F4-BBA3-9BFD28253679}"/>
    <cellStyle name="Separador de milhares 10 2 4" xfId="19928" xr:uid="{20E2EC6D-8D97-495D-A417-15134629154C}"/>
    <cellStyle name="Separador de milhares 10 2 4 2" xfId="32244" xr:uid="{FA12ECC0-8A71-4ACF-9285-684C0F5DA8AC}"/>
    <cellStyle name="Separador de milhares 10 2 4 3" xfId="36166" xr:uid="{7FB0E079-365A-4468-9CA2-81C7494B5CC7}"/>
    <cellStyle name="Separador de milhares 10 2 4 4" xfId="46975" xr:uid="{BA48F621-FECB-479E-81D8-C22B9A5E56A6}"/>
    <cellStyle name="Separador de milhares 10 2 5" xfId="33627" xr:uid="{565943E9-9B00-469C-AB32-EFA189CACDEE}"/>
    <cellStyle name="Separador de milhares 10 2 5 2" xfId="48506" xr:uid="{A5236E85-A23E-41EE-8764-64937080B917}"/>
    <cellStyle name="Separador de milhares 10 2 6" xfId="42068" xr:uid="{EE3B848D-EAE3-4343-8D01-7485891093FF}"/>
    <cellStyle name="Separador de milhares 10 20" xfId="19932" xr:uid="{0E76F79E-2245-4A75-8CE6-D17572B3EDB4}"/>
    <cellStyle name="Separador de milhares 10 20 2" xfId="19933" xr:uid="{C5E79DFA-A123-4072-9E41-9ED7EAF92AFE}"/>
    <cellStyle name="Separador de milhares 10 20 2 2" xfId="19934" xr:uid="{5135EE3D-9F93-4F14-A64C-AD6AE953554B}"/>
    <cellStyle name="Separador de milhares 10 20 2 2 2" xfId="30884" xr:uid="{C4C5021D-D587-40F3-90BB-A57374740018}"/>
    <cellStyle name="Separador de milhares 10 20 2 2 3" xfId="36172" xr:uid="{F28025EB-F11E-4D23-B867-E6B6FE8A8B9E}"/>
    <cellStyle name="Separador de milhares 10 20 2 2 4" xfId="46110" xr:uid="{D5D82886-CCF9-4355-B53E-A1A8CE51B476}"/>
    <cellStyle name="Separador de milhares 10 20 2 3" xfId="27173" xr:uid="{5B6CEB21-4F3A-4438-B854-85CA26D5157D}"/>
    <cellStyle name="Separador de milhares 10 20 2 4" xfId="36171" xr:uid="{F1DAD3D4-2EC2-41E3-911E-11D4C19B1159}"/>
    <cellStyle name="Separador de milhares 10 20 2 5" xfId="43666" xr:uid="{1170434D-A6C0-4CB5-B722-2A1A4011BD10}"/>
    <cellStyle name="Separador de milhares 10 20 3" xfId="19935" xr:uid="{63EEC091-B3A0-4306-B65B-07C2F3CD5F1F}"/>
    <cellStyle name="Separador de milhares 10 20 3 2" xfId="29661" xr:uid="{876BF03D-6C0F-43C8-AF0E-63C9F3D73B1F}"/>
    <cellStyle name="Separador de milhares 10 20 3 3" xfId="36173" xr:uid="{337CF0E2-D788-4808-A16B-9057B7077771}"/>
    <cellStyle name="Separador de milhares 10 20 3 4" xfId="44887" xr:uid="{707E8779-B5B3-4B4D-89F4-125CD362A706}"/>
    <cellStyle name="Separador de milhares 10 20 4" xfId="26144" xr:uid="{1C728BDD-CAB0-4461-B91C-FEE552751B1A}"/>
    <cellStyle name="Separador de milhares 10 20 5" xfId="27717" xr:uid="{A5BF3DBD-D0A8-48BE-A396-28C718F1E2CF}"/>
    <cellStyle name="Separador de milhares 10 20 6" xfId="36170" xr:uid="{8BD2FDC3-9B5C-453C-B5DF-43FB975CBD68}"/>
    <cellStyle name="Separador de milhares 10 20 7" xfId="42443" xr:uid="{EFF5A0E9-1E38-4B45-BEE9-FD0E53F6D7E8}"/>
    <cellStyle name="Separador de milhares 10 21" xfId="19936" xr:uid="{F14B06E4-EC16-4266-93F1-537232F18BD8}"/>
    <cellStyle name="Separador de milhares 10 21 2" xfId="19937" xr:uid="{D91C291B-75D3-475C-9355-15055B47C4BD}"/>
    <cellStyle name="Separador de milhares 10 21 2 2" xfId="19938" xr:uid="{A8EDE461-6408-45C0-A5E0-60515B97A016}"/>
    <cellStyle name="Separador de milhares 10 21 2 2 2" xfId="30885" xr:uid="{554629A4-63DA-49F9-8F9E-07734083842E}"/>
    <cellStyle name="Separador de milhares 10 21 2 2 3" xfId="36176" xr:uid="{08419FDC-C7A5-4362-8EE2-0D3134E1B79E}"/>
    <cellStyle name="Separador de milhares 10 21 2 2 4" xfId="46111" xr:uid="{3C80C799-07E2-4065-9284-A1FAFD7A03A4}"/>
    <cellStyle name="Separador de milhares 10 21 2 3" xfId="27169" xr:uid="{5EAADE20-69BE-4571-8929-FE5FDA4E41E2}"/>
    <cellStyle name="Separador de milhares 10 21 2 4" xfId="36175" xr:uid="{687191E8-F805-4463-BE48-F33CD09FF2C5}"/>
    <cellStyle name="Separador de milhares 10 21 2 5" xfId="43667" xr:uid="{E67EB4D1-80D0-4748-AEF3-9836F9C2FD40}"/>
    <cellStyle name="Separador de milhares 10 21 3" xfId="19939" xr:uid="{951207A4-940C-46FE-8FB5-536D430DA06B}"/>
    <cellStyle name="Separador de milhares 10 21 3 2" xfId="29662" xr:uid="{F5569739-4136-4FBB-B3B3-2188BD4978EE}"/>
    <cellStyle name="Separador de milhares 10 21 3 3" xfId="36177" xr:uid="{8C59384B-21EC-47AD-AB70-B2E2D4FFD119}"/>
    <cellStyle name="Separador de milhares 10 21 3 4" xfId="44888" xr:uid="{BF181679-EDBE-42EF-BC7F-B0390253187B}"/>
    <cellStyle name="Separador de milhares 10 21 4" xfId="26145" xr:uid="{C0057818-B75E-477D-9E3E-75523FF299C2}"/>
    <cellStyle name="Separador de milhares 10 21 5" xfId="27718" xr:uid="{5E5A60F5-919C-457C-BE1F-4F60975B5085}"/>
    <cellStyle name="Separador de milhares 10 21 6" xfId="36174" xr:uid="{4C3A81DF-99A6-4C50-AB99-DC238CBCED77}"/>
    <cellStyle name="Separador de milhares 10 21 7" xfId="42444" xr:uid="{2E021E45-E40E-4D0E-B1EB-B152049145DA}"/>
    <cellStyle name="Separador de milhares 10 22" xfId="19940" xr:uid="{EBDB2C31-706E-4DFB-8540-E474DBA952B5}"/>
    <cellStyle name="Separador de milhares 10 22 2" xfId="19941" xr:uid="{C79E7D55-EF6B-4C1D-B66D-00D0EFC3ED96}"/>
    <cellStyle name="Separador de milhares 10 22 2 2" xfId="19942" xr:uid="{05CE4ACB-F710-4BA6-8FEA-97D28EC41C0D}"/>
    <cellStyle name="Separador de milhares 10 22 2 2 2" xfId="30886" xr:uid="{54EAA02E-077A-48E3-9E22-9B4ECD30A453}"/>
    <cellStyle name="Separador de milhares 10 22 2 2 3" xfId="36180" xr:uid="{B8080341-B97F-4ED2-B1E4-26B178ED6F15}"/>
    <cellStyle name="Separador de milhares 10 22 2 2 4" xfId="46112" xr:uid="{7B5E68A5-4C11-41C4-886F-D02B68AADF02}"/>
    <cellStyle name="Separador de milhares 10 22 2 3" xfId="27170" xr:uid="{3F69EBCC-D208-4FED-9A4B-702CA95D4387}"/>
    <cellStyle name="Separador de milhares 10 22 2 4" xfId="36179" xr:uid="{18DAB578-FE91-4703-9BE1-D15128A7DA44}"/>
    <cellStyle name="Separador de milhares 10 22 2 5" xfId="43668" xr:uid="{41DE21D9-6054-4003-8F08-6C5620E2E34A}"/>
    <cellStyle name="Separador de milhares 10 22 3" xfId="19943" xr:uid="{4895D05F-B5D7-4DCC-961A-1B9F72DBFDDE}"/>
    <cellStyle name="Separador de milhares 10 22 3 2" xfId="29663" xr:uid="{59D0553B-A66B-4C74-B0F2-FAC3105778D0}"/>
    <cellStyle name="Separador de milhares 10 22 3 3" xfId="36181" xr:uid="{E80BA1A5-7554-4038-9143-4F9B635A0A10}"/>
    <cellStyle name="Separador de milhares 10 22 3 4" xfId="44889" xr:uid="{8E084542-D0C7-4910-9D44-6E59970E4601}"/>
    <cellStyle name="Separador de milhares 10 22 4" xfId="26146" xr:uid="{29E50289-477C-4B8F-8041-9C66CA8B6AEE}"/>
    <cellStyle name="Separador de milhares 10 22 5" xfId="27719" xr:uid="{0F16F96F-7F36-49B2-8C99-EEA4740EE35D}"/>
    <cellStyle name="Separador de milhares 10 22 6" xfId="36178" xr:uid="{0720FEDE-6C88-40BA-B693-AB0CA3A3366C}"/>
    <cellStyle name="Separador de milhares 10 22 7" xfId="42445" xr:uid="{D6D5AE55-523C-4321-B842-DD729DF28369}"/>
    <cellStyle name="Separador de milhares 10 23" xfId="19944" xr:uid="{936FDBA4-1B7F-4888-943F-80EDED87ECB1}"/>
    <cellStyle name="Separador de milhares 10 23 2" xfId="19945" xr:uid="{143FD368-F98E-4597-B187-0CEF77C33B32}"/>
    <cellStyle name="Separador de milhares 10 23 2 2" xfId="19946" xr:uid="{03718D8E-0DF1-4B25-8521-ED092DE35B03}"/>
    <cellStyle name="Separador de milhares 10 23 2 2 2" xfId="30887" xr:uid="{8A2CDE47-4C51-47E8-95EF-44C4EC1F4ED9}"/>
    <cellStyle name="Separador de milhares 10 23 2 2 3" xfId="36184" xr:uid="{1612BC32-91E8-4227-8F40-844B89DFCF02}"/>
    <cellStyle name="Separador de milhares 10 23 2 2 4" xfId="46113" xr:uid="{0A87A31D-847F-4030-B0C8-304C6CA208A5}"/>
    <cellStyle name="Separador de milhares 10 23 2 3" xfId="27167" xr:uid="{16170827-2665-4DA7-8B4D-26F444C3ECAA}"/>
    <cellStyle name="Separador de milhares 10 23 2 4" xfId="36183" xr:uid="{86082738-FF19-4255-8208-1AE792963F57}"/>
    <cellStyle name="Separador de milhares 10 23 2 5" xfId="43669" xr:uid="{5E61F24D-A1A9-49D0-820F-F1FEBFD0A79E}"/>
    <cellStyle name="Separador de milhares 10 23 3" xfId="19947" xr:uid="{3E222BFA-927D-4A9A-B4AC-D12ABEA21C02}"/>
    <cellStyle name="Separador de milhares 10 23 3 2" xfId="29664" xr:uid="{F952CBAE-051D-4635-B57A-9F61DD49EBC9}"/>
    <cellStyle name="Separador de milhares 10 23 3 3" xfId="36185" xr:uid="{8F6A57FD-3D93-4B9E-AC63-C198BE6D012B}"/>
    <cellStyle name="Separador de milhares 10 23 3 4" xfId="44890" xr:uid="{BDF18396-2F3B-4811-B53E-4EE15A23183C}"/>
    <cellStyle name="Separador de milhares 10 23 4" xfId="26147" xr:uid="{89BC71C8-2215-40C2-962D-F866FDA80501}"/>
    <cellStyle name="Separador de milhares 10 23 5" xfId="27720" xr:uid="{D10C5017-B730-420F-8787-5EC2A2BE9C7D}"/>
    <cellStyle name="Separador de milhares 10 23 6" xfId="36182" xr:uid="{2D9BE244-F71D-4EB9-9C46-4EBDAC0A3F05}"/>
    <cellStyle name="Separador de milhares 10 23 7" xfId="42446" xr:uid="{86181531-AAFD-4150-AF30-6985F76520BB}"/>
    <cellStyle name="Separador de milhares 10 24" xfId="19948" xr:uid="{D9E28144-7F0F-4BA1-9CF2-D7EB1F3F5655}"/>
    <cellStyle name="Separador de milhares 10 24 2" xfId="19949" xr:uid="{E26B4659-5693-4352-9F7B-18B1F818C989}"/>
    <cellStyle name="Separador de milhares 10 24 2 2" xfId="19950" xr:uid="{F033D18B-64E6-4DA7-AF5A-FA496CBCB25C}"/>
    <cellStyle name="Separador de milhares 10 24 2 2 2" xfId="30888" xr:uid="{C6691D88-8CBA-475D-8691-B70B6039F98C}"/>
    <cellStyle name="Separador de milhares 10 24 2 2 3" xfId="36188" xr:uid="{CA93FFBC-6F15-47DB-84EB-872FD745C6EF}"/>
    <cellStyle name="Separador de milhares 10 24 2 2 4" xfId="46114" xr:uid="{D0C01D2B-595F-4A0A-95BC-863241688C06}"/>
    <cellStyle name="Separador de milhares 10 24 2 3" xfId="27146" xr:uid="{BAB1281E-0A02-4F28-A6CE-DB1EFE3FADF9}"/>
    <cellStyle name="Separador de milhares 10 24 2 4" xfId="36187" xr:uid="{AFFC7FB5-8E84-4663-8437-F258BCF066E1}"/>
    <cellStyle name="Separador de milhares 10 24 2 5" xfId="43670" xr:uid="{38E5B320-DD96-471F-800D-D7DFFD3786C3}"/>
    <cellStyle name="Separador de milhares 10 24 3" xfId="19951" xr:uid="{F4F6F7A4-C8F9-4C37-B716-3B4CD90E5CC1}"/>
    <cellStyle name="Separador de milhares 10 24 3 2" xfId="29665" xr:uid="{61BA8434-9E9B-49EC-AB96-8304E69B4F48}"/>
    <cellStyle name="Separador de milhares 10 24 3 3" xfId="36189" xr:uid="{95169282-436B-4811-8D04-F5A25E26E4F4}"/>
    <cellStyle name="Separador de milhares 10 24 3 4" xfId="44891" xr:uid="{5AD8E938-3E92-490D-BEA0-019468ABE5FF}"/>
    <cellStyle name="Separador de milhares 10 24 4" xfId="26148" xr:uid="{AADE3740-2EA1-43D9-9400-8AD756D65759}"/>
    <cellStyle name="Separador de milhares 10 24 5" xfId="27721" xr:uid="{CD547C20-7B40-4487-AADB-1FE349E8F93E}"/>
    <cellStyle name="Separador de milhares 10 24 6" xfId="36186" xr:uid="{D06D9F98-72A9-4D6D-B36B-DECB06C5CAA2}"/>
    <cellStyle name="Separador de milhares 10 24 7" xfId="42447" xr:uid="{D331A465-8A12-4B95-A34C-BEC3979B6081}"/>
    <cellStyle name="Separador de milhares 10 25" xfId="19952" xr:uid="{B580D711-2219-4EA9-927C-7BC452789B3B}"/>
    <cellStyle name="Separador de milhares 10 25 2" xfId="19953" xr:uid="{B1698FA1-1FB3-4E5D-9690-ED1CF48817E6}"/>
    <cellStyle name="Separador de milhares 10 25 2 2" xfId="19954" xr:uid="{8951DB7E-FC41-4E1F-A6B7-E1130CA21B40}"/>
    <cellStyle name="Separador de milhares 10 25 2 2 2" xfId="30889" xr:uid="{C2B39903-4922-4819-8335-D657464781AA}"/>
    <cellStyle name="Separador de milhares 10 25 2 2 3" xfId="36192" xr:uid="{7800EC93-0C3C-45B9-B0B2-7D6FA34CE558}"/>
    <cellStyle name="Separador de milhares 10 25 2 2 4" xfId="46115" xr:uid="{96AC8B82-1B6E-4DCF-9CE0-6D4F9FA36901}"/>
    <cellStyle name="Separador de milhares 10 25 2 3" xfId="27154" xr:uid="{8164ECFB-4120-41EB-B865-041D801DD449}"/>
    <cellStyle name="Separador de milhares 10 25 2 4" xfId="36191" xr:uid="{91969920-ED80-49B2-9614-EA6C270CDBBE}"/>
    <cellStyle name="Separador de milhares 10 25 2 5" xfId="43671" xr:uid="{26484177-47F1-4771-B15C-6ADD8D7715E2}"/>
    <cellStyle name="Separador de milhares 10 25 3" xfId="19955" xr:uid="{286B21C9-A395-45C8-AEE0-A0E1C8E44103}"/>
    <cellStyle name="Separador de milhares 10 25 3 2" xfId="29666" xr:uid="{0866E415-D0D0-4D93-920A-28E4D2DA4922}"/>
    <cellStyle name="Separador de milhares 10 25 3 3" xfId="36193" xr:uid="{F6205A66-2324-4EB8-BE6C-D1835DAF65E8}"/>
    <cellStyle name="Separador de milhares 10 25 3 4" xfId="44892" xr:uid="{F1B52CDC-CCD0-4761-A085-DE13FB56E146}"/>
    <cellStyle name="Separador de milhares 10 25 4" xfId="26149" xr:uid="{7CC0C1AE-AF2D-41D5-9C58-E7D987A6C0C4}"/>
    <cellStyle name="Separador de milhares 10 25 5" xfId="27722" xr:uid="{D0C72788-88A9-4CD8-8C0B-8DF6CCFCCBA1}"/>
    <cellStyle name="Separador de milhares 10 25 6" xfId="36190" xr:uid="{8ACEF5F3-635E-477D-BA28-863BAC02BDD0}"/>
    <cellStyle name="Separador de milhares 10 25 7" xfId="42448" xr:uid="{380788D6-BB0B-4276-8FFC-E3A26175C145}"/>
    <cellStyle name="Separador de milhares 10 26" xfId="19956" xr:uid="{96E0D43C-EB96-4426-AF0C-0741BF64ED06}"/>
    <cellStyle name="Separador de milhares 10 26 2" xfId="19957" xr:uid="{5A87083C-26EE-44E9-B219-1558B475AF74}"/>
    <cellStyle name="Separador de milhares 10 26 2 2" xfId="19958" xr:uid="{8D93167D-FDBE-48C2-88B7-58E9DB60B649}"/>
    <cellStyle name="Separador de milhares 10 26 2 2 2" xfId="30890" xr:uid="{DE146704-B358-4AF5-AA98-CE9F9001542D}"/>
    <cellStyle name="Separador de milhares 10 26 2 2 3" xfId="36196" xr:uid="{C93891EB-9F2D-431E-9C12-D706CBD0F4A0}"/>
    <cellStyle name="Separador de milhares 10 26 2 2 4" xfId="46116" xr:uid="{058EEE82-0103-433D-85FD-2F149A58A186}"/>
    <cellStyle name="Separador de milhares 10 26 2 3" xfId="27155" xr:uid="{D7B5ACA1-FFCF-409E-B843-F0DEB74CCB7F}"/>
    <cellStyle name="Separador de milhares 10 26 2 4" xfId="36195" xr:uid="{FFDEBC18-2025-4A08-A221-9D65E6AACDFB}"/>
    <cellStyle name="Separador de milhares 10 26 2 5" xfId="43672" xr:uid="{B2A77403-1770-4659-A087-5126AEE779F2}"/>
    <cellStyle name="Separador de milhares 10 26 3" xfId="19959" xr:uid="{F795B0C2-D104-416E-9F44-7976DC238A1B}"/>
    <cellStyle name="Separador de milhares 10 26 3 2" xfId="29667" xr:uid="{533706C0-C44A-43F5-93FA-CC2C4B29A795}"/>
    <cellStyle name="Separador de milhares 10 26 3 3" xfId="36197" xr:uid="{B6175C37-252C-4E1E-A024-0185B7AAE688}"/>
    <cellStyle name="Separador de milhares 10 26 3 4" xfId="44893" xr:uid="{B9E10ABE-26D0-421A-99BC-F143B18470D9}"/>
    <cellStyle name="Separador de milhares 10 26 4" xfId="26150" xr:uid="{13D51F22-2669-4893-B51A-8EA509AD14D4}"/>
    <cellStyle name="Separador de milhares 10 26 5" xfId="27723" xr:uid="{890E2AF5-E210-40C0-8287-CB41D8044974}"/>
    <cellStyle name="Separador de milhares 10 26 6" xfId="36194" xr:uid="{86800AED-76C3-4FB6-8D9E-D1CEE2035004}"/>
    <cellStyle name="Separador de milhares 10 26 7" xfId="42449" xr:uid="{1D35382D-C5FB-40C0-A3BA-5CEE88DAC82C}"/>
    <cellStyle name="Separador de milhares 10 27" xfId="19960" xr:uid="{AD0F6570-36F6-45E6-8692-FB1E29A67F7D}"/>
    <cellStyle name="Separador de milhares 10 27 2" xfId="19961" xr:uid="{B18B2EBF-8D60-470E-A71B-4B746173FA00}"/>
    <cellStyle name="Separador de milhares 10 27 2 2" xfId="19962" xr:uid="{DDAD7297-4551-4638-8635-6DEE54EECBCD}"/>
    <cellStyle name="Separador de milhares 10 27 2 2 2" xfId="30891" xr:uid="{FEA51A4D-99C9-4B74-9348-8C382A157348}"/>
    <cellStyle name="Separador de milhares 10 27 2 2 3" xfId="36200" xr:uid="{175FFF4D-9201-4862-8B96-8944D02CF69A}"/>
    <cellStyle name="Separador de milhares 10 27 2 2 4" xfId="46117" xr:uid="{58368DA9-17CE-44A7-821C-1F9546A530C9}"/>
    <cellStyle name="Separador de milhares 10 27 2 3" xfId="27157" xr:uid="{0F75BA14-BA58-4E54-A98A-731FB9EF3A0A}"/>
    <cellStyle name="Separador de milhares 10 27 2 4" xfId="36199" xr:uid="{8F50CAB8-CC7F-4396-AD56-3B9B47942917}"/>
    <cellStyle name="Separador de milhares 10 27 2 5" xfId="43673" xr:uid="{461FF774-2B31-4FD3-84CB-D67A76A52384}"/>
    <cellStyle name="Separador de milhares 10 27 3" xfId="19963" xr:uid="{74EE97F8-B50F-428E-9A16-073C3E6DA939}"/>
    <cellStyle name="Separador de milhares 10 27 3 2" xfId="29668" xr:uid="{398F91F8-F0A6-4555-8782-F55C4E8C8AE2}"/>
    <cellStyle name="Separador de milhares 10 27 3 3" xfId="36201" xr:uid="{8EFF6179-8341-428A-8886-96951AE4E482}"/>
    <cellStyle name="Separador de milhares 10 27 3 4" xfId="44894" xr:uid="{3553B545-2BA1-47F7-B93A-37F42777C603}"/>
    <cellStyle name="Separador de milhares 10 27 4" xfId="26151" xr:uid="{E3F77448-42A3-4B4F-A049-C52C1F90A5FD}"/>
    <cellStyle name="Separador de milhares 10 27 5" xfId="27724" xr:uid="{94F3DDFC-FB80-471E-98EC-23490912FA2A}"/>
    <cellStyle name="Separador de milhares 10 27 6" xfId="36198" xr:uid="{4A42F0A8-6560-47E8-B84A-DBB9B03C3437}"/>
    <cellStyle name="Separador de milhares 10 27 7" xfId="42450" xr:uid="{A1FBCEF2-1DA4-4336-A4C7-55E41EA6F523}"/>
    <cellStyle name="Separador de milhares 10 28" xfId="19964" xr:uid="{1A36C066-0F00-4AAC-BD74-2BFCCA2430CA}"/>
    <cellStyle name="Separador de milhares 10 28 2" xfId="19965" xr:uid="{B79AA849-264C-4106-B5AC-002D26D6ED3A}"/>
    <cellStyle name="Separador de milhares 10 28 2 2" xfId="19966" xr:uid="{8AEA2394-AFF6-4A24-82AF-3D0957460EDF}"/>
    <cellStyle name="Separador de milhares 10 28 2 2 2" xfId="30892" xr:uid="{42DB2691-DE09-4E41-9CC1-BFEEF093A133}"/>
    <cellStyle name="Separador de milhares 10 28 2 2 3" xfId="36204" xr:uid="{CBF27C7C-23E5-43BA-87E0-DAAE5112ACBE}"/>
    <cellStyle name="Separador de milhares 10 28 2 2 4" xfId="46118" xr:uid="{E383EC6D-B283-42A7-AE48-FAD27963DDDE}"/>
    <cellStyle name="Separador de milhares 10 28 2 3" xfId="27159" xr:uid="{118CD2FD-0BE5-4222-A603-DB9DD9F5CD02}"/>
    <cellStyle name="Separador de milhares 10 28 2 4" xfId="36203" xr:uid="{14DF8E0E-4D6F-4586-AB51-06820ACD6725}"/>
    <cellStyle name="Separador de milhares 10 28 2 5" xfId="43674" xr:uid="{5C833594-64F0-4AD4-9069-9BB5B2029A84}"/>
    <cellStyle name="Separador de milhares 10 28 3" xfId="19967" xr:uid="{1C6238EF-C730-4C36-BD2C-C22935165AC5}"/>
    <cellStyle name="Separador de milhares 10 28 3 2" xfId="29669" xr:uid="{69D62245-5489-416C-B785-D76E99591C60}"/>
    <cellStyle name="Separador de milhares 10 28 3 3" xfId="36205" xr:uid="{6B697F78-B68D-433F-84DF-294D01472F45}"/>
    <cellStyle name="Separador de milhares 10 28 3 4" xfId="44895" xr:uid="{E536792F-1F41-4E2C-82C3-ED8D632863C1}"/>
    <cellStyle name="Separador de milhares 10 28 4" xfId="26152" xr:uid="{FC6C51D7-F93C-4374-AC31-6526E3B9574C}"/>
    <cellStyle name="Separador de milhares 10 28 5" xfId="27725" xr:uid="{EECCAEF5-EBE0-4733-B69F-9A3BD2B180D7}"/>
    <cellStyle name="Separador de milhares 10 28 6" xfId="36202" xr:uid="{11F38EC5-D960-42E0-A1B2-82C9A4DE6688}"/>
    <cellStyle name="Separador de milhares 10 28 7" xfId="42451" xr:uid="{30EB9DA4-4B2B-4BCB-A7CB-604819C7307D}"/>
    <cellStyle name="Separador de milhares 10 29" xfId="19968" xr:uid="{B5F228BA-1039-4E25-99B5-235F15F9C95B}"/>
    <cellStyle name="Separador de milhares 10 29 2" xfId="19969" xr:uid="{6A616A09-FF81-4CA6-8E6B-474C02D8B09A}"/>
    <cellStyle name="Separador de milhares 10 29 2 2" xfId="19970" xr:uid="{D6FAD812-A985-48EA-B745-213AFA443345}"/>
    <cellStyle name="Separador de milhares 10 29 2 2 2" xfId="30893" xr:uid="{DE83E298-75DF-48B4-80AB-06457CD734A6}"/>
    <cellStyle name="Separador de milhares 10 29 2 2 3" xfId="36208" xr:uid="{4A16AFEC-6534-49D2-88D6-40395467CC45}"/>
    <cellStyle name="Separador de milhares 10 29 2 2 4" xfId="46119" xr:uid="{DE1A671D-0210-4E09-AA6B-0BD430DDAE9F}"/>
    <cellStyle name="Separador de milhares 10 29 2 3" xfId="27161" xr:uid="{1D20AE18-AE3A-496B-8907-16C29C4D4232}"/>
    <cellStyle name="Separador de milhares 10 29 2 4" xfId="36207" xr:uid="{20EE4616-9ACF-4989-A0FA-140D43E8BB86}"/>
    <cellStyle name="Separador de milhares 10 29 2 5" xfId="43675" xr:uid="{2F567FF4-31B4-4E08-975A-E3EC72ED7134}"/>
    <cellStyle name="Separador de milhares 10 29 3" xfId="19971" xr:uid="{CC6E2EAB-61CF-4C5E-B8EA-1C9866BDF189}"/>
    <cellStyle name="Separador de milhares 10 29 3 2" xfId="29670" xr:uid="{03C8488B-BC17-4131-9378-C18344D6EE3C}"/>
    <cellStyle name="Separador de milhares 10 29 3 3" xfId="36209" xr:uid="{ED72D544-F3AA-492A-8B7A-536A09A9627D}"/>
    <cellStyle name="Separador de milhares 10 29 3 4" xfId="44896" xr:uid="{11F1DE5E-A336-40A1-A8E4-7D727B8714F4}"/>
    <cellStyle name="Separador de milhares 10 29 4" xfId="26153" xr:uid="{53574D76-97C4-4D88-AA57-0BB335133118}"/>
    <cellStyle name="Separador de milhares 10 29 5" xfId="27726" xr:uid="{5E1434E2-E86E-4AA8-94C6-47224C3AFC92}"/>
    <cellStyle name="Separador de milhares 10 29 6" xfId="36206" xr:uid="{9A5B26C2-7ECE-4F89-8AEA-E616FBAB7CE1}"/>
    <cellStyle name="Separador de milhares 10 29 7" xfId="42452" xr:uid="{9352A25D-5890-498D-BC73-9922896883A4}"/>
    <cellStyle name="Separador de milhares 10 3" xfId="14251" xr:uid="{F41AAC6F-629D-47C8-8421-8750FA24CB5B}"/>
    <cellStyle name="Separador de milhares 10 3 2" xfId="16881" xr:uid="{D07AF15B-C8A7-4232-A586-F12558CD2D3D}"/>
    <cellStyle name="Separador de milhares 10 3 2 2" xfId="19974" xr:uid="{74A115C7-FCA6-46B8-BF19-5853669EE678}"/>
    <cellStyle name="Separador de milhares 10 3 2 2 2" xfId="30510" xr:uid="{33CD1709-57A1-476E-B2AE-FBC48B77A947}"/>
    <cellStyle name="Separador de milhares 10 3 2 2 3" xfId="36212" xr:uid="{ACF958C2-54C2-46AB-907F-F85FC4E5D909}"/>
    <cellStyle name="Separador de milhares 10 3 2 2 4" xfId="45736" xr:uid="{4312C6E6-8A44-494A-8BA6-ECDE6F4E0AA3}"/>
    <cellStyle name="Separador de milhares 10 3 2 3" xfId="19973" xr:uid="{E4585F4A-B3AF-4A7A-A9BC-0737E371571A}"/>
    <cellStyle name="Separador de milhares 10 3 2 3 2" xfId="36211" xr:uid="{5BD9ABF0-D096-4E55-A96A-F6DC8D75F1C0}"/>
    <cellStyle name="Separador de milhares 10 3 2 4" xfId="25770" xr:uid="{34F09345-3165-4ABF-9FA0-20E6D31C106E}"/>
    <cellStyle name="Separador de milhares 10 3 2 5" xfId="27343" xr:uid="{E65760A1-23FD-45C6-A3FD-6AEAB3DF1CB3}"/>
    <cellStyle name="Separador de milhares 10 3 2 6" xfId="35053" xr:uid="{A1A4342F-570D-4CB3-99C2-CF888046E71B}"/>
    <cellStyle name="Separador de milhares 10 3 2 7" xfId="43292" xr:uid="{55660047-9697-446A-A086-BF1930057461}"/>
    <cellStyle name="Separador de milhares 10 3 3" xfId="19975" xr:uid="{14A9AEDA-D9E5-4025-86DA-92CDBF032AE7}"/>
    <cellStyle name="Separador de milhares 10 3 3 2" xfId="29287" xr:uid="{8F21A04A-647C-41F8-A133-675782094C0D}"/>
    <cellStyle name="Separador de milhares 10 3 3 3" xfId="36213" xr:uid="{A8AC11F9-DB4C-4966-A242-1822DC4474E2}"/>
    <cellStyle name="Separador de milhares 10 3 3 4" xfId="44513" xr:uid="{3167DCE4-0E90-46FF-B6CE-30EE18E84A7F}"/>
    <cellStyle name="Separador de milhares 10 3 4" xfId="19972" xr:uid="{743C9D7E-E452-4D30-94A4-D8BA6A8098CB}"/>
    <cellStyle name="Separador de milhares 10 3 4 2" xfId="32245" xr:uid="{93EFA8BA-6EF6-494E-B9F9-253CAF0EFC5A}"/>
    <cellStyle name="Separador de milhares 10 3 4 3" xfId="36210" xr:uid="{8C90E08F-BB7E-4810-ADEE-B0E22D967D8B}"/>
    <cellStyle name="Separador de milhares 10 3 4 4" xfId="46976" xr:uid="{019A2009-BF86-4E0B-ADB1-B1A323258497}"/>
    <cellStyle name="Separador de milhares 10 3 5" xfId="33628" xr:uid="{7050D17F-F2A7-416A-8F8B-D2EC16E70334}"/>
    <cellStyle name="Separador de milhares 10 3 5 2" xfId="48507" xr:uid="{FB112A79-D5F8-4397-9078-C036548CFFE0}"/>
    <cellStyle name="Separador de milhares 10 3 6" xfId="42069" xr:uid="{7DB91843-176A-4443-9EAE-7F2E3D54A8B9}"/>
    <cellStyle name="Separador de milhares 10 30" xfId="19976" xr:uid="{E45E1C3F-9C5C-4943-9506-A99EC846F558}"/>
    <cellStyle name="Separador de milhares 10 30 2" xfId="19977" xr:uid="{DFAB9286-8A11-41C5-98C9-2CD211963C33}"/>
    <cellStyle name="Separador de milhares 10 30 2 2" xfId="19978" xr:uid="{F0C0D21F-DEBD-467F-B20A-D3B48D1CF9C3}"/>
    <cellStyle name="Separador de milhares 10 30 2 2 2" xfId="30894" xr:uid="{BE925001-56A5-4714-8DC2-2A85550D2757}"/>
    <cellStyle name="Separador de milhares 10 30 2 2 3" xfId="36216" xr:uid="{42E9AB63-D037-4404-AA6F-BB1C0E26F9CE}"/>
    <cellStyle name="Separador de milhares 10 30 2 2 4" xfId="46120" xr:uid="{AC4E348A-1CB0-4CE2-9F45-CB48CE29EB2F}"/>
    <cellStyle name="Separador de milhares 10 30 2 3" xfId="27164" xr:uid="{82301243-070C-4067-81C6-7DAB79820AFB}"/>
    <cellStyle name="Separador de milhares 10 30 2 4" xfId="36215" xr:uid="{1B2F6B35-E1E8-4044-8480-1334164A1286}"/>
    <cellStyle name="Separador de milhares 10 30 2 5" xfId="43676" xr:uid="{D87FD038-F63B-49B6-9396-C5041F003924}"/>
    <cellStyle name="Separador de milhares 10 30 3" xfId="19979" xr:uid="{888FD412-9DC5-4581-98A5-CD2C7D20C336}"/>
    <cellStyle name="Separador de milhares 10 30 3 2" xfId="29671" xr:uid="{E8BCE652-2B9F-4101-AEE1-98A2CB73151C}"/>
    <cellStyle name="Separador de milhares 10 30 3 3" xfId="36217" xr:uid="{636EA334-9005-49F5-8D41-80AD03449F05}"/>
    <cellStyle name="Separador de milhares 10 30 3 4" xfId="44897" xr:uid="{5768D9CF-E99E-47E6-B310-38C6E0ACAEC1}"/>
    <cellStyle name="Separador de milhares 10 30 4" xfId="26154" xr:uid="{CD5E4D1A-C480-4FE6-A3DB-DAA861323938}"/>
    <cellStyle name="Separador de milhares 10 30 5" xfId="27727" xr:uid="{5162B98E-D9AE-4625-85EB-5C65C0E14B9F}"/>
    <cellStyle name="Separador de milhares 10 30 6" xfId="36214" xr:uid="{7A834770-7BEC-41DA-BACB-5A8751554EDF}"/>
    <cellStyle name="Separador de milhares 10 30 7" xfId="42453" xr:uid="{B57D3E72-C719-4538-ACE8-E470B497B387}"/>
    <cellStyle name="Separador de milhares 10 31" xfId="19980" xr:uid="{3A8A5E33-868C-402F-AC8F-DCC0CB5C7AC7}"/>
    <cellStyle name="Separador de milhares 10 31 2" xfId="19981" xr:uid="{5A4692EE-31E6-44E6-8D77-6D42900A5952}"/>
    <cellStyle name="Separador de milhares 10 31 2 2" xfId="19982" xr:uid="{9EAEF42D-33AA-4856-9300-DFC496E69805}"/>
    <cellStyle name="Separador de milhares 10 31 2 2 2" xfId="30895" xr:uid="{24C7A733-81FC-413D-A063-CC7A8676AA83}"/>
    <cellStyle name="Separador de milhares 10 31 2 2 3" xfId="36220" xr:uid="{6E6D04F3-26A6-423B-B71E-111A41BED576}"/>
    <cellStyle name="Separador de milhares 10 31 2 2 4" xfId="46121" xr:uid="{8440CDD2-518C-4AE3-B8E6-429464CBE662}"/>
    <cellStyle name="Separador de milhares 10 31 2 3" xfId="27165" xr:uid="{A34F4157-0C2D-4908-97D5-C84C5259543B}"/>
    <cellStyle name="Separador de milhares 10 31 2 4" xfId="36219" xr:uid="{ACEE9415-FBCC-4FF9-8CE5-77BBC1F79F7A}"/>
    <cellStyle name="Separador de milhares 10 31 2 5" xfId="43677" xr:uid="{6D4929EA-542F-4F93-AB70-6B7209DAE81F}"/>
    <cellStyle name="Separador de milhares 10 31 3" xfId="19983" xr:uid="{656B47E6-71D0-4366-AF28-556248A885DA}"/>
    <cellStyle name="Separador de milhares 10 31 3 2" xfId="29672" xr:uid="{DF066CD9-D53F-4C8B-B04E-E8C6F57C97FC}"/>
    <cellStyle name="Separador de milhares 10 31 3 3" xfId="36221" xr:uid="{7568AAE8-D627-4B88-B0F2-F76496F2B46E}"/>
    <cellStyle name="Separador de milhares 10 31 3 4" xfId="44898" xr:uid="{151F553C-BB92-4F01-8BE3-87DED609895A}"/>
    <cellStyle name="Separador de milhares 10 31 4" xfId="26155" xr:uid="{CBF33F6A-9B92-4315-B52F-0888B36BC051}"/>
    <cellStyle name="Separador de milhares 10 31 5" xfId="27728" xr:uid="{AC4F2B13-43DF-4CB0-9A55-3022F1EBC97D}"/>
    <cellStyle name="Separador de milhares 10 31 6" xfId="36218" xr:uid="{A4B61E4B-F259-4396-BFD7-56EFBE8264BC}"/>
    <cellStyle name="Separador de milhares 10 31 7" xfId="42454" xr:uid="{43C162D0-F30E-4A8C-8DF3-A19D7B52CC75}"/>
    <cellStyle name="Separador de milhares 10 32" xfId="19984" xr:uid="{4651FCD8-1AF9-4B0F-B03A-6778692B913A}"/>
    <cellStyle name="Separador de milhares 10 32 2" xfId="19985" xr:uid="{1F5ADF01-A62E-445D-B8E2-2718767EA561}"/>
    <cellStyle name="Separador de milhares 10 32 2 2" xfId="19986" xr:uid="{7A226892-DAEC-4B00-8190-E446621A4F7B}"/>
    <cellStyle name="Separador de milhares 10 32 2 2 2" xfId="30896" xr:uid="{C5114F0C-01C7-4864-A1F1-3E3AB36CD98A}"/>
    <cellStyle name="Separador de milhares 10 32 2 2 3" xfId="36224" xr:uid="{9C3EBA24-0DC2-4E9F-AF2B-523CB93655D8}"/>
    <cellStyle name="Separador de milhares 10 32 2 2 4" xfId="46122" xr:uid="{4AC7E8C5-844A-4790-863F-1AF75CACE247}"/>
    <cellStyle name="Separador de milhares 10 32 2 3" xfId="27147" xr:uid="{290C7FAA-16B6-4C8B-8F3B-852B8451C034}"/>
    <cellStyle name="Separador de milhares 10 32 2 4" xfId="36223" xr:uid="{3402EA69-DFBA-49E7-8726-0F6C5CBB5B4D}"/>
    <cellStyle name="Separador de milhares 10 32 2 5" xfId="43678" xr:uid="{AD307BFB-6AEE-453A-9AF3-24CA78412C33}"/>
    <cellStyle name="Separador de milhares 10 32 3" xfId="19987" xr:uid="{2113D2B6-6BB7-4447-9266-E93279BAD6A6}"/>
    <cellStyle name="Separador de milhares 10 32 3 2" xfId="29673" xr:uid="{62A703C5-F068-419B-889D-D0827DCA3509}"/>
    <cellStyle name="Separador de milhares 10 32 3 3" xfId="36225" xr:uid="{2E562753-C992-4273-988B-264432654F85}"/>
    <cellStyle name="Separador de milhares 10 32 3 4" xfId="44899" xr:uid="{A462F1D9-610D-4B79-8509-3BA89D8A45E5}"/>
    <cellStyle name="Separador de milhares 10 32 4" xfId="26156" xr:uid="{7AE9D073-D454-445F-B13A-C2D084865605}"/>
    <cellStyle name="Separador de milhares 10 32 5" xfId="27729" xr:uid="{781CADC7-BF44-46DA-A230-738702F86F90}"/>
    <cellStyle name="Separador de milhares 10 32 6" xfId="36222" xr:uid="{0F4D811D-6B41-4A12-9562-4D19AE35783E}"/>
    <cellStyle name="Separador de milhares 10 32 7" xfId="42455" xr:uid="{CE336844-7969-463F-A7DF-0E51164B6E1B}"/>
    <cellStyle name="Separador de milhares 10 33" xfId="19988" xr:uid="{D9D49DD2-C2B9-4E35-85EF-413ECE209707}"/>
    <cellStyle name="Separador de milhares 10 33 2" xfId="19989" xr:uid="{5FCFFD54-3EF2-4E75-81B6-6D2DFF841B3F}"/>
    <cellStyle name="Separador de milhares 10 33 2 2" xfId="19990" xr:uid="{14F70DDB-60F4-4784-AE36-49EC1CBC8E69}"/>
    <cellStyle name="Separador de milhares 10 33 2 2 2" xfId="30897" xr:uid="{56436D92-AA25-4A93-95A9-71F9EC2575B9}"/>
    <cellStyle name="Separador de milhares 10 33 2 2 3" xfId="36228" xr:uid="{59519C6F-E873-4464-9D5B-BE5DC312E5E4}"/>
    <cellStyle name="Separador de milhares 10 33 2 2 4" xfId="46123" xr:uid="{F1BEF1E5-637D-4351-9B91-4177DA2C0F2D}"/>
    <cellStyle name="Separador de milhares 10 33 2 3" xfId="27158" xr:uid="{7CFABA7D-41D0-4687-B391-C60C09D992F2}"/>
    <cellStyle name="Separador de milhares 10 33 2 4" xfId="36227" xr:uid="{86BF76F3-6BDA-4412-9F45-5E2284469725}"/>
    <cellStyle name="Separador de milhares 10 33 2 5" xfId="43679" xr:uid="{80882DBF-8555-48A1-A175-F53D12626D1B}"/>
    <cellStyle name="Separador de milhares 10 33 3" xfId="19991" xr:uid="{A14E60E4-B686-4B6F-A38E-B44921D2851E}"/>
    <cellStyle name="Separador de milhares 10 33 3 2" xfId="29674" xr:uid="{04E7F8E5-BD2A-4778-81A6-631D1E475676}"/>
    <cellStyle name="Separador de milhares 10 33 3 3" xfId="36229" xr:uid="{98FC6BCD-7828-4763-8289-7FA43F0D7196}"/>
    <cellStyle name="Separador de milhares 10 33 3 4" xfId="44900" xr:uid="{CE6F3542-433F-49B4-A990-0691DDD3C77E}"/>
    <cellStyle name="Separador de milhares 10 33 4" xfId="26157" xr:uid="{321F416A-A1E7-4814-9B11-C81CB6B5581A}"/>
    <cellStyle name="Separador de milhares 10 33 5" xfId="27730" xr:uid="{0DDD6327-2C17-489C-B0DF-A5AD0B6E330A}"/>
    <cellStyle name="Separador de milhares 10 33 6" xfId="36226" xr:uid="{8C1075CF-9EE8-4DCF-9656-42E360B9EFF5}"/>
    <cellStyle name="Separador de milhares 10 33 7" xfId="42456" xr:uid="{A89ACF9E-D48F-4BA4-860E-54B393E996C9}"/>
    <cellStyle name="Separador de milhares 10 34" xfId="19992" xr:uid="{3DE89203-32B3-42DB-BF6F-7D2FBA674114}"/>
    <cellStyle name="Separador de milhares 10 34 2" xfId="19993" xr:uid="{88E88358-814F-42F1-9263-07B8D14B5681}"/>
    <cellStyle name="Separador de milhares 10 34 2 2" xfId="19994" xr:uid="{729D4C40-40D6-49D6-95F9-FFEE7EC39B58}"/>
    <cellStyle name="Separador de milhares 10 34 2 2 2" xfId="30898" xr:uid="{92DD1753-92B6-4264-8DDE-453212D68095}"/>
    <cellStyle name="Separador de milhares 10 34 2 2 3" xfId="36232" xr:uid="{03EC2291-3408-4ECD-89D1-597CE739B3E0}"/>
    <cellStyle name="Separador de milhares 10 34 2 2 4" xfId="46124" xr:uid="{1116A239-DA5C-4BC4-930B-FB1AE9D800A9}"/>
    <cellStyle name="Separador de milhares 10 34 2 3" xfId="27132" xr:uid="{8055CF6A-38D6-4C58-B651-57D8318AF75B}"/>
    <cellStyle name="Separador de milhares 10 34 2 4" xfId="36231" xr:uid="{7F5CF983-4553-400A-8D56-5B0884C2D781}"/>
    <cellStyle name="Separador de milhares 10 34 2 5" xfId="43680" xr:uid="{8C866B76-981B-4E8C-8C21-EF94F9D60CA1}"/>
    <cellStyle name="Separador de milhares 10 34 3" xfId="19995" xr:uid="{97A999DD-CB35-4D90-A4A2-284752890801}"/>
    <cellStyle name="Separador de milhares 10 34 3 2" xfId="29675" xr:uid="{2A2F4A10-40DF-40CB-BD5B-392C4ECA3FBF}"/>
    <cellStyle name="Separador de milhares 10 34 3 3" xfId="36233" xr:uid="{B50E7786-F558-4170-B84E-BE707725C0DB}"/>
    <cellStyle name="Separador de milhares 10 34 3 4" xfId="44901" xr:uid="{363FB51C-CF12-4E9C-82DF-80C41ADEC3E7}"/>
    <cellStyle name="Separador de milhares 10 34 4" xfId="26158" xr:uid="{22431E48-6935-47BA-91BA-75EB40B262E1}"/>
    <cellStyle name="Separador de milhares 10 34 5" xfId="27731" xr:uid="{78666972-9213-4B4A-85BF-C533DBC37715}"/>
    <cellStyle name="Separador de milhares 10 34 6" xfId="36230" xr:uid="{2235F3F7-B18F-4285-827F-368FA996208D}"/>
    <cellStyle name="Separador de milhares 10 34 7" xfId="42457" xr:uid="{BF290B16-D783-4126-BF92-F502139FA098}"/>
    <cellStyle name="Separador de milhares 10 35" xfId="19996" xr:uid="{AEC94B0B-6E5C-45CF-B72A-94C5005047A6}"/>
    <cellStyle name="Separador de milhares 10 35 2" xfId="19997" xr:uid="{5E732B9F-FE3A-4A3D-A3A5-C5E48C5DBF45}"/>
    <cellStyle name="Separador de milhares 10 35 2 2" xfId="19998" xr:uid="{298E172E-031B-4AFD-979D-682D777C802D}"/>
    <cellStyle name="Separador de milhares 10 35 2 2 2" xfId="30899" xr:uid="{542A0FEE-B57D-4DFD-A286-50D95D0ECE92}"/>
    <cellStyle name="Separador de milhares 10 35 2 2 3" xfId="36236" xr:uid="{50F2CD86-D5F0-45E0-A382-AA80BB47D37A}"/>
    <cellStyle name="Separador de milhares 10 35 2 2 4" xfId="46125" xr:uid="{0AADB659-EBE6-4213-BAC5-AA6C34D69BD8}"/>
    <cellStyle name="Separador de milhares 10 35 2 3" xfId="27162" xr:uid="{CAC4F551-ED14-4763-8E43-6D8642672100}"/>
    <cellStyle name="Separador de milhares 10 35 2 4" xfId="36235" xr:uid="{B7255A40-CAE5-4963-9CCC-BF5454123137}"/>
    <cellStyle name="Separador de milhares 10 35 2 5" xfId="43681" xr:uid="{167EDB0F-4AC4-4336-A28B-C6490EAA739A}"/>
    <cellStyle name="Separador de milhares 10 35 3" xfId="19999" xr:uid="{EBF2A947-5976-45D1-8879-2DBE3D75C9B8}"/>
    <cellStyle name="Separador de milhares 10 35 3 2" xfId="29676" xr:uid="{172A456F-0E13-4CAC-82DC-D78B5482732C}"/>
    <cellStyle name="Separador de milhares 10 35 3 3" xfId="36237" xr:uid="{8CA6337D-72A3-4FF3-945D-2B86D1F31BA9}"/>
    <cellStyle name="Separador de milhares 10 35 3 4" xfId="44902" xr:uid="{6FDBE9DB-7917-4873-82B8-73FE1CA48464}"/>
    <cellStyle name="Separador de milhares 10 35 4" xfId="26159" xr:uid="{A6B6185F-11B5-40A1-B8E2-416650464111}"/>
    <cellStyle name="Separador de milhares 10 35 5" xfId="27732" xr:uid="{2735847F-4C7A-4BFF-A6C0-BE51DCA599D6}"/>
    <cellStyle name="Separador de milhares 10 35 6" xfId="36234" xr:uid="{9F8895EE-8F26-4C99-82D4-7A951890EE35}"/>
    <cellStyle name="Separador de milhares 10 35 7" xfId="42458" xr:uid="{54436F6B-F7E6-43E2-9F2D-C41053229ED8}"/>
    <cellStyle name="Separador de milhares 10 36" xfId="20000" xr:uid="{DD6E029E-A2DD-4856-8547-42E29A660121}"/>
    <cellStyle name="Separador de milhares 10 36 2" xfId="20001" xr:uid="{C9FB83DA-C260-440E-BEA4-1071BBA5133E}"/>
    <cellStyle name="Separador de milhares 10 36 2 2" xfId="20002" xr:uid="{140F10C0-A380-4DC2-9F94-874B75EB38E4}"/>
    <cellStyle name="Separador de milhares 10 36 2 2 2" xfId="30900" xr:uid="{D214F91C-4698-4027-BFD5-4C926DCCCF9C}"/>
    <cellStyle name="Separador de milhares 10 36 2 2 3" xfId="36240" xr:uid="{8F882ECC-0968-41EC-A962-922C715B2351}"/>
    <cellStyle name="Separador de milhares 10 36 2 2 4" xfId="46126" xr:uid="{AA56254A-9C86-4636-ACF1-C0ACFF2177C2}"/>
    <cellStyle name="Separador de milhares 10 36 2 3" xfId="27151" xr:uid="{964836F9-BDFB-4FE7-954E-E19815F5B677}"/>
    <cellStyle name="Separador de milhares 10 36 2 4" xfId="36239" xr:uid="{38BE36E9-7079-4D5C-938E-CC5FD2F9970E}"/>
    <cellStyle name="Separador de milhares 10 36 2 5" xfId="43682" xr:uid="{47D1E543-FD19-4AC9-B0F4-9D7A6EA8FC5B}"/>
    <cellStyle name="Separador de milhares 10 36 3" xfId="20003" xr:uid="{1030A002-A145-4C61-9EE7-A134DDDD1597}"/>
    <cellStyle name="Separador de milhares 10 36 3 2" xfId="29677" xr:uid="{606363B7-19AB-4E19-A2B9-88A9B5AC623C}"/>
    <cellStyle name="Separador de milhares 10 36 3 3" xfId="36241" xr:uid="{F794829B-7B33-4DBF-8369-482D995CECDA}"/>
    <cellStyle name="Separador de milhares 10 36 3 4" xfId="44903" xr:uid="{B2A3E7CB-A2D4-4232-82A2-D38AB4F19E26}"/>
    <cellStyle name="Separador de milhares 10 36 4" xfId="26160" xr:uid="{BA1BB270-6774-4327-A750-427FA46C712A}"/>
    <cellStyle name="Separador de milhares 10 36 5" xfId="27733" xr:uid="{1D9000FA-E655-4879-9A73-0506246AC856}"/>
    <cellStyle name="Separador de milhares 10 36 6" xfId="36238" xr:uid="{C02546F8-E465-473D-BA04-6D5DAC3E3628}"/>
    <cellStyle name="Separador de milhares 10 36 7" xfId="42459" xr:uid="{37BA0E67-D75F-4B9E-B8B7-DE30CA78211A}"/>
    <cellStyle name="Separador de milhares 10 37" xfId="20004" xr:uid="{5D043839-7255-4659-BCE6-F5999EDD9B94}"/>
    <cellStyle name="Separador de milhares 10 37 2" xfId="20005" xr:uid="{EE3AEAA5-585C-457E-9D20-1C15B0D37991}"/>
    <cellStyle name="Separador de milhares 10 37 2 2" xfId="20006" xr:uid="{E867F8C1-9FAE-4342-B5BD-C1C1B45BCE57}"/>
    <cellStyle name="Separador de milhares 10 37 2 2 2" xfId="30901" xr:uid="{229AD985-5A7A-46AC-8CE0-20F492B15C32}"/>
    <cellStyle name="Separador de milhares 10 37 2 2 3" xfId="36244" xr:uid="{AFDE0882-7B68-4D8E-9005-A3276AD24411}"/>
    <cellStyle name="Separador de milhares 10 37 2 2 4" xfId="46127" xr:uid="{4A73D211-523C-45B2-AC98-57FF8E8A410F}"/>
    <cellStyle name="Separador de milhares 10 37 2 3" xfId="27136" xr:uid="{7FC70667-E73D-4B72-81E6-3ADBE44FD071}"/>
    <cellStyle name="Separador de milhares 10 37 2 4" xfId="36243" xr:uid="{8E54BF73-DD12-4BF9-80AA-3E18480C94DD}"/>
    <cellStyle name="Separador de milhares 10 37 2 5" xfId="43683" xr:uid="{D2770859-8E23-4B18-B2F6-4DB41FA17024}"/>
    <cellStyle name="Separador de milhares 10 37 3" xfId="20007" xr:uid="{A1903901-6A65-4E14-9CEE-1C93485471D7}"/>
    <cellStyle name="Separador de milhares 10 37 3 2" xfId="29678" xr:uid="{5E821B78-369B-434F-81A4-54FE9D5F6EC3}"/>
    <cellStyle name="Separador de milhares 10 37 3 3" xfId="36245" xr:uid="{58B9C7E5-B37B-4972-8682-494AF0AF31C6}"/>
    <cellStyle name="Separador de milhares 10 37 3 4" xfId="44904" xr:uid="{A506F448-980F-474D-8156-315077E8E1E6}"/>
    <cellStyle name="Separador de milhares 10 37 4" xfId="26161" xr:uid="{6F884A8B-7912-41D9-90A8-731BF50C9E26}"/>
    <cellStyle name="Separador de milhares 10 37 5" xfId="27734" xr:uid="{C30C6CC6-F36F-47B6-BECF-32D6DAE1A945}"/>
    <cellStyle name="Separador de milhares 10 37 6" xfId="36242" xr:uid="{2C4D62D2-E8FD-4BFC-AA59-6A890A231657}"/>
    <cellStyle name="Separador de milhares 10 37 7" xfId="42460" xr:uid="{DE77A0C7-5435-485F-B593-57A88297698F}"/>
    <cellStyle name="Separador de milhares 10 38" xfId="20008" xr:uid="{F4373DCE-7F8B-40AD-B372-D2610B4AB92F}"/>
    <cellStyle name="Separador de milhares 10 38 2" xfId="20009" xr:uid="{445D3416-F87B-419E-BA68-A6B06A71D2CB}"/>
    <cellStyle name="Separador de milhares 10 38 2 2" xfId="20010" xr:uid="{59457E83-E07E-4951-B1B7-F888BEF724CD}"/>
    <cellStyle name="Separador de milhares 10 38 2 2 2" xfId="30902" xr:uid="{7A73A49D-6F54-40CD-B3AE-1A7C7B503744}"/>
    <cellStyle name="Separador de milhares 10 38 2 2 3" xfId="36248" xr:uid="{554DD93E-EC00-46B7-8080-0968038A2E46}"/>
    <cellStyle name="Separador de milhares 10 38 2 2 4" xfId="46128" xr:uid="{652C24A3-1BD7-4E31-B0E7-8A142DBC62F2}"/>
    <cellStyle name="Separador de milhares 10 38 2 3" xfId="27163" xr:uid="{2E97C71D-1D65-45DF-8C8F-C49AE8924B01}"/>
    <cellStyle name="Separador de milhares 10 38 2 4" xfId="36247" xr:uid="{2C5553F2-21DE-453B-B925-16ACD5AD5CDA}"/>
    <cellStyle name="Separador de milhares 10 38 2 5" xfId="43684" xr:uid="{9E599176-A0A9-4326-95CE-5BDC8DAF7D6D}"/>
    <cellStyle name="Separador de milhares 10 38 3" xfId="20011" xr:uid="{EA01DD19-FA9B-45B5-8137-BB3E876D4232}"/>
    <cellStyle name="Separador de milhares 10 38 3 2" xfId="29679" xr:uid="{0AA86E3A-E800-4CC7-AAD8-E33439CAF535}"/>
    <cellStyle name="Separador de milhares 10 38 3 3" xfId="36249" xr:uid="{8B6600E7-C036-418E-A0CF-59A974519314}"/>
    <cellStyle name="Separador de milhares 10 38 3 4" xfId="44905" xr:uid="{54CF22D9-3D6E-4CE9-94E3-697214A93610}"/>
    <cellStyle name="Separador de milhares 10 38 4" xfId="26162" xr:uid="{D70AD74F-DEA8-427D-B1E7-6243A98123E8}"/>
    <cellStyle name="Separador de milhares 10 38 5" xfId="27735" xr:uid="{48A186FC-F3BF-4C9F-A47E-2613DCE34782}"/>
    <cellStyle name="Separador de milhares 10 38 6" xfId="36246" xr:uid="{AC3BBFC6-F7D4-4CF4-9E99-08FB85A481C1}"/>
    <cellStyle name="Separador de milhares 10 38 7" xfId="42461" xr:uid="{39EB37F7-0D8F-47A2-8AC7-B983459E745A}"/>
    <cellStyle name="Separador de milhares 10 39" xfId="20012" xr:uid="{63ABB990-345E-452E-8D27-6E4AA03671A9}"/>
    <cellStyle name="Separador de milhares 10 39 2" xfId="20013" xr:uid="{AAB07F70-5174-4C57-AEAF-55DBF7083583}"/>
    <cellStyle name="Separador de milhares 10 39 2 2" xfId="20014" xr:uid="{07A7EB7C-A01D-45CD-A280-2A25DDD5FE1D}"/>
    <cellStyle name="Separador de milhares 10 39 2 2 2" xfId="30903" xr:uid="{52BB60AC-EBA9-420F-B26D-AF27956077E7}"/>
    <cellStyle name="Separador de milhares 10 39 2 2 3" xfId="36252" xr:uid="{B26DEA21-AA8B-40A1-87EB-F54A525B5119}"/>
    <cellStyle name="Separador de milhares 10 39 2 2 4" xfId="46129" xr:uid="{68B9C2B2-279B-4400-BDE7-F27D35BDCE73}"/>
    <cellStyle name="Separador de milhares 10 39 2 3" xfId="27174" xr:uid="{C19B3D2C-644E-4CEE-94E2-35F89D74A7DE}"/>
    <cellStyle name="Separador de milhares 10 39 2 4" xfId="36251" xr:uid="{183EE908-9102-4321-9582-4B25067C2CD1}"/>
    <cellStyle name="Separador de milhares 10 39 2 5" xfId="43685" xr:uid="{B8DC0EC6-D6B4-40A3-BFBA-614F9B6B4E78}"/>
    <cellStyle name="Separador de milhares 10 39 3" xfId="20015" xr:uid="{86C7C487-E0C1-4111-B66D-E013335E6049}"/>
    <cellStyle name="Separador de milhares 10 39 3 2" xfId="29680" xr:uid="{77F6F929-81DE-4FB3-AB49-6FD18E5E058F}"/>
    <cellStyle name="Separador de milhares 10 39 3 3" xfId="36253" xr:uid="{AFAA7FD0-CF8B-45AC-8F25-3A13D211A5F1}"/>
    <cellStyle name="Separador de milhares 10 39 3 4" xfId="44906" xr:uid="{9CCC3785-A5D8-45E4-AC9A-4F110031C2C1}"/>
    <cellStyle name="Separador de milhares 10 39 4" xfId="26163" xr:uid="{7D97A3C0-8CB3-47E5-9F20-421CBBC2FCD6}"/>
    <cellStyle name="Separador de milhares 10 39 5" xfId="27736" xr:uid="{98F40536-316C-4C83-B4A7-FF1D984DB9F8}"/>
    <cellStyle name="Separador de milhares 10 39 6" xfId="36250" xr:uid="{0860601C-5CD9-45AE-970D-738B06CB97F5}"/>
    <cellStyle name="Separador de milhares 10 39 7" xfId="42462" xr:uid="{5266D5D2-DD1B-43A5-9A73-0E4C12299ACE}"/>
    <cellStyle name="Separador de milhares 10 4" xfId="14252" xr:uid="{42A35970-361B-484C-B2E2-89FF48BFE6E7}"/>
    <cellStyle name="Separador de milhares 10 4 2" xfId="16882" xr:uid="{A0C8C678-46A1-4DA8-AA5D-B80E78A70310}"/>
    <cellStyle name="Separador de milhares 10 4 2 2" xfId="20018" xr:uid="{36B9303F-688E-4000-88D6-D13FFC5D9B71}"/>
    <cellStyle name="Separador de milhares 10 4 2 2 2" xfId="30511" xr:uid="{A1BF630E-B5FD-4072-AEF6-A0FDCDD89F52}"/>
    <cellStyle name="Separador de milhares 10 4 2 2 3" xfId="36256" xr:uid="{16F7DB74-991F-493A-AE93-80A52B28C70B}"/>
    <cellStyle name="Separador de milhares 10 4 2 2 4" xfId="45737" xr:uid="{8865EB52-41CF-4FE3-91FA-17B8A518E1D3}"/>
    <cellStyle name="Separador de milhares 10 4 2 3" xfId="20017" xr:uid="{52641EF6-64A6-4F8A-AE3E-0D72D53A80D2}"/>
    <cellStyle name="Separador de milhares 10 4 2 3 2" xfId="36255" xr:uid="{793D5EB3-C10A-43B1-A428-DEEB6AB47926}"/>
    <cellStyle name="Separador de milhares 10 4 2 4" xfId="25771" xr:uid="{214AF0D7-B26A-4DB1-930D-8B51629F1FC1}"/>
    <cellStyle name="Separador de milhares 10 4 2 5" xfId="27344" xr:uid="{7B96E66F-2647-4BDD-B168-2AD6BC5ACFA5}"/>
    <cellStyle name="Separador de milhares 10 4 2 6" xfId="35054" xr:uid="{357D9C14-6AC6-4F40-9783-226540062A41}"/>
    <cellStyle name="Separador de milhares 10 4 2 7" xfId="43293" xr:uid="{3F1189C8-BB3B-4231-89FB-32E4F284C7CC}"/>
    <cellStyle name="Separador de milhares 10 4 3" xfId="20019" xr:uid="{8B353488-A07E-4BB0-BE43-51A1294B3DC6}"/>
    <cellStyle name="Separador de milhares 10 4 3 2" xfId="29288" xr:uid="{E11DBC84-CF6A-497A-A1FC-0BA5DF029BC2}"/>
    <cellStyle name="Separador de milhares 10 4 3 3" xfId="36257" xr:uid="{3820BAB4-9B27-4DEB-A60F-F35494384D23}"/>
    <cellStyle name="Separador de milhares 10 4 3 4" xfId="44514" xr:uid="{1E61B5EE-5DE2-4748-BB06-6450ECA1CFCC}"/>
    <cellStyle name="Separador de milhares 10 4 4" xfId="20016" xr:uid="{91153B24-9A0D-4EEF-B6C0-4338B4E0F323}"/>
    <cellStyle name="Separador de milhares 10 4 4 2" xfId="32246" xr:uid="{97E422F4-A188-4E99-84B1-047905E41366}"/>
    <cellStyle name="Separador de milhares 10 4 4 3" xfId="36254" xr:uid="{AA640047-2471-4ED9-80C1-058EA6092F0C}"/>
    <cellStyle name="Separador de milhares 10 4 4 4" xfId="46977" xr:uid="{0A659AC1-B63C-467A-A942-DBBD5CADE6F4}"/>
    <cellStyle name="Separador de milhares 10 4 5" xfId="33629" xr:uid="{98578D35-5A74-4D29-9B18-B2121278D146}"/>
    <cellStyle name="Separador de milhares 10 4 5 2" xfId="48508" xr:uid="{BD3B0A2F-939A-40BF-9CA4-DB77E4A8C5FB}"/>
    <cellStyle name="Separador de milhares 10 4 6" xfId="42070" xr:uid="{38011719-A572-4101-8897-50F99E3E323A}"/>
    <cellStyle name="Separador de milhares 10 40" xfId="20020" xr:uid="{D9DEFC87-0466-4FED-92FA-1F745E191720}"/>
    <cellStyle name="Separador de milhares 10 40 2" xfId="20021" xr:uid="{6107A8B1-7D6D-4AF3-A511-CF7F077E293A}"/>
    <cellStyle name="Separador de milhares 10 40 2 2" xfId="20022" xr:uid="{42395005-D019-4240-9467-380247D17632}"/>
    <cellStyle name="Separador de milhares 10 40 2 2 2" xfId="30904" xr:uid="{AF89BDDF-AE26-4BBC-B3ED-B33D614A29C8}"/>
    <cellStyle name="Separador de milhares 10 40 2 2 3" xfId="36260" xr:uid="{8468336A-C594-4ED1-B2A0-19163700BB8E}"/>
    <cellStyle name="Separador de milhares 10 40 2 2 4" xfId="46130" xr:uid="{5A4C6D85-0C4B-408E-8DFE-309EDB5D117F}"/>
    <cellStyle name="Separador de milhares 10 40 2 3" xfId="27172" xr:uid="{9B61A68D-15A1-4244-A7BD-EAC20DB0C5E6}"/>
    <cellStyle name="Separador de milhares 10 40 2 4" xfId="36259" xr:uid="{717B6337-38C3-4CAF-A943-4CE92F914F64}"/>
    <cellStyle name="Separador de milhares 10 40 2 5" xfId="43686" xr:uid="{C832DD7D-AF96-4988-9094-0C6A51A259C9}"/>
    <cellStyle name="Separador de milhares 10 40 3" xfId="20023" xr:uid="{556CF171-8339-458F-9BF8-D2F133E0EC28}"/>
    <cellStyle name="Separador de milhares 10 40 3 2" xfId="29681" xr:uid="{3E9FFF89-D94F-4C3B-ADB7-2767D20201F5}"/>
    <cellStyle name="Separador de milhares 10 40 3 3" xfId="36261" xr:uid="{0EB3577E-5DDB-485B-8525-06F17B1D7C27}"/>
    <cellStyle name="Separador de milhares 10 40 3 4" xfId="44907" xr:uid="{CC5F837F-D9D7-4A77-81FA-D8CFF43A22A0}"/>
    <cellStyle name="Separador de milhares 10 40 4" xfId="26164" xr:uid="{DDF66407-68A2-479C-895E-D07CBC8DC57C}"/>
    <cellStyle name="Separador de milhares 10 40 5" xfId="27737" xr:uid="{FE8DB040-A0E5-4FF6-A000-F2EFCC9AAABD}"/>
    <cellStyle name="Separador de milhares 10 40 6" xfId="36258" xr:uid="{75C60042-55D9-4AEB-81B9-B402DCB6488A}"/>
    <cellStyle name="Separador de milhares 10 40 7" xfId="42463" xr:uid="{D398CEB6-306C-4415-B4E7-EAABF495378C}"/>
    <cellStyle name="Separador de milhares 10 41" xfId="20024" xr:uid="{CBB7EAFF-CFC0-402E-8CD8-2C1A89C3804C}"/>
    <cellStyle name="Separador de milhares 10 41 2" xfId="20025" xr:uid="{7434A0B9-891B-41DB-A1EC-6F4843AD60DC}"/>
    <cellStyle name="Separador de milhares 10 41 2 2" xfId="20026" xr:uid="{E331F20D-7682-4089-84A7-ED3586E5D476}"/>
    <cellStyle name="Separador de milhares 10 41 2 2 2" xfId="30905" xr:uid="{56AB9A33-85D4-48FB-991F-1F056EFDFCBA}"/>
    <cellStyle name="Separador de milhares 10 41 2 2 3" xfId="36264" xr:uid="{924D8A7F-DA34-4519-A1A0-B80E6D66CD7D}"/>
    <cellStyle name="Separador de milhares 10 41 2 2 4" xfId="46131" xr:uid="{AF69DC62-2B14-4BB3-95C0-9E964CECE05B}"/>
    <cellStyle name="Separador de milhares 10 41 2 3" xfId="27168" xr:uid="{7E7AEAB4-58F6-4FEB-8D47-56BF21A40D03}"/>
    <cellStyle name="Separador de milhares 10 41 2 4" xfId="36263" xr:uid="{37C34592-F2F8-4153-AFCB-B85F871AC330}"/>
    <cellStyle name="Separador de milhares 10 41 2 5" xfId="43687" xr:uid="{09328B93-A1C2-47FD-B7A2-2E9665C491EB}"/>
    <cellStyle name="Separador de milhares 10 41 3" xfId="20027" xr:uid="{5E6A7E7D-6EA7-4FEC-B4A7-DBE7F73C474E}"/>
    <cellStyle name="Separador de milhares 10 41 3 2" xfId="29682" xr:uid="{1C12C108-00CF-4442-B46B-EA9EE78C505D}"/>
    <cellStyle name="Separador de milhares 10 41 3 3" xfId="36265" xr:uid="{268E6FA3-BA85-454E-9992-00889513C949}"/>
    <cellStyle name="Separador de milhares 10 41 3 4" xfId="44908" xr:uid="{5F7C37E2-3490-4F46-A204-E25613411930}"/>
    <cellStyle name="Separador de milhares 10 41 4" xfId="26165" xr:uid="{4CE6DDAD-B57A-4EAD-A426-B63AFE341B1B}"/>
    <cellStyle name="Separador de milhares 10 41 5" xfId="27738" xr:uid="{000FC1EF-C4DA-4098-8D87-BEACFD6350C5}"/>
    <cellStyle name="Separador de milhares 10 41 6" xfId="36262" xr:uid="{B6EF7524-43A4-44D8-9E5B-A1A9FD4AC256}"/>
    <cellStyle name="Separador de milhares 10 41 7" xfId="42464" xr:uid="{E4CE1DB2-E867-4B5E-A306-5E9591FDAC2D}"/>
    <cellStyle name="Separador de milhares 10 42" xfId="20028" xr:uid="{2385EE93-B90A-45E6-9652-4E4D8EB1FCF7}"/>
    <cellStyle name="Separador de milhares 10 42 2" xfId="20029" xr:uid="{5E87FFAF-8C90-4FFA-AEE7-0F2FFC6FB1EA}"/>
    <cellStyle name="Separador de milhares 10 42 2 2" xfId="20030" xr:uid="{EF591890-F64C-497C-8DFE-D8F8B601DA6D}"/>
    <cellStyle name="Separador de milhares 10 42 2 2 2" xfId="30906" xr:uid="{26B3EF8C-743C-4129-8018-62C1BF1E8B97}"/>
    <cellStyle name="Separador de milhares 10 42 2 2 3" xfId="36268" xr:uid="{0A209C70-FFE2-41C3-8C2C-C81F5812A394}"/>
    <cellStyle name="Separador de milhares 10 42 2 2 4" xfId="46132" xr:uid="{AA00BA4B-C7A6-47FF-8D12-4DAF9AEE61AD}"/>
    <cellStyle name="Separador de milhares 10 42 2 3" xfId="27152" xr:uid="{33051550-CE0F-4B07-AA8A-A4288700D2BB}"/>
    <cellStyle name="Separador de milhares 10 42 2 4" xfId="36267" xr:uid="{FA279B54-8C44-4F9F-9733-C363AB88394B}"/>
    <cellStyle name="Separador de milhares 10 42 2 5" xfId="43688" xr:uid="{79E0987A-FC6B-46AF-9D4C-8E92FFDFDC00}"/>
    <cellStyle name="Separador de milhares 10 42 3" xfId="20031" xr:uid="{0B90C09C-6431-4222-97FF-649F3D1DC43C}"/>
    <cellStyle name="Separador de milhares 10 42 3 2" xfId="29683" xr:uid="{56B86982-B329-441F-8FF2-297D0A6192CB}"/>
    <cellStyle name="Separador de milhares 10 42 3 3" xfId="36269" xr:uid="{ADE55627-6F6A-4E74-B7FE-640E6E90F4B9}"/>
    <cellStyle name="Separador de milhares 10 42 3 4" xfId="44909" xr:uid="{C266D97E-1CF8-4784-846F-1B6511E9821E}"/>
    <cellStyle name="Separador de milhares 10 42 4" xfId="26166" xr:uid="{07905DC0-EC87-4C8F-882F-B52D8FF9D5DA}"/>
    <cellStyle name="Separador de milhares 10 42 5" xfId="27739" xr:uid="{3F48C9C8-E76D-4746-A34C-DD0C33DAB78D}"/>
    <cellStyle name="Separador de milhares 10 42 6" xfId="36266" xr:uid="{42017004-B48B-431A-A2DE-F1ED35645328}"/>
    <cellStyle name="Separador de milhares 10 42 7" xfId="42465" xr:uid="{04C93882-FF9F-4357-851D-9E8553FD9BEB}"/>
    <cellStyle name="Separador de milhares 10 43" xfId="20032" xr:uid="{51CE918E-4DF8-4204-99FC-F8D636E8F330}"/>
    <cellStyle name="Separador de milhares 10 43 2" xfId="20033" xr:uid="{71F82E89-EBDD-4F52-98FA-29C1D01E3237}"/>
    <cellStyle name="Separador de milhares 10 43 2 2" xfId="20034" xr:uid="{24087091-5FC5-4FD1-B048-FBEAFD9A25EB}"/>
    <cellStyle name="Separador de milhares 10 43 2 2 2" xfId="30907" xr:uid="{0A5C5D14-A098-4483-ACEC-A0FAC0073221}"/>
    <cellStyle name="Separador de milhares 10 43 2 2 3" xfId="36272" xr:uid="{2354B6C1-8826-42D0-9BA0-2BFA206EB1E6}"/>
    <cellStyle name="Separador de milhares 10 43 2 2 4" xfId="46133" xr:uid="{85AAE0B2-517D-489F-AC1B-295E905CE2F3}"/>
    <cellStyle name="Separador de milhares 10 43 2 3" xfId="27177" xr:uid="{57F96491-B1D5-476E-A8A8-D5BB7B1AABE1}"/>
    <cellStyle name="Separador de milhares 10 43 2 4" xfId="36271" xr:uid="{7C84CFE3-FDC2-4C3C-AD48-6FA672C25027}"/>
    <cellStyle name="Separador de milhares 10 43 2 5" xfId="43689" xr:uid="{1ADC10BF-87E3-4802-8745-FD8633A1EACB}"/>
    <cellStyle name="Separador de milhares 10 43 3" xfId="20035" xr:uid="{BC006F5F-C628-4ECD-91F3-CDFB8FBB9729}"/>
    <cellStyle name="Separador de milhares 10 43 3 2" xfId="29684" xr:uid="{0922B00C-81B7-4D10-9388-6A40D45E49E3}"/>
    <cellStyle name="Separador de milhares 10 43 3 3" xfId="36273" xr:uid="{4B2ED924-5F94-4891-ACE6-776396CCF748}"/>
    <cellStyle name="Separador de milhares 10 43 3 4" xfId="44910" xr:uid="{2EFA64B0-41FF-42F9-B864-CEFC1781BE1C}"/>
    <cellStyle name="Separador de milhares 10 43 4" xfId="26167" xr:uid="{F96CD5CC-B3AB-41F9-9AE4-999E93372340}"/>
    <cellStyle name="Separador de milhares 10 43 5" xfId="27740" xr:uid="{E9B224D6-8AF5-4D96-A4B8-AA6BAFE3B6B4}"/>
    <cellStyle name="Separador de milhares 10 43 6" xfId="36270" xr:uid="{2A8F289E-F931-4804-85E5-70610556BE36}"/>
    <cellStyle name="Separador de milhares 10 43 7" xfId="42466" xr:uid="{6A23619D-B037-4F62-9D85-F1F410F4ADF8}"/>
    <cellStyle name="Separador de milhares 10 44" xfId="20036" xr:uid="{FE614B2A-C8FE-46A5-B1C4-7720D249FC5C}"/>
    <cellStyle name="Separador de milhares 10 44 2" xfId="20037" xr:uid="{2F9CDB9F-D541-4108-AC4B-84B3F324DC4B}"/>
    <cellStyle name="Separador de milhares 10 44 2 2" xfId="20038" xr:uid="{932F26AE-3560-4E40-87BD-37B643065838}"/>
    <cellStyle name="Separador de milhares 10 44 2 2 2" xfId="30908" xr:uid="{DA9A82FD-3130-4EE7-A207-9AFA270B8F49}"/>
    <cellStyle name="Separador de milhares 10 44 2 2 3" xfId="36276" xr:uid="{B23D260C-69F6-47F1-B02D-2EB1D385F75B}"/>
    <cellStyle name="Separador de milhares 10 44 2 2 4" xfId="46134" xr:uid="{F13466B0-EE5D-4119-9F8C-4E90499F9D6B}"/>
    <cellStyle name="Separador de milhares 10 44 2 3" xfId="27140" xr:uid="{3A448678-3361-40E0-9FAE-F431CC0EC3D9}"/>
    <cellStyle name="Separador de milhares 10 44 2 4" xfId="36275" xr:uid="{173C94B5-AE93-43D2-86C8-C9043CACD99C}"/>
    <cellStyle name="Separador de milhares 10 44 2 5" xfId="43690" xr:uid="{B0931103-AE89-4446-9BA3-B56094F02BFD}"/>
    <cellStyle name="Separador de milhares 10 44 3" xfId="20039" xr:uid="{9EF59F12-3627-4ADA-B4F5-2D10872EE474}"/>
    <cellStyle name="Separador de milhares 10 44 3 2" xfId="29685" xr:uid="{C2CE02F7-2818-4636-A577-C2F4284209CA}"/>
    <cellStyle name="Separador de milhares 10 44 3 3" xfId="36277" xr:uid="{86ED861A-267B-4D97-AF96-F95B7A30DCEB}"/>
    <cellStyle name="Separador de milhares 10 44 3 4" xfId="44911" xr:uid="{8631534F-022E-4786-948E-743AB60A6D9A}"/>
    <cellStyle name="Separador de milhares 10 44 4" xfId="26168" xr:uid="{6A37B2A3-46BB-4AB2-9236-1ED663867B77}"/>
    <cellStyle name="Separador de milhares 10 44 5" xfId="27741" xr:uid="{A80683AF-40DE-4A64-A70D-22F7D3A9B6DC}"/>
    <cellStyle name="Separador de milhares 10 44 6" xfId="36274" xr:uid="{BF752CCB-9A62-4774-8AE2-1549ACBE70B1}"/>
    <cellStyle name="Separador de milhares 10 44 7" xfId="42467" xr:uid="{AF87624C-8B4D-45DB-945E-E0DD5709131B}"/>
    <cellStyle name="Separador de milhares 10 45" xfId="20040" xr:uid="{0CDDB005-27A4-4A23-A3D8-A03C7835865F}"/>
    <cellStyle name="Separador de milhares 10 45 2" xfId="20041" xr:uid="{EFC220F7-967A-42DA-98D9-185711EFF788}"/>
    <cellStyle name="Separador de milhares 10 45 2 2" xfId="20042" xr:uid="{95D2C93E-443E-45CA-A106-5191CCDA5D4C}"/>
    <cellStyle name="Separador de milhares 10 45 2 2 2" xfId="30909" xr:uid="{CB844089-7324-4DE5-BF5E-DE6A96EBD2D8}"/>
    <cellStyle name="Separador de milhares 10 45 2 2 3" xfId="36280" xr:uid="{36C27C4A-4274-4497-82A7-E9A3511F608D}"/>
    <cellStyle name="Separador de milhares 10 45 2 2 4" xfId="46135" xr:uid="{5E8E1D06-0FEA-4A14-B6AF-1AB5606D6E25}"/>
    <cellStyle name="Separador de milhares 10 45 2 3" xfId="27175" xr:uid="{E527EB36-4ADB-4500-B784-EF2DABD78D2C}"/>
    <cellStyle name="Separador de milhares 10 45 2 4" xfId="36279" xr:uid="{25A3A3C9-B08A-4AC2-8473-AEC2E2037D24}"/>
    <cellStyle name="Separador de milhares 10 45 2 5" xfId="43691" xr:uid="{8E8FB5D5-7C18-41F9-BD4B-3C1011336559}"/>
    <cellStyle name="Separador de milhares 10 45 3" xfId="20043" xr:uid="{7DFD0D31-1953-4F94-ABF8-BAB74DDBC04C}"/>
    <cellStyle name="Separador de milhares 10 45 3 2" xfId="29686" xr:uid="{B2E36BDA-FED7-471C-AAC2-3FBBAB80BF28}"/>
    <cellStyle name="Separador de milhares 10 45 3 3" xfId="36281" xr:uid="{9F851953-1231-4242-9FC3-4924C02BFE6B}"/>
    <cellStyle name="Separador de milhares 10 45 3 4" xfId="44912" xr:uid="{4E058357-F741-44A0-A57A-086C4D01CFE2}"/>
    <cellStyle name="Separador de milhares 10 45 4" xfId="26169" xr:uid="{478490D3-285F-4B93-81BC-7DB346B4B8C6}"/>
    <cellStyle name="Separador de milhares 10 45 5" xfId="27742" xr:uid="{48F78F2B-1AA8-4BF5-A877-75A94C78A8BE}"/>
    <cellStyle name="Separador de milhares 10 45 6" xfId="36278" xr:uid="{19712535-E243-481E-9A10-C33EF256D2F5}"/>
    <cellStyle name="Separador de milhares 10 45 7" xfId="42468" xr:uid="{2721B708-548B-4008-A50C-E3B403706116}"/>
    <cellStyle name="Separador de milhares 10 46" xfId="20044" xr:uid="{8F43286B-2EEA-419C-B6E3-F38FE5FD90E0}"/>
    <cellStyle name="Separador de milhares 10 46 2" xfId="20045" xr:uid="{A722BDEC-FBAE-4C02-A742-E66C2E4C1530}"/>
    <cellStyle name="Separador de milhares 10 46 2 2" xfId="20046" xr:uid="{CB595A4B-AC2B-4E3F-AF24-F73247AA8DDF}"/>
    <cellStyle name="Separador de milhares 10 46 2 2 2" xfId="30910" xr:uid="{A8E0B4F4-2A48-4AE5-AACB-BDE72811A4BB}"/>
    <cellStyle name="Separador de milhares 10 46 2 2 3" xfId="36284" xr:uid="{05AC3267-08AC-4A1F-9BF1-77CDDCC907B7}"/>
    <cellStyle name="Separador de milhares 10 46 2 2 4" xfId="46136" xr:uid="{46A26C7D-2285-4663-969F-659CD5482D12}"/>
    <cellStyle name="Separador de milhares 10 46 2 3" xfId="27303" xr:uid="{1EC3C58B-AF76-4EE9-88C1-D7D83557B7FC}"/>
    <cellStyle name="Separador de milhares 10 46 2 4" xfId="36283" xr:uid="{C61725AF-EFBB-4D09-84DF-1EA66CBAE72D}"/>
    <cellStyle name="Separador de milhares 10 46 2 5" xfId="43692" xr:uid="{A989C133-8C5D-47F8-B040-8122A66EFF77}"/>
    <cellStyle name="Separador de milhares 10 46 3" xfId="20047" xr:uid="{8EA3BD49-0D70-423C-A7A2-E214AA576EB1}"/>
    <cellStyle name="Separador de milhares 10 46 3 2" xfId="29687" xr:uid="{7E2280DE-71ED-43AD-BA56-97F4853E4E56}"/>
    <cellStyle name="Separador de milhares 10 46 3 3" xfId="36285" xr:uid="{3BC9A72A-6B1D-4D40-93CC-002979208C78}"/>
    <cellStyle name="Separador de milhares 10 46 3 4" xfId="44913" xr:uid="{F5227C79-6F02-44C8-A74F-C5116E68C9A4}"/>
    <cellStyle name="Separador de milhares 10 46 4" xfId="26170" xr:uid="{B79AC682-0D5C-4BA3-97CC-F289A31C05B6}"/>
    <cellStyle name="Separador de milhares 10 46 5" xfId="27743" xr:uid="{2050ADD1-9F3A-4522-A17F-030D37CF2221}"/>
    <cellStyle name="Separador de milhares 10 46 6" xfId="36282" xr:uid="{F433FA9B-00C8-4EC7-9675-6E8852AE52B5}"/>
    <cellStyle name="Separador de milhares 10 46 7" xfId="42469" xr:uid="{8179D55E-3F7F-4B8D-A80E-B282DAEDD49D}"/>
    <cellStyle name="Separador de milhares 10 47" xfId="20048" xr:uid="{ACB5274C-AEEA-4EC4-BE38-2C4D8BAFBDAB}"/>
    <cellStyle name="Separador de milhares 10 47 2" xfId="20049" xr:uid="{426C0E6C-469E-4EB9-8933-E53CAD4345AE}"/>
    <cellStyle name="Separador de milhares 10 47 2 2" xfId="20050" xr:uid="{06F0D14F-089D-4F18-9789-C92B9A9AF863}"/>
    <cellStyle name="Separador de milhares 10 47 2 2 2" xfId="30911" xr:uid="{93A1C133-197F-49E6-B3E6-F1FEE7D8EDF8}"/>
    <cellStyle name="Separador de milhares 10 47 2 2 3" xfId="36288" xr:uid="{39455B4B-15E8-473E-B422-2F815866955C}"/>
    <cellStyle name="Separador de milhares 10 47 2 2 4" xfId="46137" xr:uid="{4880669D-0B43-4323-869E-B8F1AC9BCEFF}"/>
    <cellStyle name="Separador de milhares 10 47 2 3" xfId="27150" xr:uid="{33480374-139F-41D7-A07F-EF35E04B3F5A}"/>
    <cellStyle name="Separador de milhares 10 47 2 4" xfId="36287" xr:uid="{DEF1B760-BF93-4A13-8A07-5C30558FACCD}"/>
    <cellStyle name="Separador de milhares 10 47 2 5" xfId="43693" xr:uid="{B5CCFD02-45F3-406B-97A8-2A1E8F35BB97}"/>
    <cellStyle name="Separador de milhares 10 47 3" xfId="20051" xr:uid="{1A40799E-6C97-41A0-BB99-E97CADC14C4D}"/>
    <cellStyle name="Separador de milhares 10 47 3 2" xfId="29688" xr:uid="{B87B5721-36D2-471E-91AB-FD53AEECA403}"/>
    <cellStyle name="Separador de milhares 10 47 3 3" xfId="36289" xr:uid="{7370C68E-285C-48A2-A944-8C1197EA1A9A}"/>
    <cellStyle name="Separador de milhares 10 47 3 4" xfId="44914" xr:uid="{E3DD57F5-4331-4F50-8F69-D5FC2B8FA1BB}"/>
    <cellStyle name="Separador de milhares 10 47 4" xfId="26171" xr:uid="{643D3BB9-17BC-4AA7-88E3-E0D5AA75AA8A}"/>
    <cellStyle name="Separador de milhares 10 47 5" xfId="27744" xr:uid="{737245E7-0B71-4756-9D8B-A8362DC48C1B}"/>
    <cellStyle name="Separador de milhares 10 47 6" xfId="36286" xr:uid="{B18EC6FB-D216-4716-B51F-192CEE89B4C3}"/>
    <cellStyle name="Separador de milhares 10 47 7" xfId="42470" xr:uid="{DD99D562-109E-4BCA-87CE-9094DA856EB4}"/>
    <cellStyle name="Separador de milhares 10 48" xfId="20052" xr:uid="{48FAA5A9-730E-4E23-AF77-CCDE2BBF28F5}"/>
    <cellStyle name="Separador de milhares 10 48 2" xfId="20053" xr:uid="{4AA370B7-27CD-488E-A701-46A87AC34153}"/>
    <cellStyle name="Separador de milhares 10 48 2 2" xfId="20054" xr:uid="{79A88B3F-BA11-4421-AB30-DD463987AA02}"/>
    <cellStyle name="Separador de milhares 10 48 2 2 2" xfId="30912" xr:uid="{D54BE4BD-ADDD-48C5-9D81-AD386D474DB8}"/>
    <cellStyle name="Separador de milhares 10 48 2 2 3" xfId="36292" xr:uid="{645356A8-D7B2-47AB-A34F-E1579097B415}"/>
    <cellStyle name="Separador de milhares 10 48 2 2 4" xfId="46138" xr:uid="{ACA488DD-6D49-4306-8787-F8AA467F3187}"/>
    <cellStyle name="Separador de milhares 10 48 2 3" xfId="27129" xr:uid="{6429D9F5-3813-44C1-9E93-2400D8FFBB9C}"/>
    <cellStyle name="Separador de milhares 10 48 2 4" xfId="36291" xr:uid="{ADAEEC60-AB35-4507-8E06-08AA570CD65E}"/>
    <cellStyle name="Separador de milhares 10 48 2 5" xfId="43694" xr:uid="{8FB546CD-161A-49B0-926E-F8F5B8C8AA13}"/>
    <cellStyle name="Separador de milhares 10 48 3" xfId="20055" xr:uid="{38AF4213-66D9-43CA-8EEC-5C93938E4499}"/>
    <cellStyle name="Separador de milhares 10 48 3 2" xfId="29689" xr:uid="{8B0562F3-E868-46BB-8CE8-753191B9CFF5}"/>
    <cellStyle name="Separador de milhares 10 48 3 3" xfId="36293" xr:uid="{9F1EF15C-2348-43D8-A70F-FDC401DCEF56}"/>
    <cellStyle name="Separador de milhares 10 48 3 4" xfId="44915" xr:uid="{7205407A-FC0F-4C16-AC71-6BB502C09BF3}"/>
    <cellStyle name="Separador de milhares 10 48 4" xfId="26172" xr:uid="{335FEBBC-B60C-427B-B772-03B9AD2EC6D5}"/>
    <cellStyle name="Separador de milhares 10 48 5" xfId="27745" xr:uid="{E8443ABA-C508-4F1D-A2D4-5105ECE739E7}"/>
    <cellStyle name="Separador de milhares 10 48 6" xfId="36290" xr:uid="{4101386E-C0F8-4921-938F-177CC5005D1E}"/>
    <cellStyle name="Separador de milhares 10 48 7" xfId="42471" xr:uid="{38A27B99-F57D-4398-A9AF-2203935095F2}"/>
    <cellStyle name="Separador de milhares 10 49" xfId="20056" xr:uid="{5F8F5025-C57E-4C7E-8992-942E3C9974F5}"/>
    <cellStyle name="Separador de milhares 10 49 2" xfId="20057" xr:uid="{C4842FF9-C3B0-4435-963E-95A4B80627E2}"/>
    <cellStyle name="Separador de milhares 10 49 2 2" xfId="20058" xr:uid="{B8AB3971-CA0E-41C4-8B9D-429D2B6EE701}"/>
    <cellStyle name="Separador de milhares 10 49 2 2 2" xfId="30913" xr:uid="{16B9F3F1-60C0-4FB1-A653-B5C8E9C61523}"/>
    <cellStyle name="Separador de milhares 10 49 2 2 3" xfId="36296" xr:uid="{EBD6D851-C8D6-458C-91BA-724D8B5EF229}"/>
    <cellStyle name="Separador de milhares 10 49 2 2 4" xfId="46139" xr:uid="{58875906-AE0B-4D81-9955-C9FB51850F88}"/>
    <cellStyle name="Separador de milhares 10 49 2 3" xfId="27145" xr:uid="{E2438F7B-8509-41B9-9C34-A3AC92969F84}"/>
    <cellStyle name="Separador de milhares 10 49 2 4" xfId="36295" xr:uid="{EB5E312C-19DC-4BA4-A518-FB78C4BF4987}"/>
    <cellStyle name="Separador de milhares 10 49 2 5" xfId="43695" xr:uid="{7B1AB164-549C-4FF1-97F7-32FA46EF369E}"/>
    <cellStyle name="Separador de milhares 10 49 3" xfId="20059" xr:uid="{3813C217-C69C-4177-B3AF-231DC57B3D3D}"/>
    <cellStyle name="Separador de milhares 10 49 3 2" xfId="29690" xr:uid="{49E583B6-D4C5-4F3C-BD50-BFD51452400F}"/>
    <cellStyle name="Separador de milhares 10 49 3 3" xfId="36297" xr:uid="{07BA4ABC-3BC9-4C9A-9FCA-B50C2345EEF3}"/>
    <cellStyle name="Separador de milhares 10 49 3 4" xfId="44916" xr:uid="{60BDA4A2-CB69-4A47-B336-A72507EAD6FC}"/>
    <cellStyle name="Separador de milhares 10 49 4" xfId="26173" xr:uid="{A8DECC29-F7C6-4A79-8CA0-04D54ED765A3}"/>
    <cellStyle name="Separador de milhares 10 49 5" xfId="27746" xr:uid="{B5F9B94C-8308-4E47-AFEE-F3B92C33F3CC}"/>
    <cellStyle name="Separador de milhares 10 49 6" xfId="36294" xr:uid="{C365A69D-DA32-4E9B-B171-12FA71F94DA4}"/>
    <cellStyle name="Separador de milhares 10 49 7" xfId="42472" xr:uid="{6AAFF607-DC62-4C27-B11D-3CEAED9E5F49}"/>
    <cellStyle name="Separador de milhares 10 5" xfId="14253" xr:uid="{688375E9-62DB-46E5-B990-0EE338AE84D0}"/>
    <cellStyle name="Separador de milhares 10 5 2" xfId="16883" xr:uid="{D815E21C-919B-45D9-A346-85C41187E443}"/>
    <cellStyle name="Separador de milhares 10 5 2 2" xfId="20062" xr:uid="{2D983B6C-7BE9-44FD-882A-FBA46710889D}"/>
    <cellStyle name="Separador de milhares 10 5 2 2 2" xfId="30512" xr:uid="{0074B254-668F-4EF6-A2B5-7A1A398D1500}"/>
    <cellStyle name="Separador de milhares 10 5 2 2 3" xfId="36300" xr:uid="{F4C7A6F6-3717-4D8D-BEEF-456B5B7C4780}"/>
    <cellStyle name="Separador de milhares 10 5 2 2 4" xfId="45738" xr:uid="{969213CF-1F51-4D06-80C3-225D5D8CF682}"/>
    <cellStyle name="Separador de milhares 10 5 2 3" xfId="20061" xr:uid="{AC746AB7-5733-4418-8308-195294CC0C55}"/>
    <cellStyle name="Separador de milhares 10 5 2 3 2" xfId="36299" xr:uid="{C7AC0B38-47CD-4EA7-A6F8-ED56A86A855A}"/>
    <cellStyle name="Separador de milhares 10 5 2 4" xfId="25772" xr:uid="{4834B0C6-3D4C-4D77-85FF-BE5D4BA06F03}"/>
    <cellStyle name="Separador de milhares 10 5 2 5" xfId="27345" xr:uid="{2DF1A17C-5D14-4622-8270-AD9085D0AE63}"/>
    <cellStyle name="Separador de milhares 10 5 2 6" xfId="35055" xr:uid="{723AADEC-1FFF-4474-B23C-7AA986380924}"/>
    <cellStyle name="Separador de milhares 10 5 2 7" xfId="43294" xr:uid="{FE291482-4EB5-4144-8429-77B49EE1E51A}"/>
    <cellStyle name="Separador de milhares 10 5 3" xfId="20063" xr:uid="{176A63EF-C28E-4C4D-9C28-AB85DBF85B3D}"/>
    <cellStyle name="Separador de milhares 10 5 3 2" xfId="29289" xr:uid="{518ADF18-E8ED-4766-858B-1B0376999733}"/>
    <cellStyle name="Separador de milhares 10 5 3 3" xfId="36301" xr:uid="{0BFB1C21-8E2A-442B-975D-96E8B717C833}"/>
    <cellStyle name="Separador de milhares 10 5 3 4" xfId="44515" xr:uid="{C0D34F5D-A1E7-45E4-B373-D6C53348F53E}"/>
    <cellStyle name="Separador de milhares 10 5 4" xfId="20060" xr:uid="{969C519F-A271-492B-B673-ED2CC8738FCF}"/>
    <cellStyle name="Separador de milhares 10 5 4 2" xfId="32247" xr:uid="{AA8931A5-6FC2-4D22-A219-7B9CD84D212D}"/>
    <cellStyle name="Separador de milhares 10 5 4 3" xfId="36298" xr:uid="{01F8E2B1-2965-4D2C-AF02-DBDAB843137C}"/>
    <cellStyle name="Separador de milhares 10 5 4 4" xfId="46978" xr:uid="{2C996C76-DC37-47A4-A5B8-1CFC649AF844}"/>
    <cellStyle name="Separador de milhares 10 5 5" xfId="33630" xr:uid="{A48E7426-24DD-4AB5-ACA3-DAEA27A4F270}"/>
    <cellStyle name="Separador de milhares 10 5 5 2" xfId="48509" xr:uid="{2145E15D-9051-48AF-9680-52260999B200}"/>
    <cellStyle name="Separador de milhares 10 5 6" xfId="42071" xr:uid="{EDF8A042-AACE-441E-940A-39A8FFA60040}"/>
    <cellStyle name="Separador de milhares 10 50" xfId="20064" xr:uid="{8717E1C0-EE23-4FFD-9CBE-4796AC1ACDA5}"/>
    <cellStyle name="Separador de milhares 10 50 2" xfId="20065" xr:uid="{78213FCF-FD95-4A94-ADE4-04F36CF71082}"/>
    <cellStyle name="Separador de milhares 10 50 2 2" xfId="20066" xr:uid="{BF273806-01B4-472F-AFCE-CD5F4091CF1A}"/>
    <cellStyle name="Separador de milhares 10 50 2 2 2" xfId="30914" xr:uid="{E501B60D-3A1B-4F01-8388-8B4BF7C9AB75}"/>
    <cellStyle name="Separador de milhares 10 50 2 2 3" xfId="36304" xr:uid="{FFCD65DE-EF9C-4893-8DA4-557FD99E4FC1}"/>
    <cellStyle name="Separador de milhares 10 50 2 2 4" xfId="46140" xr:uid="{E6A879B4-4A82-441F-8A2C-2366058FC4C4}"/>
    <cellStyle name="Separador de milhares 10 50 2 3" xfId="27156" xr:uid="{1E880DC7-210A-4F66-BCF3-1C019C859476}"/>
    <cellStyle name="Separador de milhares 10 50 2 4" xfId="36303" xr:uid="{98272593-FB41-47FB-9B9A-9B4C7137682B}"/>
    <cellStyle name="Separador de milhares 10 50 2 5" xfId="43696" xr:uid="{85BAD0F0-C3B5-421D-9A64-6BDB8C90E665}"/>
    <cellStyle name="Separador de milhares 10 50 3" xfId="20067" xr:uid="{F1FAF21F-CDD3-4367-AB3A-E033496DFA2B}"/>
    <cellStyle name="Separador de milhares 10 50 3 2" xfId="29691" xr:uid="{479963AE-887A-4A3D-8E86-0DAA42424C15}"/>
    <cellStyle name="Separador de milhares 10 50 3 3" xfId="36305" xr:uid="{34BFB297-06EF-47F3-B87A-84EE9ACB05CA}"/>
    <cellStyle name="Separador de milhares 10 50 3 4" xfId="44917" xr:uid="{5DA512AC-85BE-4C9D-AF73-CC89937193C3}"/>
    <cellStyle name="Separador de milhares 10 50 4" xfId="26174" xr:uid="{C746FBF4-5590-4C7E-B1B0-84A31B0C6743}"/>
    <cellStyle name="Separador de milhares 10 50 5" xfId="27747" xr:uid="{1A9AADE4-2474-417A-82DC-0623ADCF0404}"/>
    <cellStyle name="Separador de milhares 10 50 6" xfId="36302" xr:uid="{89CC1282-3D72-41A6-90DE-64AE6903E10D}"/>
    <cellStyle name="Separador de milhares 10 50 7" xfId="42473" xr:uid="{E518E1A7-317F-41F1-A21E-C81C4CC32929}"/>
    <cellStyle name="Separador de milhares 10 51" xfId="20068" xr:uid="{D0DB2253-7094-485C-A67B-52119598E95A}"/>
    <cellStyle name="Separador de milhares 10 51 2" xfId="20069" xr:uid="{3B28CCDA-B011-451D-A184-260618350AB6}"/>
    <cellStyle name="Separador de milhares 10 51 2 2" xfId="20070" xr:uid="{12C52296-AE0B-4F78-8DA0-CF4C2F9B5DC3}"/>
    <cellStyle name="Separador de milhares 10 51 2 2 2" xfId="30915" xr:uid="{9AB57687-5263-4062-8206-A3A683F2359F}"/>
    <cellStyle name="Separador de milhares 10 51 2 2 3" xfId="36308" xr:uid="{AA8C333A-FC37-4DB2-BADD-F7D1375A5084}"/>
    <cellStyle name="Separador de milhares 10 51 2 2 4" xfId="46141" xr:uid="{CCAF91B1-B44D-464B-A814-E512F8892AEA}"/>
    <cellStyle name="Separador de milhares 10 51 2 3" xfId="27131" xr:uid="{93A99ED9-0381-492F-9EB1-53E7031902A2}"/>
    <cellStyle name="Separador de milhares 10 51 2 4" xfId="36307" xr:uid="{697D8DA7-B4F2-4963-BF0D-DB387C367D76}"/>
    <cellStyle name="Separador de milhares 10 51 2 5" xfId="43697" xr:uid="{EF20994F-2B25-44AC-B6CD-0C3365796BAC}"/>
    <cellStyle name="Separador de milhares 10 51 3" xfId="20071" xr:uid="{386FD70A-EE4A-441A-AB1E-9ACB51AAB422}"/>
    <cellStyle name="Separador de milhares 10 51 3 2" xfId="29692" xr:uid="{D3FFAF37-EB98-4E01-AE6C-9D4FED95641E}"/>
    <cellStyle name="Separador de milhares 10 51 3 3" xfId="36309" xr:uid="{6DF96231-62C1-4AAA-B651-6C43FFB8E670}"/>
    <cellStyle name="Separador de milhares 10 51 3 4" xfId="44918" xr:uid="{636DBCB3-1317-4179-9918-AD409F8EBE93}"/>
    <cellStyle name="Separador de milhares 10 51 4" xfId="26175" xr:uid="{60460F6B-2DBC-4074-B8A5-BE5E8C9CC61D}"/>
    <cellStyle name="Separador de milhares 10 51 5" xfId="27748" xr:uid="{F25C855C-78EB-46B2-B370-EFABDD30D1CD}"/>
    <cellStyle name="Separador de milhares 10 51 6" xfId="36306" xr:uid="{06950776-31DC-4B8A-B123-C082C0103432}"/>
    <cellStyle name="Separador de milhares 10 51 7" xfId="42474" xr:uid="{D1A3569A-6139-4A86-B149-98ADCC6B9CE6}"/>
    <cellStyle name="Separador de milhares 10 52" xfId="20072" xr:uid="{2E9EE7C4-9701-412E-A695-E4A261249B88}"/>
    <cellStyle name="Separador de milhares 10 52 2" xfId="20073" xr:uid="{CEA9B41D-62F0-48F8-A3D2-21F92EF88719}"/>
    <cellStyle name="Separador de milhares 10 52 2 2" xfId="20074" xr:uid="{A307B883-2D40-4E24-8E3E-CBB7BD7BE656}"/>
    <cellStyle name="Separador de milhares 10 52 2 2 2" xfId="30916" xr:uid="{3958D4BB-2A27-4F52-9D62-A15459E3BD71}"/>
    <cellStyle name="Separador de milhares 10 52 2 2 3" xfId="36312" xr:uid="{829B0F36-B9C9-4CCB-8154-3F9091A903AD}"/>
    <cellStyle name="Separador de milhares 10 52 2 2 4" xfId="46142" xr:uid="{544E8B9E-13D6-4061-B15A-F0D351AD8982}"/>
    <cellStyle name="Separador de milhares 10 52 2 3" xfId="27153" xr:uid="{E2F259B1-6DE7-4917-B516-896A17EF8BB4}"/>
    <cellStyle name="Separador de milhares 10 52 2 4" xfId="36311" xr:uid="{AB8DBFEC-B953-4CE4-B593-B102370759E3}"/>
    <cellStyle name="Separador de milhares 10 52 2 5" xfId="43698" xr:uid="{629EFA38-E15A-4D58-ADD4-D0DAEA1B4D80}"/>
    <cellStyle name="Separador de milhares 10 52 3" xfId="20075" xr:uid="{9DFCB2B7-B97F-4BF2-85CB-2561D5BCF49B}"/>
    <cellStyle name="Separador de milhares 10 52 3 2" xfId="29693" xr:uid="{F69C48A4-899B-467D-819C-39317F5115EC}"/>
    <cellStyle name="Separador de milhares 10 52 3 3" xfId="36313" xr:uid="{94B2E164-88FB-40EF-B273-147CBBAE63A1}"/>
    <cellStyle name="Separador de milhares 10 52 3 4" xfId="44919" xr:uid="{66AA612F-D144-4553-BC12-488EE2ACF749}"/>
    <cellStyle name="Separador de milhares 10 52 4" xfId="26176" xr:uid="{97219C21-E7D7-41AD-B566-8D72A438700A}"/>
    <cellStyle name="Separador de milhares 10 52 5" xfId="27749" xr:uid="{71A28651-FF85-4C33-80BE-236F27D5B587}"/>
    <cellStyle name="Separador de milhares 10 52 6" xfId="36310" xr:uid="{BB1D5489-C60C-458C-A0A0-55D6C6D22E83}"/>
    <cellStyle name="Separador de milhares 10 52 7" xfId="42475" xr:uid="{8566F224-7F48-479D-BB7F-FD99F5E63B22}"/>
    <cellStyle name="Separador de milhares 10 53" xfId="20076" xr:uid="{ECD431EF-AE43-46F6-B2D1-00CDE3EED063}"/>
    <cellStyle name="Separador de milhares 10 53 2" xfId="20077" xr:uid="{533B9563-A478-4475-A77B-A5EE7C5F8EB9}"/>
    <cellStyle name="Separador de milhares 10 53 2 2" xfId="20078" xr:uid="{2DE8CF39-09FB-4933-8563-2E0C5DBE9618}"/>
    <cellStyle name="Separador de milhares 10 53 2 2 2" xfId="30917" xr:uid="{80B36437-00A0-4B80-9C81-7CC5A91C27E2}"/>
    <cellStyle name="Separador de milhares 10 53 2 2 3" xfId="36316" xr:uid="{AE4DC1F2-2D85-4F58-8C60-87063A4718AB}"/>
    <cellStyle name="Separador de milhares 10 53 2 2 4" xfId="46143" xr:uid="{3A05882B-3A8F-4D3D-A98C-EE8AF0A9DF09}"/>
    <cellStyle name="Separador de milhares 10 53 2 3" xfId="27134" xr:uid="{63BE67DE-C1C8-4338-9C9E-3E06B2C538E0}"/>
    <cellStyle name="Separador de milhares 10 53 2 4" xfId="36315" xr:uid="{C5B038B8-9183-4A73-A67A-0587D86AE63F}"/>
    <cellStyle name="Separador de milhares 10 53 2 5" xfId="43699" xr:uid="{4051FFAA-FBB8-4042-8865-FE32E0614585}"/>
    <cellStyle name="Separador de milhares 10 53 3" xfId="20079" xr:uid="{EA5EF7C3-514D-458E-8545-0A90DA9F619B}"/>
    <cellStyle name="Separador de milhares 10 53 3 2" xfId="29694" xr:uid="{EE9CDBF4-7BB5-4722-8A6B-D8ACE91DE383}"/>
    <cellStyle name="Separador de milhares 10 53 3 3" xfId="36317" xr:uid="{815A88D7-09BC-497B-9A77-029779D544F5}"/>
    <cellStyle name="Separador de milhares 10 53 3 4" xfId="44920" xr:uid="{F5DC2D65-094D-45EC-AF4A-C092AFFF6286}"/>
    <cellStyle name="Separador de milhares 10 53 4" xfId="26177" xr:uid="{85073A96-9A76-4544-AB04-E1A15D6EA4D8}"/>
    <cellStyle name="Separador de milhares 10 53 5" xfId="27750" xr:uid="{4610F426-3FB5-49D7-B3CE-B5C52B089BF9}"/>
    <cellStyle name="Separador de milhares 10 53 6" xfId="36314" xr:uid="{47EE7F59-A258-4B98-A630-7DC94F3BD3CA}"/>
    <cellStyle name="Separador de milhares 10 53 7" xfId="42476" xr:uid="{E721E237-653B-4BD6-8E9B-11BA6D983789}"/>
    <cellStyle name="Separador de milhares 10 54" xfId="20080" xr:uid="{99A85F85-BD8D-4A8E-B16F-D62B5E62D49F}"/>
    <cellStyle name="Separador de milhares 10 54 2" xfId="20081" xr:uid="{3D4AC966-73E8-4192-84B3-35A9700C53E8}"/>
    <cellStyle name="Separador de milhares 10 54 2 2" xfId="20082" xr:uid="{DDD45DB3-CB1A-4780-A783-43BCB0B0B0EC}"/>
    <cellStyle name="Separador de milhares 10 54 2 2 2" xfId="30918" xr:uid="{EB3984D1-B69B-4822-A3C2-00449CAD93B8}"/>
    <cellStyle name="Separador de milhares 10 54 2 2 3" xfId="36320" xr:uid="{30805F8C-0920-4EAB-866B-FFCC8A8318E9}"/>
    <cellStyle name="Separador de milhares 10 54 2 2 4" xfId="46144" xr:uid="{B76B7083-BF5F-4D39-AAE9-50F7A979D3FF}"/>
    <cellStyle name="Separador de milhares 10 54 2 3" xfId="27137" xr:uid="{3B887876-B98B-4900-8539-ACD9B6D72D53}"/>
    <cellStyle name="Separador de milhares 10 54 2 4" xfId="36319" xr:uid="{2C8E0043-5A33-4EF5-B50D-84B99D8750A2}"/>
    <cellStyle name="Separador de milhares 10 54 2 5" xfId="43700" xr:uid="{762378C8-D187-49F0-AC4D-212A8BA1A669}"/>
    <cellStyle name="Separador de milhares 10 54 3" xfId="20083" xr:uid="{9093F387-22EA-408D-9FB1-0FC0BA8BC91A}"/>
    <cellStyle name="Separador de milhares 10 54 3 2" xfId="29695" xr:uid="{1EB0ECDD-D99B-438D-8E32-B52B7C4F16FC}"/>
    <cellStyle name="Separador de milhares 10 54 3 3" xfId="36321" xr:uid="{C828770E-1340-4478-82F1-8C75CC15D684}"/>
    <cellStyle name="Separador de milhares 10 54 3 4" xfId="44921" xr:uid="{6587E608-9278-4ACA-8FB3-5259690D73B2}"/>
    <cellStyle name="Separador de milhares 10 54 4" xfId="26178" xr:uid="{8258438D-3850-4B58-87DB-131D9182436D}"/>
    <cellStyle name="Separador de milhares 10 54 5" xfId="27751" xr:uid="{FDB893A4-90A0-4E08-A42B-41A8E5AA3718}"/>
    <cellStyle name="Separador de milhares 10 54 6" xfId="36318" xr:uid="{894EEAC9-BC3C-43E8-BB4F-2C1CDC89D0E2}"/>
    <cellStyle name="Separador de milhares 10 54 7" xfId="42477" xr:uid="{D81E6241-07E7-47B8-B8FE-C9687E3081E7}"/>
    <cellStyle name="Separador de milhares 10 55" xfId="20084" xr:uid="{26AFE8DC-F133-40ED-B34D-348F0D812A33}"/>
    <cellStyle name="Separador de milhares 10 55 2" xfId="20085" xr:uid="{1384D2BC-B340-446B-83C9-168D68D3D15D}"/>
    <cellStyle name="Separador de milhares 10 55 2 2" xfId="20086" xr:uid="{331D99B7-B75A-415C-9E4C-6E744EF62826}"/>
    <cellStyle name="Separador de milhares 10 55 2 2 2" xfId="30919" xr:uid="{DF0D373B-ABF0-4E06-986B-59AE97082958}"/>
    <cellStyle name="Separador de milhares 10 55 2 2 3" xfId="36324" xr:uid="{42E74CEC-1607-48A5-BA91-317263BBBE84}"/>
    <cellStyle name="Separador de milhares 10 55 2 2 4" xfId="46145" xr:uid="{109492C5-F247-4511-AE92-666D3C3F1CB5}"/>
    <cellStyle name="Separador de milhares 10 55 2 3" xfId="27176" xr:uid="{3F31705F-5534-4BC9-B0A2-C6E5313D6AFE}"/>
    <cellStyle name="Separador de milhares 10 55 2 4" xfId="36323" xr:uid="{7F67A896-1E04-4246-8C6E-BAEC01A2EC2C}"/>
    <cellStyle name="Separador de milhares 10 55 2 5" xfId="43701" xr:uid="{5F15F0AF-ACC2-44A1-A9DC-1572E13AD8DC}"/>
    <cellStyle name="Separador de milhares 10 55 3" xfId="20087" xr:uid="{05F45C36-E2B0-44BA-A9F2-20B4BD0E1946}"/>
    <cellStyle name="Separador de milhares 10 55 3 2" xfId="29696" xr:uid="{88ECCEBF-8675-4911-9B3F-E3B7A13D58D9}"/>
    <cellStyle name="Separador de milhares 10 55 3 3" xfId="36325" xr:uid="{AE2DD273-28F8-49EB-A7EE-41F90BF2A36B}"/>
    <cellStyle name="Separador de milhares 10 55 3 4" xfId="44922" xr:uid="{0876ABB4-7437-477B-AEED-1F5848BC527F}"/>
    <cellStyle name="Separador de milhares 10 55 4" xfId="26179" xr:uid="{7829FA0A-7D97-43F4-9991-2EB733E9791B}"/>
    <cellStyle name="Separador de milhares 10 55 5" xfId="27752" xr:uid="{6926FC1A-7969-43C7-995F-0A4C9A73506F}"/>
    <cellStyle name="Separador de milhares 10 55 6" xfId="36322" xr:uid="{0ADFB540-DBDE-4D64-97DD-25E46FC24868}"/>
    <cellStyle name="Separador de milhares 10 55 7" xfId="42478" xr:uid="{A344E128-6965-427E-80CE-76D370415B4A}"/>
    <cellStyle name="Separador de milhares 10 56" xfId="20088" xr:uid="{85617970-1557-4A1D-875E-14999BEDD6C1}"/>
    <cellStyle name="Separador de milhares 10 56 2" xfId="20089" xr:uid="{83F2AA7E-A056-490E-8182-F287F077C962}"/>
    <cellStyle name="Separador de milhares 10 56 2 2" xfId="20090" xr:uid="{6DC5E341-BE92-48AC-8765-0EB1126CC788}"/>
    <cellStyle name="Separador de milhares 10 56 2 2 2" xfId="30920" xr:uid="{BE1183B4-61B7-4658-8DDF-76A71642D542}"/>
    <cellStyle name="Separador de milhares 10 56 2 2 3" xfId="36328" xr:uid="{4F50049C-4E8B-41AE-BE2D-DD7DF14BC32A}"/>
    <cellStyle name="Separador de milhares 10 56 2 2 4" xfId="46146" xr:uid="{2214FB5A-65F2-454E-BC49-6F598E3BCFB7}"/>
    <cellStyle name="Separador de milhares 10 56 2 3" xfId="27144" xr:uid="{F11B29DB-5CB2-460F-9120-9D9D4C693218}"/>
    <cellStyle name="Separador de milhares 10 56 2 4" xfId="36327" xr:uid="{00D7878F-46DB-424D-852A-1C7F0EFA0803}"/>
    <cellStyle name="Separador de milhares 10 56 2 5" xfId="43702" xr:uid="{E57E5A91-0261-488A-8E2C-C6BBE0488565}"/>
    <cellStyle name="Separador de milhares 10 56 3" xfId="20091" xr:uid="{B31119E1-2BEC-40EE-8162-97D369101FCD}"/>
    <cellStyle name="Separador de milhares 10 56 3 2" xfId="29697" xr:uid="{252C7311-9B87-48D9-91BE-D0A091C7C939}"/>
    <cellStyle name="Separador de milhares 10 56 3 3" xfId="36329" xr:uid="{B48C42D3-E39B-4CE8-A4AC-1DF50360877E}"/>
    <cellStyle name="Separador de milhares 10 56 3 4" xfId="44923" xr:uid="{AEDCEDBD-2D35-4A57-9878-CC0D3D447991}"/>
    <cellStyle name="Separador de milhares 10 56 4" xfId="26180" xr:uid="{BB269A8E-A9EA-4FE1-B3A0-9FAF3B67E124}"/>
    <cellStyle name="Separador de milhares 10 56 5" xfId="27753" xr:uid="{0F7A6936-E02A-4FA7-AF95-9633A370731A}"/>
    <cellStyle name="Separador de milhares 10 56 6" xfId="36326" xr:uid="{C382DCEB-77A6-446D-974F-BF19D2B1417D}"/>
    <cellStyle name="Separador de milhares 10 56 7" xfId="42479" xr:uid="{C7180144-F5B1-4FE1-94F4-7767282C5A10}"/>
    <cellStyle name="Separador de milhares 10 57" xfId="20092" xr:uid="{7B1D3FC6-C303-44D2-8031-9DD2DD689A69}"/>
    <cellStyle name="Separador de milhares 10 57 2" xfId="20093" xr:uid="{7D83E7EA-8003-4A0D-9B3B-0F565B53C53D}"/>
    <cellStyle name="Separador de milhares 10 57 2 2" xfId="20094" xr:uid="{B938EF87-EC48-4D54-AC92-ADE5D374793B}"/>
    <cellStyle name="Separador de milhares 10 57 2 2 2" xfId="30921" xr:uid="{BEBE241E-1438-4A7A-B62C-2EF2CDF48F23}"/>
    <cellStyle name="Separador de milhares 10 57 2 2 3" xfId="36332" xr:uid="{4B846829-7219-4A04-9A0A-5B11B62DA865}"/>
    <cellStyle name="Separador de milhares 10 57 2 2 4" xfId="46147" xr:uid="{AE937440-A693-4E62-BDA9-9F2F27E7F858}"/>
    <cellStyle name="Separador de milhares 10 57 2 3" xfId="27166" xr:uid="{FEE87573-2CF8-430C-BF8C-9ED93231704E}"/>
    <cellStyle name="Separador de milhares 10 57 2 4" xfId="36331" xr:uid="{B8FBAA15-9E54-450E-8FDC-D4B51AF3D67B}"/>
    <cellStyle name="Separador de milhares 10 57 2 5" xfId="43703" xr:uid="{0515C021-0409-416F-BF1F-F7E1768DAEA3}"/>
    <cellStyle name="Separador de milhares 10 57 3" xfId="20095" xr:uid="{DE1EC3A4-B71B-4682-B723-A9E4C78435FC}"/>
    <cellStyle name="Separador de milhares 10 57 3 2" xfId="29698" xr:uid="{FF9CE115-F616-4BE7-8B50-ED14CFE30CF9}"/>
    <cellStyle name="Separador de milhares 10 57 3 3" xfId="36333" xr:uid="{1A9770A9-6EC2-40B8-A2C0-47FF675204A0}"/>
    <cellStyle name="Separador de milhares 10 57 3 4" xfId="44924" xr:uid="{AD036404-F25A-4054-958D-F21EE7A81A93}"/>
    <cellStyle name="Separador de milhares 10 57 4" xfId="26181" xr:uid="{7A8E45C2-620B-41D0-8ACC-9EAF34050AE1}"/>
    <cellStyle name="Separador de milhares 10 57 5" xfId="27754" xr:uid="{25D43E64-9F0D-451A-9544-4C22F4B39CD1}"/>
    <cellStyle name="Separador de milhares 10 57 6" xfId="36330" xr:uid="{85D2A239-AFE8-48DA-8F4C-6E50BB8A46D0}"/>
    <cellStyle name="Separador de milhares 10 57 7" xfId="42480" xr:uid="{FBE3FB01-5DF4-454A-B180-34424861E348}"/>
    <cellStyle name="Separador de milhares 10 58" xfId="20096" xr:uid="{2BCBAD2A-9AEF-408B-B27E-547F81B8CDA1}"/>
    <cellStyle name="Separador de milhares 10 58 2" xfId="20097" xr:uid="{7121838D-9D50-404D-8296-11F0228E8EFE}"/>
    <cellStyle name="Separador de milhares 10 58 2 2" xfId="20098" xr:uid="{A759FAD0-CB0F-4483-B89E-89F415B2423B}"/>
    <cellStyle name="Separador de milhares 10 58 2 2 2" xfId="30922" xr:uid="{7A76CDDE-3058-47C0-8435-1D9199CEAEB1}"/>
    <cellStyle name="Separador de milhares 10 58 2 2 3" xfId="36336" xr:uid="{2575CF08-8808-420A-9F44-7B88A1B8FDEE}"/>
    <cellStyle name="Separador de milhares 10 58 2 2 4" xfId="46148" xr:uid="{2C978F72-1939-4BFB-BC51-75B33EB1C22F}"/>
    <cellStyle name="Separador de milhares 10 58 2 3" xfId="27179" xr:uid="{FE095D85-5C50-434E-8BB0-E7ABDF968F0C}"/>
    <cellStyle name="Separador de milhares 10 58 2 4" xfId="36335" xr:uid="{DC46834B-A966-4F3F-85DB-F338F516C998}"/>
    <cellStyle name="Separador de milhares 10 58 2 5" xfId="43704" xr:uid="{161D2759-4448-40B8-8FD1-1BEBEC7C88A7}"/>
    <cellStyle name="Separador de milhares 10 58 3" xfId="20099" xr:uid="{7A1F83C1-5575-402F-AFDE-CD7D4C07CCEB}"/>
    <cellStyle name="Separador de milhares 10 58 3 2" xfId="29699" xr:uid="{863B27E4-4AEB-4014-8A04-EEE1DA6C7C1B}"/>
    <cellStyle name="Separador de milhares 10 58 3 3" xfId="36337" xr:uid="{484C8655-310A-4F85-83AB-402B05CB9724}"/>
    <cellStyle name="Separador de milhares 10 58 3 4" xfId="44925" xr:uid="{DB14136A-466D-46CE-8196-F25B57A7D835}"/>
    <cellStyle name="Separador de milhares 10 58 4" xfId="26182" xr:uid="{8F7D0E2A-AACC-4590-A4D7-1340B2BC69DC}"/>
    <cellStyle name="Separador de milhares 10 58 5" xfId="27755" xr:uid="{B8173B15-C878-4D82-B7E6-447D571C5820}"/>
    <cellStyle name="Separador de milhares 10 58 6" xfId="36334" xr:uid="{4336A7B8-3BCD-4734-9F97-BA9222D6CDBF}"/>
    <cellStyle name="Separador de milhares 10 58 7" xfId="42481" xr:uid="{0AD06E92-1AEE-4476-95C5-AD71A250AE21}"/>
    <cellStyle name="Separador de milhares 10 59" xfId="20100" xr:uid="{46C4F37E-FE42-4151-8E70-FB2CE761D9B4}"/>
    <cellStyle name="Separador de milhares 10 59 2" xfId="20101" xr:uid="{FC9E4871-C41B-4948-AFCF-1C7B0DF2FD23}"/>
    <cellStyle name="Separador de milhares 10 59 2 2" xfId="20102" xr:uid="{B6C43D8B-88A7-4887-9438-0BDAE31208D1}"/>
    <cellStyle name="Separador de milhares 10 59 2 2 2" xfId="30923" xr:uid="{99D74A8E-5B14-4F40-9B48-10EED330BB87}"/>
    <cellStyle name="Separador de milhares 10 59 2 2 3" xfId="36340" xr:uid="{A13D983F-094D-4A68-9D21-C5DAF6054D1B}"/>
    <cellStyle name="Separador de milhares 10 59 2 2 4" xfId="46149" xr:uid="{FD43174A-1DDF-4EDD-B7D2-DF8B95B81905}"/>
    <cellStyle name="Separador de milhares 10 59 2 3" xfId="27130" xr:uid="{9599BB11-5B24-4E3D-BB2B-B9BE971B14D8}"/>
    <cellStyle name="Separador de milhares 10 59 2 4" xfId="36339" xr:uid="{41C44823-FCB6-4672-8F17-15C2F35E30A9}"/>
    <cellStyle name="Separador de milhares 10 59 2 5" xfId="43705" xr:uid="{F6567912-F7CB-4D42-98E4-41F71483C63B}"/>
    <cellStyle name="Separador de milhares 10 59 3" xfId="20103" xr:uid="{F770D51F-C0AA-4E84-B10D-EA08ECF0BB6E}"/>
    <cellStyle name="Separador de milhares 10 59 3 2" xfId="29700" xr:uid="{E6644E2D-1FE7-4543-A97E-5CE235A6E3D7}"/>
    <cellStyle name="Separador de milhares 10 59 3 3" xfId="36341" xr:uid="{38A49A69-4128-4D1E-B7F8-32B836D370AB}"/>
    <cellStyle name="Separador de milhares 10 59 3 4" xfId="44926" xr:uid="{C24265DF-A571-4846-8B19-7324212E86C7}"/>
    <cellStyle name="Separador de milhares 10 59 4" xfId="26183" xr:uid="{648B71DB-A9A4-4E8A-8C90-F46FD9606C8D}"/>
    <cellStyle name="Separador de milhares 10 59 5" xfId="27756" xr:uid="{5F38F1E5-90D6-43C5-887D-851B9CA72E38}"/>
    <cellStyle name="Separador de milhares 10 59 6" xfId="36338" xr:uid="{ACCC7378-6D8F-47B3-A986-4C20B393AC3F}"/>
    <cellStyle name="Separador de milhares 10 59 7" xfId="42482" xr:uid="{3CC3A471-7610-442F-A667-90A4FD21EC2F}"/>
    <cellStyle name="Separador de milhares 10 6" xfId="14254" xr:uid="{0A82F5A8-B0B4-4D18-91D7-0DEB7B3F583D}"/>
    <cellStyle name="Separador de milhares 10 6 2" xfId="16884" xr:uid="{75835871-FB82-4C37-8CF4-C9BA6BDE8EFB}"/>
    <cellStyle name="Separador de milhares 10 6 2 2" xfId="20106" xr:uid="{BE96C296-BA59-4805-922D-1267FDBCD57C}"/>
    <cellStyle name="Separador de milhares 10 6 2 2 2" xfId="30513" xr:uid="{D08574EB-429D-4052-B8D4-E437E0B3E66D}"/>
    <cellStyle name="Separador de milhares 10 6 2 2 3" xfId="36344" xr:uid="{33E8B036-5FFF-4404-AD5A-10F24E43E831}"/>
    <cellStyle name="Separador de milhares 10 6 2 2 4" xfId="45739" xr:uid="{F02166C2-9691-49B0-A359-C1FB073EC8F4}"/>
    <cellStyle name="Separador de milhares 10 6 2 3" xfId="20105" xr:uid="{8E4FF723-4DC0-4E7F-B438-2ADB94F6E4F4}"/>
    <cellStyle name="Separador de milhares 10 6 2 3 2" xfId="36343" xr:uid="{7DEF5D85-7CC7-4CA0-A264-7DE2993B2CDE}"/>
    <cellStyle name="Separador de milhares 10 6 2 4" xfId="25773" xr:uid="{E19B6B6B-67F6-47C1-A497-32095CFCE8BE}"/>
    <cellStyle name="Separador de milhares 10 6 2 5" xfId="27346" xr:uid="{85352C3C-8EB0-482C-8CF7-71110C3525A5}"/>
    <cellStyle name="Separador de milhares 10 6 2 6" xfId="35056" xr:uid="{F22D3F4F-ABB2-49CF-92ED-678CF3AA0835}"/>
    <cellStyle name="Separador de milhares 10 6 2 7" xfId="43295" xr:uid="{EB0D36E2-327F-4C0B-89AD-F29C1BC7B2DB}"/>
    <cellStyle name="Separador de milhares 10 6 3" xfId="20107" xr:uid="{C74E623E-AF49-406B-9112-EE2C60CD853C}"/>
    <cellStyle name="Separador de milhares 10 6 3 2" xfId="29290" xr:uid="{63F871F8-D234-4E77-A17E-10C41BCF2A90}"/>
    <cellStyle name="Separador de milhares 10 6 3 3" xfId="36345" xr:uid="{B68F1C91-C23A-4603-A99F-4C0B307F36A0}"/>
    <cellStyle name="Separador de milhares 10 6 3 4" xfId="44516" xr:uid="{77924C2D-2335-4993-AF63-050EA05F5FA1}"/>
    <cellStyle name="Separador de milhares 10 6 4" xfId="20104" xr:uid="{26AAF09E-BB7C-4A62-A0D0-60EE4C751750}"/>
    <cellStyle name="Separador de milhares 10 6 4 2" xfId="32248" xr:uid="{3BE9E167-0946-4505-A1ED-BF0B22C6E503}"/>
    <cellStyle name="Separador de milhares 10 6 4 3" xfId="36342" xr:uid="{B0F0668E-4CB7-4AF8-B27A-B2D653CD92A2}"/>
    <cellStyle name="Separador de milhares 10 6 4 4" xfId="46979" xr:uid="{6D44782B-477C-4154-934B-D73AA83E9E1E}"/>
    <cellStyle name="Separador de milhares 10 6 5" xfId="33631" xr:uid="{DB5F1B67-4B3F-4804-B2D8-2D64A264D53D}"/>
    <cellStyle name="Separador de milhares 10 6 5 2" xfId="48510" xr:uid="{0D423422-373C-49DC-BCB8-45339EDF0741}"/>
    <cellStyle name="Separador de milhares 10 6 6" xfId="42072" xr:uid="{F00DE1A2-1841-4C9E-9AC6-A5ADAE55B72E}"/>
    <cellStyle name="Separador de milhares 10 60" xfId="20108" xr:uid="{024C6A95-2153-4719-903F-7A9190917E20}"/>
    <cellStyle name="Separador de milhares 10 60 2" xfId="20109" xr:uid="{44B3D711-6794-410D-91CB-7C9AD19A0BDD}"/>
    <cellStyle name="Separador de milhares 10 60 2 2" xfId="20110" xr:uid="{102E3517-FC90-4906-9A44-A59357C3E8C6}"/>
    <cellStyle name="Separador de milhares 10 60 2 2 2" xfId="30924" xr:uid="{9F23FF22-3A92-423A-A0D5-FCEE31F14373}"/>
    <cellStyle name="Separador de milhares 10 60 2 2 3" xfId="36348" xr:uid="{6087DC81-5C80-4355-B84C-549384680D7B}"/>
    <cellStyle name="Separador de milhares 10 60 2 2 4" xfId="46150" xr:uid="{4B8BFC77-4581-479D-8BDE-DD7B078FF8DC}"/>
    <cellStyle name="Separador de milhares 10 60 2 3" xfId="27148" xr:uid="{E2D2BA89-A416-45AC-AB15-09C7F6687167}"/>
    <cellStyle name="Separador de milhares 10 60 2 4" xfId="36347" xr:uid="{C122DBD6-4D1F-446C-A7BB-9C1A52B63DDA}"/>
    <cellStyle name="Separador de milhares 10 60 2 5" xfId="43706" xr:uid="{2B0BCA44-06C4-461A-AFC0-409106DB1F56}"/>
    <cellStyle name="Separador de milhares 10 60 3" xfId="20111" xr:uid="{24F2203D-4D1E-45DB-8520-5C5AA975E912}"/>
    <cellStyle name="Separador de milhares 10 60 3 2" xfId="29701" xr:uid="{C3E4B829-B367-4628-B353-03289A2FC7BB}"/>
    <cellStyle name="Separador de milhares 10 60 3 3" xfId="36349" xr:uid="{43E43B4F-F803-48A3-987D-BED3838E9B03}"/>
    <cellStyle name="Separador de milhares 10 60 3 4" xfId="44927" xr:uid="{CD1A7584-B4A0-4A6C-832E-57928598643F}"/>
    <cellStyle name="Separador de milhares 10 60 4" xfId="26184" xr:uid="{5D38AA32-6BC0-4291-9F6B-58095B2B66E5}"/>
    <cellStyle name="Separador de milhares 10 60 5" xfId="27757" xr:uid="{B09E9056-1780-4EDD-BC39-926342DC1A6F}"/>
    <cellStyle name="Separador de milhares 10 60 6" xfId="36346" xr:uid="{896F2BC7-40D6-46F2-BE39-4F40FBA04400}"/>
    <cellStyle name="Separador de milhares 10 60 7" xfId="42483" xr:uid="{4A3355F1-A017-49CB-A2DA-836E45169CEA}"/>
    <cellStyle name="Separador de milhares 10 61" xfId="20112" xr:uid="{A90F099E-4869-4891-A8EB-6E4D0C030D6B}"/>
    <cellStyle name="Separador de milhares 10 61 2" xfId="20113" xr:uid="{5D683FC1-22BC-42FF-B0DB-1FF36CAF1319}"/>
    <cellStyle name="Separador de milhares 10 61 2 2" xfId="20114" xr:uid="{2AC41625-7BB0-4875-9870-F082DBF57EF4}"/>
    <cellStyle name="Separador de milhares 10 61 2 2 2" xfId="30925" xr:uid="{CC0D5EAF-ACDB-4E3F-A21F-5DBC96070A38}"/>
    <cellStyle name="Separador de milhares 10 61 2 2 3" xfId="36352" xr:uid="{5AA46486-8503-4EE3-9251-6EF69B223F70}"/>
    <cellStyle name="Separador de milhares 10 61 2 2 4" xfId="46151" xr:uid="{C0D25BF2-003B-4792-9BC6-23AADF6B596C}"/>
    <cellStyle name="Separador de milhares 10 61 2 3" xfId="27178" xr:uid="{6BD99870-799A-400F-A862-62D7F0EA5EE1}"/>
    <cellStyle name="Separador de milhares 10 61 2 4" xfId="36351" xr:uid="{232FB069-FBAA-4466-B710-8F695C06C52F}"/>
    <cellStyle name="Separador de milhares 10 61 2 5" xfId="43707" xr:uid="{FD12CA87-79F7-42DD-BFF7-F0872DA73378}"/>
    <cellStyle name="Separador de milhares 10 61 3" xfId="20115" xr:uid="{84770901-CEA4-4D98-9EC5-B2803499DAB5}"/>
    <cellStyle name="Separador de milhares 10 61 3 2" xfId="29702" xr:uid="{E331FDB5-5ED4-4536-990E-FC4B9518A7B7}"/>
    <cellStyle name="Separador de milhares 10 61 3 3" xfId="36353" xr:uid="{0B9A8170-72DF-4EC2-8C4D-83DBEBCDA624}"/>
    <cellStyle name="Separador de milhares 10 61 3 4" xfId="44928" xr:uid="{6C1C317A-60F1-48A4-9B8B-9942B1F20F60}"/>
    <cellStyle name="Separador de milhares 10 61 4" xfId="26185" xr:uid="{C9A341BD-11A5-4200-8DBD-66B7E3CAEB28}"/>
    <cellStyle name="Separador de milhares 10 61 5" xfId="27758" xr:uid="{D909F690-8F71-4D04-9F7C-81A5E2040E80}"/>
    <cellStyle name="Separador de milhares 10 61 6" xfId="36350" xr:uid="{5CC34F47-9F48-48F8-8CE2-1052DF12ADB5}"/>
    <cellStyle name="Separador de milhares 10 61 7" xfId="42484" xr:uid="{EBFE4CD4-F126-4F78-8FD0-E5EC53C17210}"/>
    <cellStyle name="Separador de milhares 10 62" xfId="20116" xr:uid="{E06617A5-E382-4187-9960-CEA77A2E186E}"/>
    <cellStyle name="Separador de milhares 10 62 2" xfId="20117" xr:uid="{D50AC3FB-EDE2-4554-808A-EF655323A01F}"/>
    <cellStyle name="Separador de milhares 10 62 2 2" xfId="20118" xr:uid="{2DFECBF9-BAD5-4FFC-ACC1-34A65903A98B}"/>
    <cellStyle name="Separador de milhares 10 62 2 2 2" xfId="30926" xr:uid="{B300F4D6-1413-44B1-9D33-B073762DEDE2}"/>
    <cellStyle name="Separador de milhares 10 62 2 2 3" xfId="36356" xr:uid="{2EC55F2C-B983-46EB-AD1C-EB69513CB6E7}"/>
    <cellStyle name="Separador de milhares 10 62 2 2 4" xfId="46152" xr:uid="{47A9D6F4-15FA-49FC-8EC7-FD8DD28DB10F}"/>
    <cellStyle name="Separador de milhares 10 62 2 3" xfId="27149" xr:uid="{2038028B-3159-4264-8A3E-AB32860B148D}"/>
    <cellStyle name="Separador de milhares 10 62 2 4" xfId="36355" xr:uid="{98153317-F737-4038-8EA8-3ADDB9E518BA}"/>
    <cellStyle name="Separador de milhares 10 62 2 5" xfId="43708" xr:uid="{F4F1974B-FD12-4F23-A069-3B73BEE09811}"/>
    <cellStyle name="Separador de milhares 10 62 3" xfId="20119" xr:uid="{5E49EF5B-34C4-4966-A1F7-7E422F29B2D7}"/>
    <cellStyle name="Separador de milhares 10 62 3 2" xfId="29703" xr:uid="{0AF25775-B163-4FBD-8153-D446B47F4BD8}"/>
    <cellStyle name="Separador de milhares 10 62 3 3" xfId="36357" xr:uid="{1DBE2F82-43CB-4519-AA17-36847F499833}"/>
    <cellStyle name="Separador de milhares 10 62 3 4" xfId="44929" xr:uid="{D18E9B32-BDA2-4714-83BD-B4231E3A894B}"/>
    <cellStyle name="Separador de milhares 10 62 4" xfId="26186" xr:uid="{88746577-7CD6-44BD-B792-1E9BF5DE72F2}"/>
    <cellStyle name="Separador de milhares 10 62 5" xfId="27759" xr:uid="{DD701D3E-7250-478C-9B05-F8A84133133D}"/>
    <cellStyle name="Separador de milhares 10 62 6" xfId="36354" xr:uid="{882F786C-E7EB-4D4D-A838-C84EC1CA8421}"/>
    <cellStyle name="Separador de milhares 10 62 7" xfId="42485" xr:uid="{C9389549-DDE2-409D-AA47-08CC97B2EFA9}"/>
    <cellStyle name="Separador de milhares 10 63" xfId="20120" xr:uid="{810C7FF2-E7D2-4F53-81B5-9B81446E68B4}"/>
    <cellStyle name="Separador de milhares 10 63 2" xfId="20121" xr:uid="{49CB68C9-8AE7-4DC5-9BE9-1EEAA11E446B}"/>
    <cellStyle name="Separador de milhares 10 63 2 2" xfId="20122" xr:uid="{1BF04E07-AE9B-4DB9-A4E0-1DA510CD7E10}"/>
    <cellStyle name="Separador de milhares 10 63 2 2 2" xfId="30927" xr:uid="{4326205B-6AC1-4FB7-BBFF-E547C4FEC2F4}"/>
    <cellStyle name="Separador de milhares 10 63 2 2 3" xfId="36360" xr:uid="{135E6344-AB19-45B7-A6B8-1F438AD54B81}"/>
    <cellStyle name="Separador de milhares 10 63 2 2 4" xfId="46153" xr:uid="{3AC90DBA-AC48-4917-AB1C-8E7D23C7030A}"/>
    <cellStyle name="Separador de milhares 10 63 2 3" xfId="27133" xr:uid="{F1241ABE-3251-46E4-8398-EB59EAF3BA73}"/>
    <cellStyle name="Separador de milhares 10 63 2 4" xfId="36359" xr:uid="{95AD2D32-6D4C-4A96-979A-4B47C6F3DBA4}"/>
    <cellStyle name="Separador de milhares 10 63 2 5" xfId="43709" xr:uid="{EF1B0736-FD3E-45F1-B486-070F6FB94838}"/>
    <cellStyle name="Separador de milhares 10 63 3" xfId="20123" xr:uid="{2F26083F-94B7-4268-87BD-6D80FA75EED4}"/>
    <cellStyle name="Separador de milhares 10 63 3 2" xfId="29704" xr:uid="{A659B4E4-0BB1-4217-88D1-FD037BB183C0}"/>
    <cellStyle name="Separador de milhares 10 63 3 3" xfId="36361" xr:uid="{D75E1C4E-A6A5-4AFE-8D7C-9FB06B3EEC55}"/>
    <cellStyle name="Separador de milhares 10 63 3 4" xfId="44930" xr:uid="{FD85BAA6-A9BE-4AD1-894F-3686AC4E04DD}"/>
    <cellStyle name="Separador de milhares 10 63 4" xfId="26187" xr:uid="{24AC1CF7-5DDB-4663-BDC1-4E226DDEA047}"/>
    <cellStyle name="Separador de milhares 10 63 5" xfId="27760" xr:uid="{37B462A2-F81C-4B68-BC89-1C0F666E74DC}"/>
    <cellStyle name="Separador de milhares 10 63 6" xfId="36358" xr:uid="{41C2A25A-9754-4A7E-95B6-0BDD75B6BE69}"/>
    <cellStyle name="Separador de milhares 10 63 7" xfId="42486" xr:uid="{DEADCE41-7E78-4EE0-A01D-F8A0D2B49403}"/>
    <cellStyle name="Separador de milhares 10 64" xfId="20124" xr:uid="{54B441F7-875A-4213-962E-D1E74BF5D4D7}"/>
    <cellStyle name="Separador de milhares 10 64 2" xfId="20125" xr:uid="{A6924EBD-CA96-46F3-8F94-F497DF4E1DB5}"/>
    <cellStyle name="Separador de milhares 10 64 2 2" xfId="20126" xr:uid="{AA0D2B98-4BA7-4A4F-AE28-4BD3052FD244}"/>
    <cellStyle name="Separador de milhares 10 64 2 2 2" xfId="30928" xr:uid="{EF27596F-D659-4AA5-B5DF-4B5EDC2CD43B}"/>
    <cellStyle name="Separador de milhares 10 64 2 2 3" xfId="36364" xr:uid="{63CB1DA8-7BF3-47B1-9606-F377ECE63CDA}"/>
    <cellStyle name="Separador de milhares 10 64 2 2 4" xfId="46154" xr:uid="{D6ED0CC2-F798-4E8C-9340-FB6EC09BF62D}"/>
    <cellStyle name="Separador de milhares 10 64 2 3" xfId="27135" xr:uid="{519559F5-04C2-4EF0-8B6D-5B3BEC07005A}"/>
    <cellStyle name="Separador de milhares 10 64 2 4" xfId="36363" xr:uid="{F330DB95-0867-44D0-A9B1-FFCF2AEE54EE}"/>
    <cellStyle name="Separador de milhares 10 64 2 5" xfId="43710" xr:uid="{ED5E0AE4-E320-4750-984B-31BC6F021C6C}"/>
    <cellStyle name="Separador de milhares 10 64 3" xfId="20127" xr:uid="{8D41B82A-C904-46BE-AA5D-DCC431AB089E}"/>
    <cellStyle name="Separador de milhares 10 64 3 2" xfId="29705" xr:uid="{3BC06148-8C80-4737-965F-61A98F27A719}"/>
    <cellStyle name="Separador de milhares 10 64 3 3" xfId="36365" xr:uid="{39BAC4E9-D8B1-4006-85D5-550FD458B18C}"/>
    <cellStyle name="Separador de milhares 10 64 3 4" xfId="44931" xr:uid="{AF12AD9D-3D78-4F0B-8354-BCC258777D7D}"/>
    <cellStyle name="Separador de milhares 10 64 4" xfId="26188" xr:uid="{D53FD679-E5BA-48EC-A35E-45A66C99C9A8}"/>
    <cellStyle name="Separador de milhares 10 64 5" xfId="27761" xr:uid="{6F5F2B32-B253-4B06-AC35-B80D73C33401}"/>
    <cellStyle name="Separador de milhares 10 64 6" xfId="36362" xr:uid="{8854C0D9-1810-40EC-A855-449129D5F3F2}"/>
    <cellStyle name="Separador de milhares 10 64 7" xfId="42487" xr:uid="{683C7F09-4A35-413F-BF0A-2FD9316030A6}"/>
    <cellStyle name="Separador de milhares 10 65" xfId="20128" xr:uid="{3A136C69-11AC-4F67-AFAF-567972B39359}"/>
    <cellStyle name="Separador de milhares 10 65 2" xfId="20129" xr:uid="{8067F9E4-3D1F-44BA-9E2B-4D6393B512D2}"/>
    <cellStyle name="Separador de milhares 10 65 2 2" xfId="20130" xr:uid="{BCCDCB7E-5FA3-4077-B33E-617297E259CD}"/>
    <cellStyle name="Separador de milhares 10 65 2 2 2" xfId="30929" xr:uid="{7AEA4F52-04F7-4792-8727-186AEE035F18}"/>
    <cellStyle name="Separador de milhares 10 65 2 2 3" xfId="36368" xr:uid="{2014DB53-D908-4D5A-95BA-331F2FF33F97}"/>
    <cellStyle name="Separador de milhares 10 65 2 2 4" xfId="46155" xr:uid="{BDEB3D30-21FA-4C36-AB30-6363751C155C}"/>
    <cellStyle name="Separador de milhares 10 65 2 3" xfId="28488" xr:uid="{034B7D66-E4AE-4592-B8A3-F272BC07E980}"/>
    <cellStyle name="Separador de milhares 10 65 2 4" xfId="36367" xr:uid="{AD789CAD-702F-41F0-8C9A-9E8B51A3F6AA}"/>
    <cellStyle name="Separador de milhares 10 65 2 5" xfId="43711" xr:uid="{B6BC7086-E720-48A0-BA21-1B03F068A707}"/>
    <cellStyle name="Separador de milhares 10 65 3" xfId="20131" xr:uid="{1C4F9755-D787-45CE-B6AE-02C3B857E012}"/>
    <cellStyle name="Separador de milhares 10 65 3 2" xfId="29706" xr:uid="{0B2D928C-B463-4E13-8D9F-ECF857F003C8}"/>
    <cellStyle name="Separador de milhares 10 65 3 3" xfId="36369" xr:uid="{8331785E-1197-4EFA-B0A5-F14D1897B614}"/>
    <cellStyle name="Separador de milhares 10 65 3 4" xfId="44932" xr:uid="{F2713E6C-EA31-4845-828C-75D762B02F6B}"/>
    <cellStyle name="Separador de milhares 10 65 4" xfId="26189" xr:uid="{0117FE6E-5D49-4F5B-8F5B-C28983363380}"/>
    <cellStyle name="Separador de milhares 10 65 5" xfId="27762" xr:uid="{D790981A-E67D-41FC-A3EF-1D7E995E7125}"/>
    <cellStyle name="Separador de milhares 10 65 6" xfId="36366" xr:uid="{5AFA0E63-1CF8-4148-9E15-CA7F3B7A8A41}"/>
    <cellStyle name="Separador de milhares 10 65 7" xfId="42488" xr:uid="{3EA4ED2A-C645-4079-AED7-470D1E04A59A}"/>
    <cellStyle name="Separador de milhares 10 66" xfId="20132" xr:uid="{DF192852-68C4-40F1-A983-6C3C13AC5AF8}"/>
    <cellStyle name="Separador de milhares 10 66 2" xfId="20133" xr:uid="{36F526FA-3E75-40E7-AB47-566F59E61C70}"/>
    <cellStyle name="Separador de milhares 10 66 2 2" xfId="20134" xr:uid="{1ED183FB-06C7-4532-8FAB-669C9FFFCCD5}"/>
    <cellStyle name="Separador de milhares 10 66 2 2 2" xfId="30930" xr:uid="{A05AA59B-A197-4D6A-8DDC-C3FB39CFC94F}"/>
    <cellStyle name="Separador de milhares 10 66 2 2 3" xfId="36372" xr:uid="{6EA10DB4-ECDF-483E-8A3A-AFB547070762}"/>
    <cellStyle name="Separador de milhares 10 66 2 2 4" xfId="46156" xr:uid="{812E1A4D-DE76-45A4-BF22-D2F0E91F4E28}"/>
    <cellStyle name="Separador de milhares 10 66 2 3" xfId="28489" xr:uid="{389F3138-6C13-4A3A-9F70-5F0B3494D827}"/>
    <cellStyle name="Separador de milhares 10 66 2 4" xfId="36371" xr:uid="{A2C30830-F25A-4995-9C7F-6B630F2EE20F}"/>
    <cellStyle name="Separador de milhares 10 66 2 5" xfId="43712" xr:uid="{8963C4B3-8FFB-4A47-AB5E-C3FBE0E1BDDB}"/>
    <cellStyle name="Separador de milhares 10 66 3" xfId="20135" xr:uid="{1510DF3F-2C92-4870-B686-08B3C945AC09}"/>
    <cellStyle name="Separador de milhares 10 66 3 2" xfId="29707" xr:uid="{9D819CFC-286B-4D3E-9369-ABA55FA1986E}"/>
    <cellStyle name="Separador de milhares 10 66 3 3" xfId="36373" xr:uid="{FDBAE87F-6EE9-4F8F-80CF-83EDDF7CF630}"/>
    <cellStyle name="Separador de milhares 10 66 3 4" xfId="44933" xr:uid="{246980A0-C512-4306-8C76-0E8D9F46069A}"/>
    <cellStyle name="Separador de milhares 10 66 4" xfId="26190" xr:uid="{72873264-D7A1-4C47-BEE9-77F3EAFEC77B}"/>
    <cellStyle name="Separador de milhares 10 66 5" xfId="27763" xr:uid="{287A2A4F-035F-4CCD-9A1F-439A869BF3D7}"/>
    <cellStyle name="Separador de milhares 10 66 6" xfId="36370" xr:uid="{B6232FBA-1D60-4E19-9A0B-A7D1EC543FD1}"/>
    <cellStyle name="Separador de milhares 10 66 7" xfId="42489" xr:uid="{72BE7370-F1D4-4402-A1F4-E634FDA2BF89}"/>
    <cellStyle name="Separador de milhares 10 67" xfId="20136" xr:uid="{09FC466F-8567-45FE-9FF8-244D013F2B98}"/>
    <cellStyle name="Separador de milhares 10 67 2" xfId="20137" xr:uid="{164FE657-8612-4D6C-A779-B5A5D95669D1}"/>
    <cellStyle name="Separador de milhares 10 67 2 2" xfId="20138" xr:uid="{8AEED9D5-D43B-4EA9-A08C-AA9DD5E2BABD}"/>
    <cellStyle name="Separador de milhares 10 67 2 2 2" xfId="30931" xr:uid="{BFFA6727-BA41-4F81-8244-12F400C39A92}"/>
    <cellStyle name="Separador de milhares 10 67 2 2 3" xfId="36376" xr:uid="{1E47B62C-6EE1-4572-8635-854425F046BF}"/>
    <cellStyle name="Separador de milhares 10 67 2 2 4" xfId="46157" xr:uid="{014AE0D6-E5D5-42B1-AA96-0B1620FE1B09}"/>
    <cellStyle name="Separador de milhares 10 67 2 3" xfId="28490" xr:uid="{723481BE-0BE0-449D-8059-BBBFEF409F56}"/>
    <cellStyle name="Separador de milhares 10 67 2 4" xfId="36375" xr:uid="{7A3DD755-52D1-4ADF-A773-3F2F5C6D3514}"/>
    <cellStyle name="Separador de milhares 10 67 2 5" xfId="43713" xr:uid="{DBC40CCF-C8BE-476D-94E7-D085B11D368A}"/>
    <cellStyle name="Separador de milhares 10 67 3" xfId="20139" xr:uid="{032660B5-749E-4EDF-844B-3C5CFCB7E028}"/>
    <cellStyle name="Separador de milhares 10 67 3 2" xfId="29708" xr:uid="{E99C0276-2E5E-4A77-BE03-878C4EA13918}"/>
    <cellStyle name="Separador de milhares 10 67 3 3" xfId="36377" xr:uid="{CDAE5726-2B41-4D30-8E81-0B5254914DA7}"/>
    <cellStyle name="Separador de milhares 10 67 3 4" xfId="44934" xr:uid="{8D8C2065-B2C5-4676-BB2C-47894499BB7F}"/>
    <cellStyle name="Separador de milhares 10 67 4" xfId="26191" xr:uid="{B3BA1FF7-277D-416D-B7F9-B2145DCDA8A5}"/>
    <cellStyle name="Separador de milhares 10 67 5" xfId="27764" xr:uid="{C35D1009-06EC-4584-8955-DD8F642952D6}"/>
    <cellStyle name="Separador de milhares 10 67 6" xfId="36374" xr:uid="{F27FB864-5EFE-4AA3-8F70-EEFFD80EFFB2}"/>
    <cellStyle name="Separador de milhares 10 67 7" xfId="42490" xr:uid="{B45B1B9B-1114-4552-A1F5-B871EB47B1ED}"/>
    <cellStyle name="Separador de milhares 10 68" xfId="20140" xr:uid="{54071568-39B0-48AA-95F5-BB28492D767C}"/>
    <cellStyle name="Separador de milhares 10 68 2" xfId="20141" xr:uid="{B0BBE6D4-E1A9-468A-ACED-C410E5B721E4}"/>
    <cellStyle name="Separador de milhares 10 68 2 2" xfId="20142" xr:uid="{734B7A34-7EE0-467D-AC43-530997C3250F}"/>
    <cellStyle name="Separador de milhares 10 68 2 2 2" xfId="30932" xr:uid="{077F8225-8602-4032-B83B-7B6D6DF1B7AE}"/>
    <cellStyle name="Separador de milhares 10 68 2 2 3" xfId="36380" xr:uid="{93EB060B-6A8B-416C-A6DA-8790A80C9B96}"/>
    <cellStyle name="Separador de milhares 10 68 2 2 4" xfId="46158" xr:uid="{0F6DD2D5-E8C8-4B05-9EA7-F22DB19DA1CE}"/>
    <cellStyle name="Separador de milhares 10 68 2 3" xfId="28491" xr:uid="{76397BDF-1B8B-40A5-9E65-1A31AD431FFB}"/>
    <cellStyle name="Separador de milhares 10 68 2 4" xfId="36379" xr:uid="{F13966E0-A4FE-4828-9C72-46BBA4AD2A0E}"/>
    <cellStyle name="Separador de milhares 10 68 2 5" xfId="43714" xr:uid="{A520757C-355B-4CE8-89E5-6A6303924591}"/>
    <cellStyle name="Separador de milhares 10 68 3" xfId="20143" xr:uid="{B7C75CBC-C36F-4B51-AF76-05C37DD0EB77}"/>
    <cellStyle name="Separador de milhares 10 68 3 2" xfId="29709" xr:uid="{2B97322A-56C2-43D8-823A-118BD6CF5E6A}"/>
    <cellStyle name="Separador de milhares 10 68 3 3" xfId="36381" xr:uid="{3F3DA60E-7047-4512-8045-64F7A3CFEB28}"/>
    <cellStyle name="Separador de milhares 10 68 3 4" xfId="44935" xr:uid="{71989E33-4B5E-4EEF-B2E8-C37DCE3C1E42}"/>
    <cellStyle name="Separador de milhares 10 68 4" xfId="26192" xr:uid="{02EC272C-507D-46E4-A337-845BBE4BA0F1}"/>
    <cellStyle name="Separador de milhares 10 68 5" xfId="27765" xr:uid="{A46CA91D-90E7-424F-BB05-6DAE467CDBC9}"/>
    <cellStyle name="Separador de milhares 10 68 6" xfId="36378" xr:uid="{675B6352-57BC-4D95-99B3-72D1AC20246A}"/>
    <cellStyle name="Separador de milhares 10 68 7" xfId="42491" xr:uid="{11ECF461-2F86-464A-83D2-0F0EE5E8CBCB}"/>
    <cellStyle name="Separador de milhares 10 69" xfId="20144" xr:uid="{62990DD1-780F-429B-A08D-2A8A4D886AB1}"/>
    <cellStyle name="Separador de milhares 10 69 2" xfId="20145" xr:uid="{925A5AA3-0341-4A5B-B16F-F9200063D1D3}"/>
    <cellStyle name="Separador de milhares 10 69 2 2" xfId="20146" xr:uid="{583C5E54-D699-4D1E-A9A2-55BF7B654B42}"/>
    <cellStyle name="Separador de milhares 10 69 2 2 2" xfId="30933" xr:uid="{BB79D147-B699-41E3-9FCE-D179A35B6186}"/>
    <cellStyle name="Separador de milhares 10 69 2 2 3" xfId="36384" xr:uid="{F8D79B48-0BB9-44D0-B235-BFC19F4D4394}"/>
    <cellStyle name="Separador de milhares 10 69 2 2 4" xfId="46159" xr:uid="{D4F67744-E3B4-4197-B9CD-B73AC4622FAC}"/>
    <cellStyle name="Separador de milhares 10 69 2 3" xfId="28492" xr:uid="{72B2ACD0-7410-4FD2-A33A-6C81B2E9C69D}"/>
    <cellStyle name="Separador de milhares 10 69 2 4" xfId="36383" xr:uid="{EFCE6026-F69C-4CF5-A964-6CA4507F8282}"/>
    <cellStyle name="Separador de milhares 10 69 2 5" xfId="43715" xr:uid="{93D228EF-658E-44CA-A20A-297EAFEA594C}"/>
    <cellStyle name="Separador de milhares 10 69 3" xfId="20147" xr:uid="{2AB8B9D0-4CE8-4B07-90C0-B5C4859FDBF6}"/>
    <cellStyle name="Separador de milhares 10 69 3 2" xfId="29710" xr:uid="{E5F0B6FE-A447-4DA9-9247-DD73A0040914}"/>
    <cellStyle name="Separador de milhares 10 69 3 3" xfId="36385" xr:uid="{329D3B64-8EAB-4D3F-9A4E-B7F7494DD066}"/>
    <cellStyle name="Separador de milhares 10 69 3 4" xfId="44936" xr:uid="{7E06CF48-D168-46E4-B3F0-9FAFB5298B12}"/>
    <cellStyle name="Separador de milhares 10 69 4" xfId="26193" xr:uid="{9056F896-5889-4316-80EB-DD8D33C672E7}"/>
    <cellStyle name="Separador de milhares 10 69 5" xfId="27766" xr:uid="{479A9532-6CFC-4C86-8DB5-B1238C96E653}"/>
    <cellStyle name="Separador de milhares 10 69 6" xfId="36382" xr:uid="{4F4F3C32-0C24-407C-BA27-BF97C3DC3E07}"/>
    <cellStyle name="Separador de milhares 10 69 7" xfId="42492" xr:uid="{61DCD379-A904-40AC-A774-564947AB47FF}"/>
    <cellStyle name="Separador de milhares 10 7" xfId="14255" xr:uid="{8F7FD423-3CDE-45B6-9F78-C064DA39751F}"/>
    <cellStyle name="Separador de milhares 10 7 2" xfId="16885" xr:uid="{6DFDCFFE-05F7-45C6-A86C-2DF21E8A5027}"/>
    <cellStyle name="Separador de milhares 10 7 2 2" xfId="20150" xr:uid="{EDB45AEC-92AE-42FE-8AA8-774BE2B36CE2}"/>
    <cellStyle name="Separador de milhares 10 7 2 2 2" xfId="30514" xr:uid="{5C3DD9E2-D548-47EC-8D66-4C8A8CD85245}"/>
    <cellStyle name="Separador de milhares 10 7 2 2 3" xfId="36388" xr:uid="{7724D670-E1DC-49D8-A5EC-0A6FD1378DA6}"/>
    <cellStyle name="Separador de milhares 10 7 2 2 4" xfId="45740" xr:uid="{3EE65731-1BB4-479B-A16B-A7BFF3EF4BDB}"/>
    <cellStyle name="Separador de milhares 10 7 2 3" xfId="20149" xr:uid="{6876E81B-0CDC-4C89-BE57-D16CFEF624F1}"/>
    <cellStyle name="Separador de milhares 10 7 2 3 2" xfId="36387" xr:uid="{BD04182D-2B9E-4EF2-B42E-054B900D1EF7}"/>
    <cellStyle name="Separador de milhares 10 7 2 4" xfId="25774" xr:uid="{747759DD-0A3D-4913-85E9-AC431CCB9E87}"/>
    <cellStyle name="Separador de milhares 10 7 2 5" xfId="27347" xr:uid="{94789D99-E406-4D50-8107-8C25D3BC1B2C}"/>
    <cellStyle name="Separador de milhares 10 7 2 6" xfId="35057" xr:uid="{BDF7F897-79F1-421F-B0A8-D92A527EF67C}"/>
    <cellStyle name="Separador de milhares 10 7 2 7" xfId="43296" xr:uid="{F1D42AA5-3210-4461-AC81-BC3885876DC3}"/>
    <cellStyle name="Separador de milhares 10 7 3" xfId="20151" xr:uid="{CE5A5E4D-4F31-41C6-B8DE-CAE2E1ACB06F}"/>
    <cellStyle name="Separador de milhares 10 7 3 2" xfId="29291" xr:uid="{FA7570F1-6FFF-45E6-BAC3-8C8A5888D989}"/>
    <cellStyle name="Separador de milhares 10 7 3 3" xfId="36389" xr:uid="{E399EFEA-B67A-42D9-B607-4224620666FC}"/>
    <cellStyle name="Separador de milhares 10 7 3 4" xfId="44517" xr:uid="{D345D3C4-2092-4D2A-AF13-69E9B515C6FD}"/>
    <cellStyle name="Separador de milhares 10 7 4" xfId="20148" xr:uid="{4CF87D9C-4163-4C7F-A12E-98555E6F6CFF}"/>
    <cellStyle name="Separador de milhares 10 7 4 2" xfId="32249" xr:uid="{588648CC-7D43-43E2-ABF2-5B989E37400E}"/>
    <cellStyle name="Separador de milhares 10 7 4 3" xfId="36386" xr:uid="{B5566506-BC78-495F-990D-C9620523FC6D}"/>
    <cellStyle name="Separador de milhares 10 7 4 4" xfId="46980" xr:uid="{301244B2-73B5-4DF0-A85E-313F92B16D39}"/>
    <cellStyle name="Separador de milhares 10 7 5" xfId="33632" xr:uid="{68501CD2-DD71-4064-9396-07F9E797102F}"/>
    <cellStyle name="Separador de milhares 10 7 5 2" xfId="48511" xr:uid="{AA9DB92D-4571-4EB1-B7E6-8D58C2A3B715}"/>
    <cellStyle name="Separador de milhares 10 7 6" xfId="42073" xr:uid="{707DA3C8-4D4B-43DB-8ED3-DD392788920B}"/>
    <cellStyle name="Separador de milhares 10 70" xfId="20152" xr:uid="{D032261E-6DF5-4E7C-9A9B-0B9F1E3FBB2B}"/>
    <cellStyle name="Separador de milhares 10 70 2" xfId="20153" xr:uid="{B12974C4-F434-4CCF-84DC-109C770ADD75}"/>
    <cellStyle name="Separador de milhares 10 70 2 2" xfId="20154" xr:uid="{EE0726CD-C4C4-486E-8AA8-288CFD952255}"/>
    <cellStyle name="Separador de milhares 10 70 2 2 2" xfId="30934" xr:uid="{51B955C5-3D8C-4BEB-AF91-FCE3F39ECFC1}"/>
    <cellStyle name="Separador de milhares 10 70 2 2 3" xfId="36392" xr:uid="{2ACCB5CA-5AE1-4BDC-AA5B-85490BDBEC42}"/>
    <cellStyle name="Separador de milhares 10 70 2 2 4" xfId="46160" xr:uid="{86BC8CB6-7A31-4E45-BF5F-22853890BFD2}"/>
    <cellStyle name="Separador de milhares 10 70 2 3" xfId="28493" xr:uid="{789BF1C4-6D6E-4B5C-8835-E43165B6ED85}"/>
    <cellStyle name="Separador de milhares 10 70 2 4" xfId="36391" xr:uid="{DB1D8BDE-DA61-42FC-BD70-AADF014672F8}"/>
    <cellStyle name="Separador de milhares 10 70 2 5" xfId="43716" xr:uid="{36EC5607-2C96-4C7A-BEB6-AEE52A74E3D6}"/>
    <cellStyle name="Separador de milhares 10 70 3" xfId="20155" xr:uid="{34D082E4-3FC0-400F-AD4D-2E926E2701AA}"/>
    <cellStyle name="Separador de milhares 10 70 3 2" xfId="29711" xr:uid="{982E1921-5512-4965-AB09-458DBBF81572}"/>
    <cellStyle name="Separador de milhares 10 70 3 3" xfId="36393" xr:uid="{54CDACDA-B3A9-4355-913E-DF2472E1CA35}"/>
    <cellStyle name="Separador de milhares 10 70 3 4" xfId="44937" xr:uid="{F3E831F4-1758-4287-8C44-494DABFB04E3}"/>
    <cellStyle name="Separador de milhares 10 70 4" xfId="26194" xr:uid="{2020F9BB-B0D1-4695-BA0D-B07C92167537}"/>
    <cellStyle name="Separador de milhares 10 70 5" xfId="27767" xr:uid="{C7BEEF59-8A75-4E49-A6D1-3F1F2C10F346}"/>
    <cellStyle name="Separador de milhares 10 70 6" xfId="36390" xr:uid="{99821AC6-43E1-4382-8727-85860E7548B9}"/>
    <cellStyle name="Separador de milhares 10 70 7" xfId="42493" xr:uid="{93AD9139-3583-4796-BB99-C23D8073D226}"/>
    <cellStyle name="Separador de milhares 10 71" xfId="20156" xr:uid="{9E2C71AA-F8DA-41C9-9680-552BACE3D661}"/>
    <cellStyle name="Separador de milhares 10 71 2" xfId="20157" xr:uid="{240B23C0-0AAA-4460-9EB4-0B58246A6875}"/>
    <cellStyle name="Separador de milhares 10 71 2 2" xfId="20158" xr:uid="{8AA7FD31-6433-4195-B5CE-31D8A610CDA3}"/>
    <cellStyle name="Separador de milhares 10 71 2 2 2" xfId="30935" xr:uid="{34CA2780-3C9D-44E7-82BD-0609EB345B43}"/>
    <cellStyle name="Separador de milhares 10 71 2 2 3" xfId="36396" xr:uid="{A813B579-658A-4170-9F59-623AFA11C109}"/>
    <cellStyle name="Separador de milhares 10 71 2 2 4" xfId="46161" xr:uid="{46988BAB-AB83-49AD-9394-DDA2EEB52019}"/>
    <cellStyle name="Separador de milhares 10 71 2 3" xfId="28494" xr:uid="{18B332C6-8916-4D0D-A85E-03DDA8C8C4D1}"/>
    <cellStyle name="Separador de milhares 10 71 2 4" xfId="36395" xr:uid="{535B2138-3514-4DB6-B519-181DF9CA4D1A}"/>
    <cellStyle name="Separador de milhares 10 71 2 5" xfId="43717" xr:uid="{3E6B09FE-ED8F-4EBB-BE85-1BB86C202C50}"/>
    <cellStyle name="Separador de milhares 10 71 3" xfId="20159" xr:uid="{BDB96E64-FFBB-40D7-8D47-5D4DDD574400}"/>
    <cellStyle name="Separador de milhares 10 71 3 2" xfId="29712" xr:uid="{AFF5E7DB-1A92-43F6-989F-DD13773F182A}"/>
    <cellStyle name="Separador de milhares 10 71 3 3" xfId="36397" xr:uid="{78C321D6-114B-4E03-BF64-06A4654B0D31}"/>
    <cellStyle name="Separador de milhares 10 71 3 4" xfId="44938" xr:uid="{9D571243-4B2F-42C9-A3A6-9EC4E86646E4}"/>
    <cellStyle name="Separador de milhares 10 71 4" xfId="26195" xr:uid="{BA5D4D87-727D-4C30-A97E-87A5FDEB84DA}"/>
    <cellStyle name="Separador de milhares 10 71 5" xfId="27768" xr:uid="{AD7A4E24-B378-48A9-9E22-48F96E39E4D8}"/>
    <cellStyle name="Separador de milhares 10 71 6" xfId="36394" xr:uid="{50D03B81-0D35-4629-AB61-783A29E8130D}"/>
    <cellStyle name="Separador de milhares 10 71 7" xfId="42494" xr:uid="{5E611932-3B73-4557-BF69-1F660D5CA120}"/>
    <cellStyle name="Separador de milhares 10 72" xfId="20160" xr:uid="{4DF569C1-3474-4F55-9B90-BCE8B9B42E20}"/>
    <cellStyle name="Separador de milhares 10 72 2" xfId="20161" xr:uid="{91A3434E-B512-46D5-9C74-F5B1123E4943}"/>
    <cellStyle name="Separador de milhares 10 72 2 2" xfId="20162" xr:uid="{160BF44C-3407-443E-A5B5-20FABFB5CC87}"/>
    <cellStyle name="Separador de milhares 10 72 2 2 2" xfId="30936" xr:uid="{0C6CBCD6-8595-4B95-8268-AD50E04FCB9D}"/>
    <cellStyle name="Separador de milhares 10 72 2 2 3" xfId="36400" xr:uid="{E43EE177-20D5-41DA-B1A8-4455369F8395}"/>
    <cellStyle name="Separador de milhares 10 72 2 2 4" xfId="46162" xr:uid="{A00F9C93-38EA-4A27-9A48-EB62CAF3D25C}"/>
    <cellStyle name="Separador de milhares 10 72 2 3" xfId="28495" xr:uid="{16509E1D-6B9E-4930-9CBB-F7DA0DC5C2D5}"/>
    <cellStyle name="Separador de milhares 10 72 2 4" xfId="36399" xr:uid="{9C3F33F4-4EAD-45EA-A0D3-46399798822A}"/>
    <cellStyle name="Separador de milhares 10 72 2 5" xfId="43718" xr:uid="{FC9E9BBE-6DF0-40EB-8FA4-361033AA9828}"/>
    <cellStyle name="Separador de milhares 10 72 3" xfId="20163" xr:uid="{F9838D09-73E9-47DC-B69E-90EE5A23D5B0}"/>
    <cellStyle name="Separador de milhares 10 72 3 2" xfId="29713" xr:uid="{12A4818E-7BB4-4623-9F71-DF736B6B0891}"/>
    <cellStyle name="Separador de milhares 10 72 3 3" xfId="36401" xr:uid="{61902EE2-98EE-4C9E-89E0-82234792707B}"/>
    <cellStyle name="Separador de milhares 10 72 3 4" xfId="44939" xr:uid="{A86C2053-F1D4-428C-9864-D29D202CDE07}"/>
    <cellStyle name="Separador de milhares 10 72 4" xfId="26196" xr:uid="{18B9D318-6186-47CC-95FE-14D95153D349}"/>
    <cellStyle name="Separador de milhares 10 72 5" xfId="27769" xr:uid="{2A64B551-D79F-4000-9595-D292A791C53C}"/>
    <cellStyle name="Separador de milhares 10 72 6" xfId="36398" xr:uid="{61B82FBE-5F3B-40AE-AA40-00580C76E85A}"/>
    <cellStyle name="Separador de milhares 10 72 7" xfId="42495" xr:uid="{87C589A5-421C-4D0A-9DC5-0897E918F1E6}"/>
    <cellStyle name="Separador de milhares 10 73" xfId="20164" xr:uid="{0B3535E6-7463-4848-A62C-58EB12BA845C}"/>
    <cellStyle name="Separador de milhares 10 73 2" xfId="20165" xr:uid="{8DBAA20C-D354-4EAD-B506-68C5AD705E7F}"/>
    <cellStyle name="Separador de milhares 10 73 2 2" xfId="20166" xr:uid="{AFC0619B-81AC-483E-8C53-6CF15F8236E6}"/>
    <cellStyle name="Separador de milhares 10 73 2 2 2" xfId="30937" xr:uid="{90D3137D-6B75-4521-BC8D-A5152989C102}"/>
    <cellStyle name="Separador de milhares 10 73 2 2 3" xfId="36404" xr:uid="{24CD5109-B948-4134-8A6B-586016A806AC}"/>
    <cellStyle name="Separador de milhares 10 73 2 2 4" xfId="46163" xr:uid="{BD98C47C-BD4A-400F-9A4C-B74E20D052FD}"/>
    <cellStyle name="Separador de milhares 10 73 2 3" xfId="28496" xr:uid="{0682F038-56CE-40E5-A9FA-3C05EE0A468D}"/>
    <cellStyle name="Separador de milhares 10 73 2 4" xfId="36403" xr:uid="{582D7A8E-D552-4DA0-B918-CAAE2EF1C5FB}"/>
    <cellStyle name="Separador de milhares 10 73 2 5" xfId="43719" xr:uid="{2C624BAB-0B4A-4851-99C3-FA88A70A341B}"/>
    <cellStyle name="Separador de milhares 10 73 3" xfId="20167" xr:uid="{3224A8E6-8185-46E7-A1B5-D3651E2C5319}"/>
    <cellStyle name="Separador de milhares 10 73 3 2" xfId="29714" xr:uid="{A42AAF71-380D-42E8-BC37-C67FA9255B1C}"/>
    <cellStyle name="Separador de milhares 10 73 3 3" xfId="36405" xr:uid="{EB0684F4-B9C9-4162-ACEC-5444811FBBA8}"/>
    <cellStyle name="Separador de milhares 10 73 3 4" xfId="44940" xr:uid="{8DE2C72E-9E44-43C3-A3FE-F3E933132EF7}"/>
    <cellStyle name="Separador de milhares 10 73 4" xfId="26197" xr:uid="{E918AD5F-BAC2-441E-9D44-FBB8E15A6DB5}"/>
    <cellStyle name="Separador de milhares 10 73 5" xfId="27770" xr:uid="{D04EB9A8-C9CF-4986-A03C-06C1866B30BF}"/>
    <cellStyle name="Separador de milhares 10 73 6" xfId="36402" xr:uid="{0FED8831-B707-480E-B618-1326790EB5EC}"/>
    <cellStyle name="Separador de milhares 10 73 7" xfId="42496" xr:uid="{F68099EC-AEF7-4ADB-ABB9-EA21BA427D51}"/>
    <cellStyle name="Separador de milhares 10 74" xfId="20168" xr:uid="{9B74F611-5D05-4F0A-8EC9-69051FAEB6F2}"/>
    <cellStyle name="Separador de milhares 10 74 2" xfId="20169" xr:uid="{BF8AEF91-82AD-4D64-A4DA-8D99A043F190}"/>
    <cellStyle name="Separador de milhares 10 74 2 2" xfId="20170" xr:uid="{AAF33BBF-9371-459A-BB58-B65777852F12}"/>
    <cellStyle name="Separador de milhares 10 74 2 2 2" xfId="30938" xr:uid="{CC123E16-ECAB-4949-8B50-E08F2F371220}"/>
    <cellStyle name="Separador de milhares 10 74 2 2 3" xfId="36408" xr:uid="{16AD9A33-1545-4C3C-977A-FA9C08A16D6E}"/>
    <cellStyle name="Separador de milhares 10 74 2 2 4" xfId="46164" xr:uid="{30E3FDC9-DB5D-482B-9AB1-81BBFAD89E10}"/>
    <cellStyle name="Separador de milhares 10 74 2 3" xfId="28497" xr:uid="{01BFA031-C3D7-4E75-AE35-FA87B21B9A41}"/>
    <cellStyle name="Separador de milhares 10 74 2 4" xfId="36407" xr:uid="{AEA895DD-AD89-4AD8-9C9D-81226A7DBB01}"/>
    <cellStyle name="Separador de milhares 10 74 2 5" xfId="43720" xr:uid="{2F86F0CF-3882-4F6E-84E2-72F7368E97D9}"/>
    <cellStyle name="Separador de milhares 10 74 3" xfId="20171" xr:uid="{74D501C4-792F-45E7-85F3-D490401F0FA4}"/>
    <cellStyle name="Separador de milhares 10 74 3 2" xfId="29715" xr:uid="{AC019BAF-F168-4FDA-AEA5-6A1D1DF1E444}"/>
    <cellStyle name="Separador de milhares 10 74 3 3" xfId="36409" xr:uid="{46C5FF31-2B7B-4B1F-A592-60D862946B98}"/>
    <cellStyle name="Separador de milhares 10 74 3 4" xfId="44941" xr:uid="{C23087B2-75A1-47B4-A9D0-6340DB0B77BC}"/>
    <cellStyle name="Separador de milhares 10 74 4" xfId="26198" xr:uid="{184B85A5-FDAF-463F-9806-C1327623F198}"/>
    <cellStyle name="Separador de milhares 10 74 5" xfId="27771" xr:uid="{48BE90DC-8C69-478F-8F62-F08BD0502D08}"/>
    <cellStyle name="Separador de milhares 10 74 6" xfId="36406" xr:uid="{72D81C3F-10EC-4B14-A4D3-A9D6474642BD}"/>
    <cellStyle name="Separador de milhares 10 74 7" xfId="42497" xr:uid="{8ABE2EE5-CB17-41AB-ACF0-49BC0F94CF84}"/>
    <cellStyle name="Separador de milhares 10 75" xfId="20172" xr:uid="{A7051830-6494-466D-8112-4FC81AB7B43C}"/>
    <cellStyle name="Separador de milhares 10 75 2" xfId="20173" xr:uid="{3C82A6E4-6A16-4399-9D42-13876DC3E553}"/>
    <cellStyle name="Separador de milhares 10 75 2 2" xfId="20174" xr:uid="{39849ADC-8C68-49B6-AD29-E718D30E3924}"/>
    <cellStyle name="Separador de milhares 10 75 2 2 2" xfId="30939" xr:uid="{62F31A41-E81E-4B2A-A775-5E2FDC28923D}"/>
    <cellStyle name="Separador de milhares 10 75 2 2 3" xfId="36412" xr:uid="{77354026-11BA-4620-A42D-2D4754202175}"/>
    <cellStyle name="Separador de milhares 10 75 2 2 4" xfId="46165" xr:uid="{C5FD2BDF-5633-4CDF-89CC-D9FE5FE29FB7}"/>
    <cellStyle name="Separador de milhares 10 75 2 3" xfId="28498" xr:uid="{5DB4B991-E7CB-4F8A-BDC4-8225C1E1F2A4}"/>
    <cellStyle name="Separador de milhares 10 75 2 4" xfId="36411" xr:uid="{243ED081-02F7-47AE-952C-CCDBE3C754C2}"/>
    <cellStyle name="Separador de milhares 10 75 2 5" xfId="43721" xr:uid="{FCAB376B-4EE3-4B31-BBE8-45325F48CC3D}"/>
    <cellStyle name="Separador de milhares 10 75 3" xfId="20175" xr:uid="{25CFD1A8-F0AB-4EE8-8923-5D66D0AD0FB0}"/>
    <cellStyle name="Separador de milhares 10 75 3 2" xfId="29716" xr:uid="{B4E2FD29-CA94-4AAE-A80F-C4933FBD2060}"/>
    <cellStyle name="Separador de milhares 10 75 3 3" xfId="36413" xr:uid="{FDCE7460-6484-4E70-9263-AF20ABF729BC}"/>
    <cellStyle name="Separador de milhares 10 75 3 4" xfId="44942" xr:uid="{A5FC02DF-72CB-4896-BD16-43C6929D5429}"/>
    <cellStyle name="Separador de milhares 10 75 4" xfId="26199" xr:uid="{05D3287A-BAE5-486B-BAA4-FA39DB92C823}"/>
    <cellStyle name="Separador de milhares 10 75 5" xfId="27772" xr:uid="{E76867E4-A557-407D-8B15-3FDE91920D38}"/>
    <cellStyle name="Separador de milhares 10 75 6" xfId="36410" xr:uid="{820E43E0-8806-4330-9A8B-F1E09F79A9A2}"/>
    <cellStyle name="Separador de milhares 10 75 7" xfId="42498" xr:uid="{5A2AC3FD-4F65-45CB-887E-BFAE179C2FB4}"/>
    <cellStyle name="Separador de milhares 10 76" xfId="20176" xr:uid="{4742559E-2C76-459B-A328-601EE5266A91}"/>
    <cellStyle name="Separador de milhares 10 76 2" xfId="20177" xr:uid="{891C1C53-573D-4789-B525-0464DCDAA524}"/>
    <cellStyle name="Separador de milhares 10 76 2 2" xfId="20178" xr:uid="{4A35CC3F-FB1A-41B0-9866-F3589594727D}"/>
    <cellStyle name="Separador de milhares 10 76 2 2 2" xfId="30940" xr:uid="{3F4A8F80-DD7C-466E-A9F5-D30A4753FF54}"/>
    <cellStyle name="Separador de milhares 10 76 2 2 3" xfId="36416" xr:uid="{BA98F9DC-034E-4224-B034-8C54870B2602}"/>
    <cellStyle name="Separador de milhares 10 76 2 2 4" xfId="46166" xr:uid="{DC6D1808-6F3E-4265-A858-D024568B88F4}"/>
    <cellStyle name="Separador de milhares 10 76 2 3" xfId="28499" xr:uid="{38110288-3A85-4652-9C56-5C324892B521}"/>
    <cellStyle name="Separador de milhares 10 76 2 4" xfId="36415" xr:uid="{44063084-4B1A-4010-ACC8-FC8382CACC61}"/>
    <cellStyle name="Separador de milhares 10 76 2 5" xfId="43722" xr:uid="{1F4743F5-0E7B-4E25-B79B-E7A50FDE00DA}"/>
    <cellStyle name="Separador de milhares 10 76 3" xfId="20179" xr:uid="{821535B7-003F-46B5-9FA2-E055285B0377}"/>
    <cellStyle name="Separador de milhares 10 76 3 2" xfId="29717" xr:uid="{DB70B735-8982-4E2B-85C0-49B07D051227}"/>
    <cellStyle name="Separador de milhares 10 76 3 3" xfId="36417" xr:uid="{512E5920-B604-4570-A849-6D6D5618FC91}"/>
    <cellStyle name="Separador de milhares 10 76 3 4" xfId="44943" xr:uid="{7DF8EA6C-0DDE-4720-B34B-1CE656457999}"/>
    <cellStyle name="Separador de milhares 10 76 4" xfId="26200" xr:uid="{B5D9E727-DD9B-4506-B555-3C1AE8518484}"/>
    <cellStyle name="Separador de milhares 10 76 5" xfId="27773" xr:uid="{B683E20D-4572-4C2D-ACAD-83ADF0DEFB54}"/>
    <cellStyle name="Separador de milhares 10 76 6" xfId="36414" xr:uid="{12FAFBD3-DCBE-4A26-9EC1-E0A2DD1D501A}"/>
    <cellStyle name="Separador de milhares 10 76 7" xfId="42499" xr:uid="{335751CE-CCEE-46B6-B1AB-0412A4C2863F}"/>
    <cellStyle name="Separador de milhares 10 77" xfId="20180" xr:uid="{9583DDBB-9E01-49B3-9490-01BB08B74F13}"/>
    <cellStyle name="Separador de milhares 10 77 2" xfId="20181" xr:uid="{2135966E-E9DB-420C-9AED-2819111CC2F1}"/>
    <cellStyle name="Separador de milhares 10 77 2 2" xfId="20182" xr:uid="{6B6345D3-5C3E-406F-8432-DF00C3514DD8}"/>
    <cellStyle name="Separador de milhares 10 77 2 2 2" xfId="30941" xr:uid="{310D5DA5-5432-4FB0-BB13-BE0A2212F74D}"/>
    <cellStyle name="Separador de milhares 10 77 2 2 3" xfId="36420" xr:uid="{3554ECD6-E9D6-490C-A55F-1B06F4E01ECA}"/>
    <cellStyle name="Separador de milhares 10 77 2 2 4" xfId="46167" xr:uid="{CFDBC6B4-D150-4DC3-9792-EDCF623B7BE0}"/>
    <cellStyle name="Separador de milhares 10 77 2 3" xfId="28500" xr:uid="{D64AC956-146A-4B61-993C-B18D3E20807E}"/>
    <cellStyle name="Separador de milhares 10 77 2 4" xfId="36419" xr:uid="{29BF456D-2579-41CF-B21A-E15631D2A2EA}"/>
    <cellStyle name="Separador de milhares 10 77 2 5" xfId="43723" xr:uid="{58380219-B463-4AC0-AE58-23BF9ACD22FB}"/>
    <cellStyle name="Separador de milhares 10 77 3" xfId="20183" xr:uid="{40ED4FAB-7B08-498A-9243-13C5EEFA3F00}"/>
    <cellStyle name="Separador de milhares 10 77 3 2" xfId="29718" xr:uid="{903B6EEB-74C0-4772-B20D-3B3CF447826C}"/>
    <cellStyle name="Separador de milhares 10 77 3 3" xfId="36421" xr:uid="{20095338-E235-48FA-B70C-7E30B0D7878C}"/>
    <cellStyle name="Separador de milhares 10 77 3 4" xfId="44944" xr:uid="{56E34EC0-0005-46C0-9CCE-3D54B6BD07DE}"/>
    <cellStyle name="Separador de milhares 10 77 4" xfId="26201" xr:uid="{EFB827A0-3DCF-4F9C-9BC4-62A0EE08351D}"/>
    <cellStyle name="Separador de milhares 10 77 5" xfId="27774" xr:uid="{7524AC22-C3E4-4829-A5EC-99B5E6C10F13}"/>
    <cellStyle name="Separador de milhares 10 77 6" xfId="36418" xr:uid="{9F418F6B-428F-41FA-A117-134B1D75EF1F}"/>
    <cellStyle name="Separador de milhares 10 77 7" xfId="42500" xr:uid="{4452E307-9168-451B-ACED-F81A91EC7A7E}"/>
    <cellStyle name="Separador de milhares 10 78" xfId="20184" xr:uid="{490F49AB-4BA4-44CB-B498-642782EFFA49}"/>
    <cellStyle name="Separador de milhares 10 78 2" xfId="20185" xr:uid="{3CA5AF35-F463-469F-AF50-7168B18A6885}"/>
    <cellStyle name="Separador de milhares 10 78 2 2" xfId="20186" xr:uid="{5FD0A18E-BA80-4B6A-935A-96907A7F9276}"/>
    <cellStyle name="Separador de milhares 10 78 2 2 2" xfId="30942" xr:uid="{DAB0177B-3149-47E7-A935-A3710CC649E6}"/>
    <cellStyle name="Separador de milhares 10 78 2 2 3" xfId="36424" xr:uid="{E107C554-4ACA-471C-B9A2-F20C4A0DB0E3}"/>
    <cellStyle name="Separador de milhares 10 78 2 2 4" xfId="46168" xr:uid="{18F1EE1C-40EF-469A-A2AF-8EE2D469DE04}"/>
    <cellStyle name="Separador de milhares 10 78 2 3" xfId="28501" xr:uid="{FD482A05-2CFD-4E48-A35A-4532C9EDB147}"/>
    <cellStyle name="Separador de milhares 10 78 2 4" xfId="36423" xr:uid="{B6B5ECA6-C291-49AF-A42A-BC236CEC3E26}"/>
    <cellStyle name="Separador de milhares 10 78 2 5" xfId="43724" xr:uid="{48568324-2AEE-4AF4-8FDF-933305CAAFF0}"/>
    <cellStyle name="Separador de milhares 10 78 3" xfId="20187" xr:uid="{D1FC4B1D-A076-4424-8A6C-8E6C9F9D3169}"/>
    <cellStyle name="Separador de milhares 10 78 3 2" xfId="29719" xr:uid="{4BB7333C-D648-4D0E-A0B6-C88444A1CE8D}"/>
    <cellStyle name="Separador de milhares 10 78 3 3" xfId="36425" xr:uid="{407ADA49-8931-4EAD-991B-B35304F4EA4B}"/>
    <cellStyle name="Separador de milhares 10 78 3 4" xfId="44945" xr:uid="{755781A4-B397-4AA4-80F2-BF3D411288B8}"/>
    <cellStyle name="Separador de milhares 10 78 4" xfId="26202" xr:uid="{ED23781D-BF0C-4406-958D-1A84E3ACBF6D}"/>
    <cellStyle name="Separador de milhares 10 78 5" xfId="27775" xr:uid="{81685B93-8F1A-4BC1-B3A6-A2861AC63155}"/>
    <cellStyle name="Separador de milhares 10 78 6" xfId="36422" xr:uid="{2F3767C8-BF96-4D6F-891A-3D11A14E96CA}"/>
    <cellStyle name="Separador de milhares 10 78 7" xfId="42501" xr:uid="{C780AE8A-7522-4E40-B82D-473BDB593549}"/>
    <cellStyle name="Separador de milhares 10 79" xfId="20188" xr:uid="{2A8210CC-C7C3-4665-A333-A3005BA730CC}"/>
    <cellStyle name="Separador de milhares 10 79 2" xfId="20189" xr:uid="{35BC80A8-6F14-46F7-935F-769CCD738D75}"/>
    <cellStyle name="Separador de milhares 10 79 2 2" xfId="20190" xr:uid="{A8B19CC7-6E21-4826-A805-E04B0E5F4401}"/>
    <cellStyle name="Separador de milhares 10 79 2 2 2" xfId="30943" xr:uid="{B991F5E2-661D-4282-A155-0E2C5B022DF7}"/>
    <cellStyle name="Separador de milhares 10 79 2 2 3" xfId="36428" xr:uid="{6A671455-B8C1-417E-B486-904C8B7E1116}"/>
    <cellStyle name="Separador de milhares 10 79 2 2 4" xfId="46169" xr:uid="{DAA433EC-4D15-461B-8FA0-58C7FF459ACA}"/>
    <cellStyle name="Separador de milhares 10 79 2 3" xfId="28502" xr:uid="{7D9FF804-0935-4B19-904D-D6856CFA13BF}"/>
    <cellStyle name="Separador de milhares 10 79 2 4" xfId="36427" xr:uid="{A4EDADBE-7FD5-4D77-B6D8-4DCE991E8962}"/>
    <cellStyle name="Separador de milhares 10 79 2 5" xfId="43725" xr:uid="{A95C50FE-D1F0-4AC0-8BFE-5375122EF370}"/>
    <cellStyle name="Separador de milhares 10 79 3" xfId="20191" xr:uid="{978640D1-0D22-4CED-8006-0480043221A3}"/>
    <cellStyle name="Separador de milhares 10 79 3 2" xfId="29720" xr:uid="{D1DDD7C1-FE16-49E8-9653-14D1FC43CD44}"/>
    <cellStyle name="Separador de milhares 10 79 3 3" xfId="36429" xr:uid="{89766AE1-C795-4C3A-8993-FF21672704C7}"/>
    <cellStyle name="Separador de milhares 10 79 3 4" xfId="44946" xr:uid="{175E5619-75D4-4AEA-909D-9B39CAEB598D}"/>
    <cellStyle name="Separador de milhares 10 79 4" xfId="26203" xr:uid="{912983B5-7912-4A98-8239-59E347EF7411}"/>
    <cellStyle name="Separador de milhares 10 79 5" xfId="27776" xr:uid="{9B90DB73-DB06-4260-BC2C-9C15D1F3DA66}"/>
    <cellStyle name="Separador de milhares 10 79 6" xfId="36426" xr:uid="{5562B51D-DF41-4DB4-B15E-8B9BC2CEA957}"/>
    <cellStyle name="Separador de milhares 10 79 7" xfId="42502" xr:uid="{08D202E8-03EF-489D-B915-E22C57C28211}"/>
    <cellStyle name="Separador de milhares 10 8" xfId="14256" xr:uid="{EF55700E-ADBC-4FDB-B37A-D1ED523BFD72}"/>
    <cellStyle name="Separador de milhares 10 8 2" xfId="16886" xr:uid="{B91BCC65-0F60-40D9-A80C-28AD0E56B6A5}"/>
    <cellStyle name="Separador de milhares 10 8 2 2" xfId="20194" xr:uid="{AC6F1047-B9CD-42F4-9F96-0E827B35F35C}"/>
    <cellStyle name="Separador de milhares 10 8 2 2 2" xfId="30515" xr:uid="{9EEA5D51-A81F-417F-A0D2-A64A07D95CF6}"/>
    <cellStyle name="Separador de milhares 10 8 2 2 3" xfId="36432" xr:uid="{FE8EDD1D-B640-4756-AA90-102D4BAACC65}"/>
    <cellStyle name="Separador de milhares 10 8 2 2 4" xfId="45741" xr:uid="{1663D283-0CCA-4C97-A18E-15C30A489713}"/>
    <cellStyle name="Separador de milhares 10 8 2 3" xfId="20193" xr:uid="{B387BC38-8B6E-4D0C-894E-E6CD809C264D}"/>
    <cellStyle name="Separador de milhares 10 8 2 3 2" xfId="36431" xr:uid="{E105D8AF-44D1-4EC0-8C96-870F0237E4F4}"/>
    <cellStyle name="Separador de milhares 10 8 2 4" xfId="25775" xr:uid="{CA5C12CF-BCB9-4BF8-842A-32BE6EB89167}"/>
    <cellStyle name="Separador de milhares 10 8 2 5" xfId="27348" xr:uid="{717193C6-446A-4698-8F6A-6EACE0DF81A8}"/>
    <cellStyle name="Separador de milhares 10 8 2 6" xfId="35058" xr:uid="{080D1129-3FBD-4ED8-8C22-ADC25B318C82}"/>
    <cellStyle name="Separador de milhares 10 8 2 7" xfId="43297" xr:uid="{5C89D69C-B099-4FE1-9EB6-7418A3A615B1}"/>
    <cellStyle name="Separador de milhares 10 8 3" xfId="20195" xr:uid="{38575607-F398-492D-A055-574C010F8317}"/>
    <cellStyle name="Separador de milhares 10 8 3 2" xfId="29292" xr:uid="{4AF3A7B9-6EEE-433F-BDAF-27BA1975346D}"/>
    <cellStyle name="Separador de milhares 10 8 3 3" xfId="36433" xr:uid="{28BBB0D2-3B14-461B-855E-9149E8E5D6FD}"/>
    <cellStyle name="Separador de milhares 10 8 3 4" xfId="44518" xr:uid="{7864DFDB-501B-429D-84B3-3536013DD4A8}"/>
    <cellStyle name="Separador de milhares 10 8 4" xfId="20192" xr:uid="{5FC8A1E8-7388-45A3-BCD4-88CF3EC1E6CF}"/>
    <cellStyle name="Separador de milhares 10 8 4 2" xfId="32250" xr:uid="{A021084D-84A0-4FCB-8F1B-C69E984AAF1F}"/>
    <cellStyle name="Separador de milhares 10 8 4 3" xfId="36430" xr:uid="{5A836D51-E9B4-417E-8F4C-49A6E8068295}"/>
    <cellStyle name="Separador de milhares 10 8 4 4" xfId="46981" xr:uid="{0E30C328-3009-4645-B6AE-B546C65F7B5E}"/>
    <cellStyle name="Separador de milhares 10 8 5" xfId="33633" xr:uid="{AA11EAF8-A703-458D-8B58-B0C539BA8DF8}"/>
    <cellStyle name="Separador de milhares 10 8 5 2" xfId="48512" xr:uid="{B8144840-CFCC-4A15-B144-DBE85E5F5D6A}"/>
    <cellStyle name="Separador de milhares 10 8 6" xfId="42074" xr:uid="{8461E03E-3711-4AB7-9407-F5A6EA2964AF}"/>
    <cellStyle name="Separador de milhares 10 80" xfId="20196" xr:uid="{EAB655AE-28C1-4F33-87FC-BAA2A75D5E57}"/>
    <cellStyle name="Separador de milhares 10 80 2" xfId="20197" xr:uid="{0481468E-1D07-4F02-B3CF-5C5CC9E108B9}"/>
    <cellStyle name="Separador de milhares 10 80 2 2" xfId="20198" xr:uid="{39F65744-00BA-446C-A217-415CB01B6CDE}"/>
    <cellStyle name="Separador de milhares 10 80 2 2 2" xfId="30944" xr:uid="{4176F3EA-4249-40AC-8312-39E8E6320852}"/>
    <cellStyle name="Separador de milhares 10 80 2 2 3" xfId="36436" xr:uid="{7597B9DF-8742-4FFE-A0BE-AFEA9FDCBD7F}"/>
    <cellStyle name="Separador de milhares 10 80 2 2 4" xfId="46170" xr:uid="{928B78A0-5015-46B1-BE46-9750EFA00A51}"/>
    <cellStyle name="Separador de milhares 10 80 2 3" xfId="28503" xr:uid="{7ED9CDC6-64FD-42EB-901D-623DF12A5635}"/>
    <cellStyle name="Separador de milhares 10 80 2 4" xfId="36435" xr:uid="{2C6B4471-02BC-44EE-AF55-3F4450BE1483}"/>
    <cellStyle name="Separador de milhares 10 80 2 5" xfId="43726" xr:uid="{6AEEC6FA-F804-4277-9602-A0CF33B48891}"/>
    <cellStyle name="Separador de milhares 10 80 3" xfId="20199" xr:uid="{C250C282-BD5B-4D05-8DB2-A2CDDF0FA6DD}"/>
    <cellStyle name="Separador de milhares 10 80 3 2" xfId="29721" xr:uid="{951FAE3C-1607-4C72-A350-2A752886A52C}"/>
    <cellStyle name="Separador de milhares 10 80 3 3" xfId="36437" xr:uid="{9B20132C-C0E7-42F2-9390-CFD3BCA6591A}"/>
    <cellStyle name="Separador de milhares 10 80 3 4" xfId="44947" xr:uid="{41748DE2-E51E-43C9-B29A-57BE36AFF614}"/>
    <cellStyle name="Separador de milhares 10 80 4" xfId="26204" xr:uid="{D32DF72B-F939-471C-9C47-4F21E7F6DFAE}"/>
    <cellStyle name="Separador de milhares 10 80 5" xfId="27777" xr:uid="{37D3EF01-C096-4F03-AD1E-1B5D9B2F12AC}"/>
    <cellStyle name="Separador de milhares 10 80 6" xfId="36434" xr:uid="{C545A5DD-0723-4644-B5E3-12A9E79F46C5}"/>
    <cellStyle name="Separador de milhares 10 80 7" xfId="42503" xr:uid="{CFD10E15-92FD-4CE5-8CA2-6CD2FBAB8A4E}"/>
    <cellStyle name="Separador de milhares 10 81" xfId="20200" xr:uid="{77905D0D-7E19-494A-9823-D772BD6CE237}"/>
    <cellStyle name="Separador de milhares 10 81 2" xfId="20201" xr:uid="{9BA900ED-0021-4D47-B547-E05E2665CFEE}"/>
    <cellStyle name="Separador de milhares 10 81 2 2" xfId="20202" xr:uid="{CB5284AE-C205-42B0-B887-5A9A7E7555A3}"/>
    <cellStyle name="Separador de milhares 10 81 2 2 2" xfId="30945" xr:uid="{0AF621D7-4844-4538-96EB-FA53F324B4BB}"/>
    <cellStyle name="Separador de milhares 10 81 2 2 3" xfId="36440" xr:uid="{832A5157-8BA4-4526-92F3-DC2D42FE23DD}"/>
    <cellStyle name="Separador de milhares 10 81 2 2 4" xfId="46171" xr:uid="{838F8463-BFCB-4ACB-BDA4-639650C20E2E}"/>
    <cellStyle name="Separador de milhares 10 81 2 3" xfId="28504" xr:uid="{80C15EFC-9F42-420F-AD3B-EAD8776FB2CB}"/>
    <cellStyle name="Separador de milhares 10 81 2 4" xfId="36439" xr:uid="{3B650BF0-78A0-4F9C-8453-3D0049C4389B}"/>
    <cellStyle name="Separador de milhares 10 81 2 5" xfId="43727" xr:uid="{5035F417-7383-4684-B5F1-98E00481818C}"/>
    <cellStyle name="Separador de milhares 10 81 3" xfId="20203" xr:uid="{0C015360-122A-49A7-AAB8-31F4E897E856}"/>
    <cellStyle name="Separador de milhares 10 81 3 2" xfId="29722" xr:uid="{6053954C-4A6B-423D-8E45-34A514C2F618}"/>
    <cellStyle name="Separador de milhares 10 81 3 3" xfId="36441" xr:uid="{8668D3E2-9AC6-4305-B44F-BED83190C042}"/>
    <cellStyle name="Separador de milhares 10 81 3 4" xfId="44948" xr:uid="{7519CEC6-1B57-45F0-9E37-E9CB18F6F258}"/>
    <cellStyle name="Separador de milhares 10 81 4" xfId="26205" xr:uid="{7935B20E-F87F-4D4B-A4DD-4F60360C7C70}"/>
    <cellStyle name="Separador de milhares 10 81 5" xfId="27778" xr:uid="{983834E1-4155-47EE-8C29-11635FF77389}"/>
    <cellStyle name="Separador de milhares 10 81 6" xfId="36438" xr:uid="{913105DA-8A6D-4FED-82B4-0A033E2D0FBE}"/>
    <cellStyle name="Separador de milhares 10 81 7" xfId="42504" xr:uid="{E4D6A0B9-95A3-4DC4-AE70-04D176EBE862}"/>
    <cellStyle name="Separador de milhares 10 82" xfId="20204" xr:uid="{62C3F450-D1BB-4101-92A0-9B054AE9F544}"/>
    <cellStyle name="Separador de milhares 10 82 2" xfId="20205" xr:uid="{7016EA84-B9F0-42DF-9359-60AFAA611FBB}"/>
    <cellStyle name="Separador de milhares 10 82 2 2" xfId="20206" xr:uid="{1DB0D79D-5B52-40DE-8846-87B34535A62E}"/>
    <cellStyle name="Separador de milhares 10 82 2 2 2" xfId="30946" xr:uid="{5D2C6D8E-B41A-4D9C-8750-5BF2E60E29F6}"/>
    <cellStyle name="Separador de milhares 10 82 2 2 3" xfId="36444" xr:uid="{CAB421C2-65B4-4916-B711-05DB902BDA12}"/>
    <cellStyle name="Separador de milhares 10 82 2 2 4" xfId="46172" xr:uid="{0621D2E9-721E-46BA-9C93-86D6A34651FE}"/>
    <cellStyle name="Separador de milhares 10 82 2 3" xfId="28505" xr:uid="{25740638-D9A9-43F2-B486-0BDD020EE968}"/>
    <cellStyle name="Separador de milhares 10 82 2 4" xfId="36443" xr:uid="{FD89F48E-6468-4FB8-86B0-5A2971F3A4E1}"/>
    <cellStyle name="Separador de milhares 10 82 2 5" xfId="43728" xr:uid="{EB962210-C387-401D-B08E-E3EE0A5DE44B}"/>
    <cellStyle name="Separador de milhares 10 82 3" xfId="20207" xr:uid="{25C61C27-F794-4AB8-A2E0-63613DC76D22}"/>
    <cellStyle name="Separador de milhares 10 82 3 2" xfId="29723" xr:uid="{F5894207-80F1-4244-A86F-A84B6E7742C4}"/>
    <cellStyle name="Separador de milhares 10 82 3 3" xfId="36445" xr:uid="{FB24AAD4-64EC-4EB2-BF1F-B832528E431D}"/>
    <cellStyle name="Separador de milhares 10 82 3 4" xfId="44949" xr:uid="{B036A642-89AA-4449-BE94-DA3CC9BB8F56}"/>
    <cellStyle name="Separador de milhares 10 82 4" xfId="26206" xr:uid="{DEDF2901-4364-417A-85E5-504EE73AF43D}"/>
    <cellStyle name="Separador de milhares 10 82 5" xfId="27779" xr:uid="{12F85A1C-FA58-45CF-AA31-7AD8816B8CED}"/>
    <cellStyle name="Separador de milhares 10 82 6" xfId="36442" xr:uid="{A29A9938-04C9-4D04-A6A4-FA8F4A9D3FC8}"/>
    <cellStyle name="Separador de milhares 10 82 7" xfId="42505" xr:uid="{BB74474E-BD16-438A-95D7-BE9BCAF297D6}"/>
    <cellStyle name="Separador de milhares 10 83" xfId="20208" xr:uid="{6E65982C-718D-4FCA-B034-546016A171B9}"/>
    <cellStyle name="Separador de milhares 10 83 2" xfId="20209" xr:uid="{8BA7DF23-69D9-4639-9D77-1059007947E3}"/>
    <cellStyle name="Separador de milhares 10 83 2 2" xfId="20210" xr:uid="{68C78422-D502-4862-B4D9-1E50740418E0}"/>
    <cellStyle name="Separador de milhares 10 83 2 2 2" xfId="30947" xr:uid="{AA5DFADC-84C8-46FA-85C6-A162F1C7BD29}"/>
    <cellStyle name="Separador de milhares 10 83 2 2 3" xfId="36448" xr:uid="{875BEDBE-459C-4D1A-95E1-D2B7D47A3E83}"/>
    <cellStyle name="Separador de milhares 10 83 2 2 4" xfId="46173" xr:uid="{69FB83DB-68D3-4910-A2E8-8DED71A30F91}"/>
    <cellStyle name="Separador de milhares 10 83 2 3" xfId="28506" xr:uid="{CC415062-E030-48AE-AA2F-C927CC7E0B9A}"/>
    <cellStyle name="Separador de milhares 10 83 2 4" xfId="36447" xr:uid="{E1728516-6049-4D1D-963D-FDE9681A6338}"/>
    <cellStyle name="Separador de milhares 10 83 2 5" xfId="43729" xr:uid="{CEE37BA4-5BB0-4BB5-958B-CE3E8EDBD2FE}"/>
    <cellStyle name="Separador de milhares 10 83 3" xfId="20211" xr:uid="{DCC79F59-1FD5-4C86-8E36-F1020C793FD4}"/>
    <cellStyle name="Separador de milhares 10 83 3 2" xfId="29724" xr:uid="{871DD3B9-057F-4CC4-B3AF-E114A14C7E9D}"/>
    <cellStyle name="Separador de milhares 10 83 3 3" xfId="36449" xr:uid="{F5B4512E-1DFC-4F95-8240-E18684A01E10}"/>
    <cellStyle name="Separador de milhares 10 83 3 4" xfId="44950" xr:uid="{7BC4C8B1-A642-4C7D-86DE-33D2953BF05A}"/>
    <cellStyle name="Separador de milhares 10 83 4" xfId="26207" xr:uid="{6C20F80C-D0A2-46AC-9321-4B123834D795}"/>
    <cellStyle name="Separador de milhares 10 83 5" xfId="27780" xr:uid="{E313BF5C-3236-4913-A0ED-EBBF33362767}"/>
    <cellStyle name="Separador de milhares 10 83 6" xfId="36446" xr:uid="{E77623D1-53E2-493D-A1FE-8BA600D6705B}"/>
    <cellStyle name="Separador de milhares 10 83 7" xfId="42506" xr:uid="{73A4A13F-517E-4C8D-B13B-7D9006837988}"/>
    <cellStyle name="Separador de milhares 10 84" xfId="20212" xr:uid="{4B683FFD-221B-4146-9FE5-76D56251C61B}"/>
    <cellStyle name="Separador de milhares 10 84 2" xfId="20213" xr:uid="{3DCAC957-6F6C-43DC-BCDF-524E5431D0BC}"/>
    <cellStyle name="Separador de milhares 10 84 2 2" xfId="20214" xr:uid="{E5FAB25E-9924-433F-A9C1-C8F4247B9EA8}"/>
    <cellStyle name="Separador de milhares 10 84 2 2 2" xfId="30948" xr:uid="{3EADBFCD-47A3-4BCE-9B38-400D9E1E2D0A}"/>
    <cellStyle name="Separador de milhares 10 84 2 2 3" xfId="36452" xr:uid="{D49F09DC-D6F5-4FC5-AC4D-7CB83FF6193C}"/>
    <cellStyle name="Separador de milhares 10 84 2 2 4" xfId="46174" xr:uid="{25ECBA62-80CF-4C92-9478-897624EBB0B9}"/>
    <cellStyle name="Separador de milhares 10 84 2 3" xfId="28507" xr:uid="{D9000254-D7AE-4742-B342-C4D1434B6083}"/>
    <cellStyle name="Separador de milhares 10 84 2 4" xfId="36451" xr:uid="{689DFCFD-DB03-43B3-9573-C3DAD8CBA15C}"/>
    <cellStyle name="Separador de milhares 10 84 2 5" xfId="43730" xr:uid="{0A6A2969-34CF-4EC5-8F71-A417D4D91489}"/>
    <cellStyle name="Separador de milhares 10 84 3" xfId="20215" xr:uid="{788DA3B4-4C3F-4ECC-BE2E-2A22EF95676D}"/>
    <cellStyle name="Separador de milhares 10 84 3 2" xfId="29725" xr:uid="{C9FCE3AB-9B20-43AB-90B1-BD8B95E20F25}"/>
    <cellStyle name="Separador de milhares 10 84 3 3" xfId="36453" xr:uid="{02FDCCAE-A454-4802-B668-3560904D06BC}"/>
    <cellStyle name="Separador de milhares 10 84 3 4" xfId="44951" xr:uid="{5023B86D-A92B-4B43-8468-CFD01AEFAF96}"/>
    <cellStyle name="Separador de milhares 10 84 4" xfId="26208" xr:uid="{7C4F976E-ECE6-4C45-A593-9D9A155991F6}"/>
    <cellStyle name="Separador de milhares 10 84 5" xfId="27781" xr:uid="{7508EC31-68B2-480D-8D4B-DD37BC06A9ED}"/>
    <cellStyle name="Separador de milhares 10 84 6" xfId="36450" xr:uid="{D7885E6E-3FFC-41D0-A9A8-3E7D35C7117D}"/>
    <cellStyle name="Separador de milhares 10 84 7" xfId="42507" xr:uid="{819ADCB0-065F-47F7-8966-BF2B578CEE83}"/>
    <cellStyle name="Separador de milhares 10 85" xfId="20216" xr:uid="{8B4D7E16-DEBF-43F8-82FB-6E2D0317EBF9}"/>
    <cellStyle name="Separador de milhares 10 85 2" xfId="20217" xr:uid="{F0899A5B-4C84-4452-82E7-A26F12D975A2}"/>
    <cellStyle name="Separador de milhares 10 85 2 2" xfId="20218" xr:uid="{6B03D21F-CB73-44BF-95BF-F0EC3E303A4D}"/>
    <cellStyle name="Separador de milhares 10 85 2 2 2" xfId="30949" xr:uid="{87E77BE1-9D88-4DED-9672-65191002432B}"/>
    <cellStyle name="Separador de milhares 10 85 2 2 3" xfId="36456" xr:uid="{FA8541D6-43E2-44DA-8191-65DF51C84A0A}"/>
    <cellStyle name="Separador de milhares 10 85 2 2 4" xfId="46175" xr:uid="{719F7557-FF9F-452A-9414-2922A13BF013}"/>
    <cellStyle name="Separador de milhares 10 85 2 3" xfId="28508" xr:uid="{FFF17DEA-CCB2-4A05-B7EA-EED025F7548A}"/>
    <cellStyle name="Separador de milhares 10 85 2 4" xfId="36455" xr:uid="{12958CBC-A827-4F64-A0C3-680A7CE5E20C}"/>
    <cellStyle name="Separador de milhares 10 85 2 5" xfId="43731" xr:uid="{EF73DC7A-121A-459B-BED3-4765C0698B70}"/>
    <cellStyle name="Separador de milhares 10 85 3" xfId="20219" xr:uid="{FEE41BD1-50D5-4D1B-B956-47A3C301F023}"/>
    <cellStyle name="Separador de milhares 10 85 3 2" xfId="29726" xr:uid="{C653A927-C586-4D0D-A777-3D2A6493DB99}"/>
    <cellStyle name="Separador de milhares 10 85 3 3" xfId="36457" xr:uid="{7D8EB303-C45B-4787-83DD-C4527773FC08}"/>
    <cellStyle name="Separador de milhares 10 85 3 4" xfId="44952" xr:uid="{FB134FC7-FFC1-47FB-A859-FE29F0DB023B}"/>
    <cellStyle name="Separador de milhares 10 85 4" xfId="26209" xr:uid="{06ADBE91-D17F-4DCB-B861-F618F4003059}"/>
    <cellStyle name="Separador de milhares 10 85 5" xfId="27782" xr:uid="{9D50052A-9452-4E6A-9DDA-D8535B360B55}"/>
    <cellStyle name="Separador de milhares 10 85 6" xfId="36454" xr:uid="{612977E6-6C2B-414B-AF19-35476F534AF6}"/>
    <cellStyle name="Separador de milhares 10 85 7" xfId="42508" xr:uid="{99EB917C-ADE7-4605-A774-5DDEA2E46ADF}"/>
    <cellStyle name="Separador de milhares 10 86" xfId="20220" xr:uid="{E3CA93DF-03AB-47DC-A862-B854A20E838F}"/>
    <cellStyle name="Separador de milhares 10 86 2" xfId="20221" xr:uid="{0915BE70-84B3-489D-93D2-0B5A5E0E3F6F}"/>
    <cellStyle name="Separador de milhares 10 86 2 2" xfId="20222" xr:uid="{D9C58C4A-EAE3-4017-93F9-C3D836F53BDF}"/>
    <cellStyle name="Separador de milhares 10 86 2 2 2" xfId="30950" xr:uid="{58179612-AA0A-4EF2-8D3D-B4C44A03615D}"/>
    <cellStyle name="Separador de milhares 10 86 2 2 3" xfId="36460" xr:uid="{F439F2B6-1C94-4856-8CE6-012A81B009A3}"/>
    <cellStyle name="Separador de milhares 10 86 2 2 4" xfId="46176" xr:uid="{86A0A034-2900-43CB-89C6-F853A9542A07}"/>
    <cellStyle name="Separador de milhares 10 86 2 3" xfId="28509" xr:uid="{9CE3025A-A4BD-472D-9911-B02E80F77E63}"/>
    <cellStyle name="Separador de milhares 10 86 2 4" xfId="36459" xr:uid="{95A39C0E-9F0E-40F3-9C22-409E9D321641}"/>
    <cellStyle name="Separador de milhares 10 86 2 5" xfId="43732" xr:uid="{73340E8D-ECB1-4AD5-AF7A-43FAD8872222}"/>
    <cellStyle name="Separador de milhares 10 86 3" xfId="20223" xr:uid="{DDE23522-1E74-46AB-8DBF-3EA46E2D001F}"/>
    <cellStyle name="Separador de milhares 10 86 3 2" xfId="29727" xr:uid="{CDF1A94D-256E-4AD3-BC7F-79A2BCAB844B}"/>
    <cellStyle name="Separador de milhares 10 86 3 3" xfId="36461" xr:uid="{162BD4CB-37D1-412A-9910-19A2AF5F17AC}"/>
    <cellStyle name="Separador de milhares 10 86 3 4" xfId="44953" xr:uid="{63557E30-B58E-4A73-9DF2-575A84A44237}"/>
    <cellStyle name="Separador de milhares 10 86 4" xfId="26210" xr:uid="{57B03F14-5EDE-481A-A539-FA03502BB490}"/>
    <cellStyle name="Separador de milhares 10 86 5" xfId="27783" xr:uid="{A072770F-6331-46A7-B3EA-7063397380BB}"/>
    <cellStyle name="Separador de milhares 10 86 6" xfId="36458" xr:uid="{67D20EDE-23BA-45B4-BFFB-742B4947FC03}"/>
    <cellStyle name="Separador de milhares 10 86 7" xfId="42509" xr:uid="{2E01D234-2717-4426-B873-C0EE2C4A1F22}"/>
    <cellStyle name="Separador de milhares 10 87" xfId="20224" xr:uid="{9162EE82-FE27-449B-8D98-25587AC178D4}"/>
    <cellStyle name="Separador de milhares 10 87 2" xfId="20225" xr:uid="{DF71CD7F-EDDC-4815-BE42-01E9BBECA15B}"/>
    <cellStyle name="Separador de milhares 10 87 2 2" xfId="20226" xr:uid="{89866B7B-E709-4EFD-AD39-4DF3752732C9}"/>
    <cellStyle name="Separador de milhares 10 87 2 2 2" xfId="30951" xr:uid="{A06D3FA0-6628-4E8F-9A54-960F340E692F}"/>
    <cellStyle name="Separador de milhares 10 87 2 2 3" xfId="36464" xr:uid="{4D5CBCE4-618F-48D9-A0F2-2D3925973920}"/>
    <cellStyle name="Separador de milhares 10 87 2 2 4" xfId="46177" xr:uid="{EC445F33-9A9A-4DA3-BE0F-5C05CA943D1B}"/>
    <cellStyle name="Separador de milhares 10 87 2 3" xfId="28510" xr:uid="{7D2D9AD1-5447-4BE8-9453-2B34D5FE8CC6}"/>
    <cellStyle name="Separador de milhares 10 87 2 4" xfId="36463" xr:uid="{E06B0C65-3972-4910-8D58-B1563EB43B54}"/>
    <cellStyle name="Separador de milhares 10 87 2 5" xfId="43733" xr:uid="{7769EB04-62BD-4208-A30B-A1A4A66D33E3}"/>
    <cellStyle name="Separador de milhares 10 87 3" xfId="20227" xr:uid="{9BE1F932-1D60-4E1E-A621-EE6DDF3B096A}"/>
    <cellStyle name="Separador de milhares 10 87 3 2" xfId="29728" xr:uid="{BF11B5E2-455C-4FB0-83B2-5E3EDDC963C8}"/>
    <cellStyle name="Separador de milhares 10 87 3 3" xfId="36465" xr:uid="{5814129B-D863-4114-A387-CB722D3B02FD}"/>
    <cellStyle name="Separador de milhares 10 87 3 4" xfId="44954" xr:uid="{5961759A-2C5A-45CC-A478-AE185472B745}"/>
    <cellStyle name="Separador de milhares 10 87 4" xfId="26211" xr:uid="{0387453B-9BB9-4986-A1BB-96F116ED93BE}"/>
    <cellStyle name="Separador de milhares 10 87 5" xfId="27784" xr:uid="{4656BDAC-9B91-47C1-A7E6-E444F1BB1FBA}"/>
    <cellStyle name="Separador de milhares 10 87 6" xfId="36462" xr:uid="{F850178D-EB0C-4F5D-BCA0-F0E7F21634ED}"/>
    <cellStyle name="Separador de milhares 10 87 7" xfId="42510" xr:uid="{6E3BFBEB-9C4B-4531-87C1-0D87B4093962}"/>
    <cellStyle name="Separador de milhares 10 88" xfId="20228" xr:uid="{0DAED747-69C0-491C-9114-E932FD55426C}"/>
    <cellStyle name="Separador de milhares 10 88 2" xfId="20229" xr:uid="{CB195CF4-AF49-46A6-8F41-5E762D4C2702}"/>
    <cellStyle name="Separador de milhares 10 88 2 2" xfId="20230" xr:uid="{5245FBF9-6EA2-4888-A4D4-FC903D9C68DE}"/>
    <cellStyle name="Separador de milhares 10 88 2 2 2" xfId="30952" xr:uid="{A013A44B-8358-44E3-AA67-55DD4FE18099}"/>
    <cellStyle name="Separador de milhares 10 88 2 2 3" xfId="36468" xr:uid="{2FAD6172-9BE4-4F3B-8426-0E45501332B1}"/>
    <cellStyle name="Separador de milhares 10 88 2 2 4" xfId="46178" xr:uid="{3F66B67D-EA06-415D-8863-CF25C6DD7AE3}"/>
    <cellStyle name="Separador de milhares 10 88 2 3" xfId="28511" xr:uid="{8735781E-E67D-4212-9186-FBC3FDDE5743}"/>
    <cellStyle name="Separador de milhares 10 88 2 4" xfId="36467" xr:uid="{5A56C819-9C3D-4A4D-9CAF-DF8E7AB52B19}"/>
    <cellStyle name="Separador de milhares 10 88 2 5" xfId="43734" xr:uid="{71BDA396-D083-4FC4-82C3-6CF39A8A06E9}"/>
    <cellStyle name="Separador de milhares 10 88 3" xfId="20231" xr:uid="{52B9254C-76F4-4FBC-B34C-A600F7C13E7A}"/>
    <cellStyle name="Separador de milhares 10 88 3 2" xfId="29729" xr:uid="{854992C4-1943-404B-9135-2A4996997549}"/>
    <cellStyle name="Separador de milhares 10 88 3 3" xfId="36469" xr:uid="{BFE91474-7B3A-4FD8-9DC9-94349EA5F76A}"/>
    <cellStyle name="Separador de milhares 10 88 3 4" xfId="44955" xr:uid="{302B630E-7CBC-4A73-A55F-778ACCD7D920}"/>
    <cellStyle name="Separador de milhares 10 88 4" xfId="26212" xr:uid="{430B93FC-C269-4AC2-AFEA-B829CD094526}"/>
    <cellStyle name="Separador de milhares 10 88 5" xfId="27785" xr:uid="{0FCCAE59-D0E2-4543-BE55-EDFF3519D95E}"/>
    <cellStyle name="Separador de milhares 10 88 6" xfId="36466" xr:uid="{7BE4DE89-5BFE-49C8-8BA6-CE53B48A2931}"/>
    <cellStyle name="Separador de milhares 10 88 7" xfId="42511" xr:uid="{78B0280A-A118-4A7D-A661-A82C0DB229DA}"/>
    <cellStyle name="Separador de milhares 10 89" xfId="20232" xr:uid="{FFDD9102-F027-45A3-A446-775A8C5EFDA5}"/>
    <cellStyle name="Separador de milhares 10 89 2" xfId="20233" xr:uid="{15B6EDD4-0021-4059-B786-BE0671A2002F}"/>
    <cellStyle name="Separador de milhares 10 89 2 2" xfId="20234" xr:uid="{55BE655F-4C14-4E6D-B952-E3EB2E0DED92}"/>
    <cellStyle name="Separador de milhares 10 89 2 2 2" xfId="30953" xr:uid="{EF929ADD-69D2-4998-B658-51AA26C28ED4}"/>
    <cellStyle name="Separador de milhares 10 89 2 2 3" xfId="36472" xr:uid="{71F14E09-7F09-4AC2-846A-3B78A73B0BC7}"/>
    <cellStyle name="Separador de milhares 10 89 2 2 4" xfId="46179" xr:uid="{F4686592-9C3B-4D4D-B7F0-6B6C2CCD0F78}"/>
    <cellStyle name="Separador de milhares 10 89 2 3" xfId="28512" xr:uid="{F3C20B23-A9F2-47A6-95BE-A7F38B17E622}"/>
    <cellStyle name="Separador de milhares 10 89 2 4" xfId="36471" xr:uid="{D2597788-508E-4CFF-BCB0-3195D092BF4F}"/>
    <cellStyle name="Separador de milhares 10 89 2 5" xfId="43735" xr:uid="{0819963E-6EBC-43E7-A431-0A57E6927DD1}"/>
    <cellStyle name="Separador de milhares 10 89 3" xfId="20235" xr:uid="{CA82C25C-5570-4AA1-899E-2F1EE5748E96}"/>
    <cellStyle name="Separador de milhares 10 89 3 2" xfId="29730" xr:uid="{F170E073-267F-4F37-92D6-E6A5DBD07268}"/>
    <cellStyle name="Separador de milhares 10 89 3 3" xfId="36473" xr:uid="{FB97FC1A-FFBB-4AB4-B766-D5DF1C3DE5E8}"/>
    <cellStyle name="Separador de milhares 10 89 3 4" xfId="44956" xr:uid="{CD42D632-A991-4E52-B06E-B5332A3D2C34}"/>
    <cellStyle name="Separador de milhares 10 89 4" xfId="26213" xr:uid="{BE84A821-D33B-40E7-9B4F-C9B122AD0257}"/>
    <cellStyle name="Separador de milhares 10 89 5" xfId="27786" xr:uid="{BBE9468D-BA32-460E-AEEB-E20036943494}"/>
    <cellStyle name="Separador de milhares 10 89 6" xfId="36470" xr:uid="{5E430E69-8F3D-45BA-B7F4-32E5FB5E2EDE}"/>
    <cellStyle name="Separador de milhares 10 89 7" xfId="42512" xr:uid="{1BDB53DD-47EF-4C6B-9DEC-12AB79BA9865}"/>
    <cellStyle name="Separador de milhares 10 9" xfId="14257" xr:uid="{158E673E-D220-4A33-B17B-4AE352A0A088}"/>
    <cellStyle name="Separador de milhares 10 9 2" xfId="16887" xr:uid="{5528674E-C180-42CB-B798-84A1AC9807B0}"/>
    <cellStyle name="Separador de milhares 10 9 2 2" xfId="20238" xr:uid="{9ECBBF6B-CB8B-4A0A-B244-3FE4FB305417}"/>
    <cellStyle name="Separador de milhares 10 9 2 2 2" xfId="30516" xr:uid="{D18BA7F6-4659-4A6D-9969-AAA55C879E9F}"/>
    <cellStyle name="Separador de milhares 10 9 2 2 3" xfId="36476" xr:uid="{E268420A-FCCB-46D9-B08E-07CC368C6251}"/>
    <cellStyle name="Separador de milhares 10 9 2 2 4" xfId="45742" xr:uid="{B94A22E0-7C39-4463-8F10-2A6F6ED6ADC8}"/>
    <cellStyle name="Separador de milhares 10 9 2 3" xfId="20237" xr:uid="{D952406A-14F9-49E6-9BD6-FB7E43F24104}"/>
    <cellStyle name="Separador de milhares 10 9 2 3 2" xfId="36475" xr:uid="{0A19AF4E-D1EB-467A-BFA4-77704A57B8BD}"/>
    <cellStyle name="Separador de milhares 10 9 2 4" xfId="25776" xr:uid="{87E0191D-C4D9-4ED2-9A44-D4BA39D03C0E}"/>
    <cellStyle name="Separador de milhares 10 9 2 5" xfId="27349" xr:uid="{9AC6A7A4-7484-4B1B-B2DD-DE248E6A3111}"/>
    <cellStyle name="Separador de milhares 10 9 2 6" xfId="35059" xr:uid="{5A1112CC-5C1F-40D2-A0C9-62B772E39C1E}"/>
    <cellStyle name="Separador de milhares 10 9 2 7" xfId="43298" xr:uid="{6FE954D3-6ED2-4096-A5CA-3639BD71D23E}"/>
    <cellStyle name="Separador de milhares 10 9 3" xfId="20239" xr:uid="{354D9DB4-F33B-42A8-8145-914F9FAD132A}"/>
    <cellStyle name="Separador de milhares 10 9 3 2" xfId="29293" xr:uid="{DCF7BBA5-1036-4414-8BFD-CB39BA7A848C}"/>
    <cellStyle name="Separador de milhares 10 9 3 3" xfId="36477" xr:uid="{7CCAC2FF-C2A2-415E-9117-9F3113F3C094}"/>
    <cellStyle name="Separador de milhares 10 9 3 4" xfId="44519" xr:uid="{018A5FB3-CC5F-4902-893B-AC13CBBDB4C2}"/>
    <cellStyle name="Separador de milhares 10 9 4" xfId="20236" xr:uid="{2B62DD92-2E26-4063-BD6A-21133CFC4721}"/>
    <cellStyle name="Separador de milhares 10 9 4 2" xfId="32251" xr:uid="{AD5B6DFE-C024-4F96-88F5-7F6FCA57BDFE}"/>
    <cellStyle name="Separador de milhares 10 9 4 3" xfId="36474" xr:uid="{43777C13-F041-424A-A47D-D47CD9D5A497}"/>
    <cellStyle name="Separador de milhares 10 9 4 4" xfId="46982" xr:uid="{AB8E9DE5-BDCF-482A-A8C5-8A8173AE4A13}"/>
    <cellStyle name="Separador de milhares 10 9 5" xfId="33634" xr:uid="{A0BE26E4-9A3C-4950-90BF-1E4643310F81}"/>
    <cellStyle name="Separador de milhares 10 9 5 2" xfId="48513" xr:uid="{828DA96C-E57F-4F27-B3AA-58130F8406F9}"/>
    <cellStyle name="Separador de milhares 10 9 6" xfId="42075" xr:uid="{4A33B7DD-7E08-4016-B5FA-4988A9A17794}"/>
    <cellStyle name="Separador de milhares 10 90" xfId="20240" xr:uid="{6D30D6E4-0135-4764-9CAE-E4621EEC3B1A}"/>
    <cellStyle name="Separador de milhares 10 90 2" xfId="20241" xr:uid="{49B8E423-C49F-4F1E-9587-CB06C607B2C9}"/>
    <cellStyle name="Separador de milhares 10 90 2 2" xfId="20242" xr:uid="{F8110A95-03D0-4D6D-84AA-928FB630D9D7}"/>
    <cellStyle name="Separador de milhares 10 90 2 2 2" xfId="30954" xr:uid="{D319ACF1-9DFA-4A78-887A-969CE97D760B}"/>
    <cellStyle name="Separador de milhares 10 90 2 2 3" xfId="36480" xr:uid="{0FC6F74A-DAF5-4CE5-937C-667831368B98}"/>
    <cellStyle name="Separador de milhares 10 90 2 2 4" xfId="46180" xr:uid="{38AAF112-76D7-4C06-B18B-01E13B57FF84}"/>
    <cellStyle name="Separador de milhares 10 90 2 3" xfId="28513" xr:uid="{5FE3DDE5-C4B8-4B87-8136-85516574D1AA}"/>
    <cellStyle name="Separador de milhares 10 90 2 4" xfId="36479" xr:uid="{12F4232F-1528-4355-ABC4-33A8B3A7E633}"/>
    <cellStyle name="Separador de milhares 10 90 2 5" xfId="43736" xr:uid="{6D447AF8-9643-453D-8DB9-507B9CC4B482}"/>
    <cellStyle name="Separador de milhares 10 90 3" xfId="20243" xr:uid="{556D6244-A634-4397-B1A4-CFC26698FB15}"/>
    <cellStyle name="Separador de milhares 10 90 3 2" xfId="29731" xr:uid="{FBE58E9D-B92F-4895-B512-060F788C1229}"/>
    <cellStyle name="Separador de milhares 10 90 3 3" xfId="36481" xr:uid="{7123BB74-2415-4086-B087-F87D074247E6}"/>
    <cellStyle name="Separador de milhares 10 90 3 4" xfId="44957" xr:uid="{E57BC591-1FF4-4851-9289-6A9E9650C628}"/>
    <cellStyle name="Separador de milhares 10 90 4" xfId="26214" xr:uid="{58221232-F4BD-4796-9DBB-068B8A248893}"/>
    <cellStyle name="Separador de milhares 10 90 5" xfId="27787" xr:uid="{6542D7FF-5D16-4168-8A12-5336BA170804}"/>
    <cellStyle name="Separador de milhares 10 90 6" xfId="36478" xr:uid="{FBFEBD25-5EBF-42AA-B016-14CAA6FAE933}"/>
    <cellStyle name="Separador de milhares 10 90 7" xfId="42513" xr:uid="{8DAECA24-5E34-4D86-8AC1-2C185E6CB8EF}"/>
    <cellStyle name="Separador de milhares 10 91" xfId="20244" xr:uid="{F8B79139-B755-448B-9B4D-B9AC8F280A11}"/>
    <cellStyle name="Separador de milhares 10 91 2" xfId="20245" xr:uid="{EA71E698-24D9-4EC2-89A6-D3AFBC1019EE}"/>
    <cellStyle name="Separador de milhares 10 91 2 2" xfId="20246" xr:uid="{38E11CF5-C1D0-4DEF-8659-4F9F3FD77B23}"/>
    <cellStyle name="Separador de milhares 10 91 2 2 2" xfId="30955" xr:uid="{BAA5294E-9568-44BC-AE8D-CB80BFEF1E41}"/>
    <cellStyle name="Separador de milhares 10 91 2 2 3" xfId="36484" xr:uid="{93981DC3-BE9E-4F09-BD50-D1AC3E1DF037}"/>
    <cellStyle name="Separador de milhares 10 91 2 2 4" xfId="46181" xr:uid="{AB8EC175-BD75-4690-8C8B-C6F6D0819034}"/>
    <cellStyle name="Separador de milhares 10 91 2 3" xfId="28514" xr:uid="{CAC0F7E9-8548-4CF3-B831-C59A9B30B5AB}"/>
    <cellStyle name="Separador de milhares 10 91 2 4" xfId="36483" xr:uid="{CCB4446A-9402-4AFF-818F-50BB82264191}"/>
    <cellStyle name="Separador de milhares 10 91 2 5" xfId="43737" xr:uid="{FD1F4B5B-8093-4D0E-BE3A-283E279DCE19}"/>
    <cellStyle name="Separador de milhares 10 91 3" xfId="20247" xr:uid="{16143571-60A7-49A2-B5D8-BBD7EABBF223}"/>
    <cellStyle name="Separador de milhares 10 91 3 2" xfId="29732" xr:uid="{E0110DC8-4D36-4CF9-A0F4-18D14665D81E}"/>
    <cellStyle name="Separador de milhares 10 91 3 3" xfId="36485" xr:uid="{EA5F1DB3-1F90-46A7-BE58-D35A181D1097}"/>
    <cellStyle name="Separador de milhares 10 91 3 4" xfId="44958" xr:uid="{8E3F6877-A718-44D5-9160-313A841DF065}"/>
    <cellStyle name="Separador de milhares 10 91 4" xfId="26215" xr:uid="{DE56D242-A61B-4F21-8C34-2AE4EB1252B9}"/>
    <cellStyle name="Separador de milhares 10 91 5" xfId="27788" xr:uid="{61F7FAB6-0294-4244-99A2-47E45F4E142A}"/>
    <cellStyle name="Separador de milhares 10 91 6" xfId="36482" xr:uid="{7850C43C-A67D-4747-8C5B-F613DDAE0FF9}"/>
    <cellStyle name="Separador de milhares 10 91 7" xfId="42514" xr:uid="{85788918-D751-4996-B1FB-28092123C3E2}"/>
    <cellStyle name="Separador de milhares 10 92" xfId="20248" xr:uid="{9F42DEC0-05AB-475D-AC91-DB187B01048E}"/>
    <cellStyle name="Separador de milhares 10 92 2" xfId="20249" xr:uid="{115CD62D-2628-47D1-ADE2-4544ECFCB6D5}"/>
    <cellStyle name="Separador de milhares 10 92 2 2" xfId="20250" xr:uid="{978D7103-D62D-40B2-B253-3334ECCBD610}"/>
    <cellStyle name="Separador de milhares 10 92 2 2 2" xfId="30956" xr:uid="{F71F4E6F-3A8D-4A1D-8E27-1377C6E9FD7B}"/>
    <cellStyle name="Separador de milhares 10 92 2 2 3" xfId="36488" xr:uid="{35580E73-1290-48A1-8F89-30037800B263}"/>
    <cellStyle name="Separador de milhares 10 92 2 2 4" xfId="46182" xr:uid="{CCEADC75-8E4D-42B0-9D21-472FFDD43E82}"/>
    <cellStyle name="Separador de milhares 10 92 2 3" xfId="28515" xr:uid="{6323C63D-6DFE-4DE3-8CAA-7B263B14F6AD}"/>
    <cellStyle name="Separador de milhares 10 92 2 4" xfId="36487" xr:uid="{D2C02FF3-1B56-4636-BDA2-E99FBEFCB6BF}"/>
    <cellStyle name="Separador de milhares 10 92 2 5" xfId="43738" xr:uid="{B032F4EC-F60C-4E74-836E-0EB445EE76D3}"/>
    <cellStyle name="Separador de milhares 10 92 3" xfId="20251" xr:uid="{7AD982F8-B0BD-4C26-8897-5BF3D1324F33}"/>
    <cellStyle name="Separador de milhares 10 92 3 2" xfId="29733" xr:uid="{C5D9B21A-7B27-480E-B179-B1B072DFCA5E}"/>
    <cellStyle name="Separador de milhares 10 92 3 3" xfId="36489" xr:uid="{4D193CAB-1CB2-4309-B370-0DE279CF4322}"/>
    <cellStyle name="Separador de milhares 10 92 3 4" xfId="44959" xr:uid="{4E3275C5-B5C9-4F7B-BF09-030DB47F4B6B}"/>
    <cellStyle name="Separador de milhares 10 92 4" xfId="26216" xr:uid="{751698D7-8BB1-4D14-9BEF-66970C493812}"/>
    <cellStyle name="Separador de milhares 10 92 5" xfId="27789" xr:uid="{C5786122-ABBB-4715-8AE9-F25CF7BFEC88}"/>
    <cellStyle name="Separador de milhares 10 92 6" xfId="36486" xr:uid="{E6C72B2B-D41F-4DB9-A53B-8E597C18DDAA}"/>
    <cellStyle name="Separador de milhares 10 92 7" xfId="42515" xr:uid="{B07E719C-45F0-4CE7-AC70-9AAF721A127A}"/>
    <cellStyle name="Separador de milhares 10 93" xfId="20252" xr:uid="{FAEA504D-DD74-4991-AB42-82A0F57F583E}"/>
    <cellStyle name="Separador de milhares 10 93 2" xfId="20253" xr:uid="{3C7BAD51-6EFF-4A6D-B5C6-7963E95E4511}"/>
    <cellStyle name="Separador de milhares 10 93 2 2" xfId="20254" xr:uid="{DE532D45-17AA-4A04-AE3C-1C569D9C9063}"/>
    <cellStyle name="Separador de milhares 10 93 2 2 2" xfId="30957" xr:uid="{2F37520A-165B-436E-ABE1-E1DAD42BD48A}"/>
    <cellStyle name="Separador de milhares 10 93 2 2 3" xfId="36492" xr:uid="{1ADF2D99-F56E-418F-8807-C7289488A5F0}"/>
    <cellStyle name="Separador de milhares 10 93 2 2 4" xfId="46183" xr:uid="{761CE45F-B38C-4D6E-8641-634B937C60B4}"/>
    <cellStyle name="Separador de milhares 10 93 2 3" xfId="28516" xr:uid="{191AE489-A1E8-4317-99D7-A156903E676F}"/>
    <cellStyle name="Separador de milhares 10 93 2 4" xfId="36491" xr:uid="{6D6A9B7F-A8E3-4F98-B245-375CBD456992}"/>
    <cellStyle name="Separador de milhares 10 93 2 5" xfId="43739" xr:uid="{65EA7798-4FF7-4DB7-BABD-0B033CDA1F3A}"/>
    <cellStyle name="Separador de milhares 10 93 3" xfId="20255" xr:uid="{F0317ABD-22F7-491D-9B23-F0F1CE6F78EF}"/>
    <cellStyle name="Separador de milhares 10 93 3 2" xfId="29734" xr:uid="{7B3356C9-17A5-4510-8952-4B0B97B2C0A0}"/>
    <cellStyle name="Separador de milhares 10 93 3 3" xfId="36493" xr:uid="{F053223C-57F5-422A-AE2E-9BFA46EF5AFF}"/>
    <cellStyle name="Separador de milhares 10 93 3 4" xfId="44960" xr:uid="{89414B84-0414-4321-A956-8962ED7169C1}"/>
    <cellStyle name="Separador de milhares 10 93 4" xfId="26217" xr:uid="{2DD20B67-D2E8-4D99-8D32-772216EF12F8}"/>
    <cellStyle name="Separador de milhares 10 93 5" xfId="27790" xr:uid="{248D1525-4317-4011-8052-85127BB38FA3}"/>
    <cellStyle name="Separador de milhares 10 93 6" xfId="36490" xr:uid="{3FE605D6-CCEB-4E70-AEAC-956659E07F7D}"/>
    <cellStyle name="Separador de milhares 10 93 7" xfId="42516" xr:uid="{390D479F-BF90-4F4E-A1F7-06415C22E6C8}"/>
    <cellStyle name="Separador de milhares 10 94" xfId="20256" xr:uid="{250CB456-2DD8-4972-AF72-81D5235BCF33}"/>
    <cellStyle name="Separador de milhares 10 94 2" xfId="20257" xr:uid="{8C7E4912-E7E8-4CCD-9532-F94A79A61BF3}"/>
    <cellStyle name="Separador de milhares 10 94 2 2" xfId="20258" xr:uid="{707EFB78-216F-428B-AA51-66C1B2BAD6E1}"/>
    <cellStyle name="Separador de milhares 10 94 2 2 2" xfId="30958" xr:uid="{83DD9A15-6A21-43DE-9C57-741C3B86E1C6}"/>
    <cellStyle name="Separador de milhares 10 94 2 2 3" xfId="36496" xr:uid="{C848D650-FBA0-42DE-820D-7100E831CE5F}"/>
    <cellStyle name="Separador de milhares 10 94 2 2 4" xfId="46184" xr:uid="{1613CC96-AB95-4710-B343-69486977CE29}"/>
    <cellStyle name="Separador de milhares 10 94 2 3" xfId="28517" xr:uid="{7D5D6BF7-5334-449D-BD60-ABBE465966B5}"/>
    <cellStyle name="Separador de milhares 10 94 2 4" xfId="36495" xr:uid="{85C4D629-6E60-4043-8FE7-92704889BBEE}"/>
    <cellStyle name="Separador de milhares 10 94 2 5" xfId="43740" xr:uid="{CDDB4AA6-0659-48A0-B438-114FA975757E}"/>
    <cellStyle name="Separador de milhares 10 94 3" xfId="20259" xr:uid="{7B385EB3-2513-4611-B1E3-1039AC8B3D66}"/>
    <cellStyle name="Separador de milhares 10 94 3 2" xfId="29735" xr:uid="{B3490D43-B822-4841-9B06-FDC0B1F67388}"/>
    <cellStyle name="Separador de milhares 10 94 3 3" xfId="36497" xr:uid="{A6A37DFD-C80A-420E-9E48-1A16AC68B01F}"/>
    <cellStyle name="Separador de milhares 10 94 3 4" xfId="44961" xr:uid="{9BFFD134-5D1A-4A8F-A2E2-058E9E1B3D53}"/>
    <cellStyle name="Separador de milhares 10 94 4" xfId="26218" xr:uid="{831F754A-CBF1-47E9-BBF6-A256DCFB52EE}"/>
    <cellStyle name="Separador de milhares 10 94 5" xfId="27791" xr:uid="{01C3E820-3551-4AED-AD31-73C46EC4B788}"/>
    <cellStyle name="Separador de milhares 10 94 6" xfId="36494" xr:uid="{7CFE8F79-9A18-4FB9-8BCF-585E2DCD13CA}"/>
    <cellStyle name="Separador de milhares 10 94 7" xfId="42517" xr:uid="{D7C9A184-4AF6-4D16-8824-E088C42988C1}"/>
    <cellStyle name="Separador de milhares 10 95" xfId="20260" xr:uid="{0DA7D888-E7D7-4599-8B66-DC7682AE9A45}"/>
    <cellStyle name="Separador de milhares 10 95 2" xfId="20261" xr:uid="{207ED3D5-00D3-4830-9A2D-AB3139604F12}"/>
    <cellStyle name="Separador de milhares 10 95 2 2" xfId="20262" xr:uid="{23100C22-6482-4EF1-9177-559DA17B7582}"/>
    <cellStyle name="Separador de milhares 10 95 2 2 2" xfId="30959" xr:uid="{214F38A5-74BE-4842-8321-FBDDFD974022}"/>
    <cellStyle name="Separador de milhares 10 95 2 2 3" xfId="36500" xr:uid="{C3CE9187-E34D-4B40-8CC7-C6289C60AD9B}"/>
    <cellStyle name="Separador de milhares 10 95 2 2 4" xfId="46185" xr:uid="{6BA39A92-A2FA-4252-BE07-03004BE41DFC}"/>
    <cellStyle name="Separador de milhares 10 95 2 3" xfId="28518" xr:uid="{B1BFBFAB-9BA8-4D63-AE67-84228032197F}"/>
    <cellStyle name="Separador de milhares 10 95 2 4" xfId="36499" xr:uid="{03BE5EA1-1D79-4959-A8A1-95C6287359F5}"/>
    <cellStyle name="Separador de milhares 10 95 2 5" xfId="43741" xr:uid="{A055A746-5636-47FB-A03F-FD5900F3B242}"/>
    <cellStyle name="Separador de milhares 10 95 3" xfId="20263" xr:uid="{D468174E-14F0-45BF-BA20-5CAB50EA502A}"/>
    <cellStyle name="Separador de milhares 10 95 3 2" xfId="29736" xr:uid="{D4014EDC-626D-4364-AB49-B3BF14583113}"/>
    <cellStyle name="Separador de milhares 10 95 3 3" xfId="36501" xr:uid="{D0ACA07A-F9FC-42F4-ABBA-4BCE665A7691}"/>
    <cellStyle name="Separador de milhares 10 95 3 4" xfId="44962" xr:uid="{9F6F5763-971B-4B09-BF9A-5952A20C4724}"/>
    <cellStyle name="Separador de milhares 10 95 4" xfId="26219" xr:uid="{39EFCA6D-B8A8-469B-B16A-40286BE8F1C8}"/>
    <cellStyle name="Separador de milhares 10 95 5" xfId="27792" xr:uid="{A8F9FED6-45D9-46F1-9822-19422B0E05F1}"/>
    <cellStyle name="Separador de milhares 10 95 6" xfId="36498" xr:uid="{6E828E14-2E44-43E8-AF89-F33691F25E15}"/>
    <cellStyle name="Separador de milhares 10 95 7" xfId="42518" xr:uid="{CDD86282-0CA6-4AC9-9892-3DCDF05861F6}"/>
    <cellStyle name="Separador de milhares 10 96" xfId="20264" xr:uid="{E056C9CC-3440-4E9B-8C04-E00D1EAF7CA9}"/>
    <cellStyle name="Separador de milhares 10 96 2" xfId="20265" xr:uid="{B016093F-062D-4717-95EC-FED4BC71BE52}"/>
    <cellStyle name="Separador de milhares 10 96 2 2" xfId="20266" xr:uid="{02A9B8EF-F7E2-4F57-8E87-6F61F1E91C78}"/>
    <cellStyle name="Separador de milhares 10 96 2 2 2" xfId="30960" xr:uid="{60A97628-9474-44D6-8FEF-F23348E6F5B7}"/>
    <cellStyle name="Separador de milhares 10 96 2 2 3" xfId="36504" xr:uid="{106F4672-8A9E-4166-B962-51B7D841A1D0}"/>
    <cellStyle name="Separador de milhares 10 96 2 2 4" xfId="46186" xr:uid="{399D32FE-A954-4FDB-8A48-1F7F429FE4AA}"/>
    <cellStyle name="Separador de milhares 10 96 2 3" xfId="28519" xr:uid="{EEB965CD-7390-4114-A827-07B35870BA3D}"/>
    <cellStyle name="Separador de milhares 10 96 2 4" xfId="36503" xr:uid="{CB71B638-B31F-41F5-BB02-F496C2909202}"/>
    <cellStyle name="Separador de milhares 10 96 2 5" xfId="43742" xr:uid="{634441DE-8EFA-4C37-B3BF-02CD7A87F28D}"/>
    <cellStyle name="Separador de milhares 10 96 3" xfId="20267" xr:uid="{7741B0B8-86BD-45CD-BF1B-349AA83C19FC}"/>
    <cellStyle name="Separador de milhares 10 96 3 2" xfId="29737" xr:uid="{494C7E9E-113E-4FB7-A7F3-976B4B46DEF3}"/>
    <cellStyle name="Separador de milhares 10 96 3 3" xfId="36505" xr:uid="{E0569A66-F526-49FB-89ED-0386557B2476}"/>
    <cellStyle name="Separador de milhares 10 96 3 4" xfId="44963" xr:uid="{05DB1262-EBB9-4D54-A7D1-88C9E981AACB}"/>
    <cellStyle name="Separador de milhares 10 96 4" xfId="26220" xr:uid="{426908C7-9FFA-4B27-BB9B-8BA8B20879C8}"/>
    <cellStyle name="Separador de milhares 10 96 5" xfId="27793" xr:uid="{8EECD713-5882-4806-B2FB-754E577C56D9}"/>
    <cellStyle name="Separador de milhares 10 96 6" xfId="36502" xr:uid="{A990BC24-54D4-4BBE-9DDA-D839B0F47E8B}"/>
    <cellStyle name="Separador de milhares 10 96 7" xfId="42519" xr:uid="{9FC06602-3DE6-4BC8-B6A4-76565329D3CB}"/>
    <cellStyle name="Separador de milhares 10 97" xfId="20268" xr:uid="{1408C600-C713-43A4-8B5B-CAF8130E575B}"/>
    <cellStyle name="Separador de milhares 10 97 2" xfId="20269" xr:uid="{5B3DD686-7D9F-4187-94A5-998A3B9B7A58}"/>
    <cellStyle name="Separador de milhares 10 97 2 2" xfId="20270" xr:uid="{58E55BB4-CFF1-4FF1-A3DC-6218C41E7F25}"/>
    <cellStyle name="Separador de milhares 10 97 2 2 2" xfId="30961" xr:uid="{7C980A28-7D34-43A3-B168-1299F8DB4721}"/>
    <cellStyle name="Separador de milhares 10 97 2 2 3" xfId="36508" xr:uid="{C1B8BDE1-24B5-41DB-98DC-575D8F3C705D}"/>
    <cellStyle name="Separador de milhares 10 97 2 2 4" xfId="46187" xr:uid="{2CB2C287-BC2E-492D-8ED6-36017D3B5317}"/>
    <cellStyle name="Separador de milhares 10 97 2 3" xfId="28520" xr:uid="{94B11C0E-0951-4209-AFD6-F1C127A9193A}"/>
    <cellStyle name="Separador de milhares 10 97 2 4" xfId="36507" xr:uid="{3087E7BE-345B-42F0-9908-EB4C1A5299F8}"/>
    <cellStyle name="Separador de milhares 10 97 2 5" xfId="43743" xr:uid="{E17B4AE4-01AE-43AF-8426-D2D84B341258}"/>
    <cellStyle name="Separador de milhares 10 97 3" xfId="20271" xr:uid="{EADD40A2-5491-465A-A018-5D043486A124}"/>
    <cellStyle name="Separador de milhares 10 97 3 2" xfId="29738" xr:uid="{7339BB27-DBB2-4C14-9767-033785F51956}"/>
    <cellStyle name="Separador de milhares 10 97 3 3" xfId="36509" xr:uid="{97B37350-8DF8-4BC2-8D9C-7E9F85963DDE}"/>
    <cellStyle name="Separador de milhares 10 97 3 4" xfId="44964" xr:uid="{ABEE535C-5695-4A55-BFC9-7B9775140450}"/>
    <cellStyle name="Separador de milhares 10 97 4" xfId="26221" xr:uid="{4873E271-8F35-4A52-B576-DA7248AAC98E}"/>
    <cellStyle name="Separador de milhares 10 97 5" xfId="27794" xr:uid="{D7D8875B-E443-41F1-8288-93BD4DF5C7FF}"/>
    <cellStyle name="Separador de milhares 10 97 6" xfId="36506" xr:uid="{C13B611B-312E-43C3-989D-6B8AE9D28CA2}"/>
    <cellStyle name="Separador de milhares 10 97 7" xfId="42520" xr:uid="{ACE08040-F5BA-4646-956A-C3D13BAA691E}"/>
    <cellStyle name="Separador de milhares 10 98" xfId="20272" xr:uid="{F8FAF899-5383-45EE-AC4F-9A11C450789E}"/>
    <cellStyle name="Separador de milhares 10 98 2" xfId="20273" xr:uid="{F7785EC0-0742-4E16-8F3F-B6437894655E}"/>
    <cellStyle name="Separador de milhares 10 98 2 2" xfId="20274" xr:uid="{57CA5C48-5670-4EDB-8F7C-CE69299DF0BD}"/>
    <cellStyle name="Separador de milhares 10 98 2 2 2" xfId="30962" xr:uid="{DC4C30C3-05A8-4DF1-AC0E-E009B87A9E4E}"/>
    <cellStyle name="Separador de milhares 10 98 2 2 3" xfId="36512" xr:uid="{0A23EF9C-9DA5-49B8-913D-8D8E7606EBEF}"/>
    <cellStyle name="Separador de milhares 10 98 2 2 4" xfId="46188" xr:uid="{9BF66E1A-2D75-44AC-9D67-720ED6C84FA5}"/>
    <cellStyle name="Separador de milhares 10 98 2 3" xfId="28521" xr:uid="{16724CE7-F109-4C6B-B44D-F58C5A93B11D}"/>
    <cellStyle name="Separador de milhares 10 98 2 4" xfId="36511" xr:uid="{030CBF43-C8FD-4CFE-AD45-2EE6139BF782}"/>
    <cellStyle name="Separador de milhares 10 98 2 5" xfId="43744" xr:uid="{04B40E4B-918C-4B82-ABA3-6EA10AA855DD}"/>
    <cellStyle name="Separador de milhares 10 98 3" xfId="20275" xr:uid="{94663BBD-B041-4516-AFAE-8C5E3425D454}"/>
    <cellStyle name="Separador de milhares 10 98 3 2" xfId="29739" xr:uid="{CD812E53-CEC2-4DE5-97C7-D0A10D22C8D9}"/>
    <cellStyle name="Separador de milhares 10 98 3 3" xfId="36513" xr:uid="{85B0BFFF-B11A-4FA6-B4AE-AADE24E0ADC2}"/>
    <cellStyle name="Separador de milhares 10 98 3 4" xfId="44965" xr:uid="{98351BF8-31F1-4358-B123-B4DDD3D85E1D}"/>
    <cellStyle name="Separador de milhares 10 98 4" xfId="26222" xr:uid="{84D979AC-E669-47E5-AB43-5EBE4080F666}"/>
    <cellStyle name="Separador de milhares 10 98 5" xfId="27795" xr:uid="{7113509E-9499-4AFB-8E24-628C900F66DB}"/>
    <cellStyle name="Separador de milhares 10 98 6" xfId="36510" xr:uid="{6541F1F3-9649-4C7E-A784-4197D95A871A}"/>
    <cellStyle name="Separador de milhares 10 98 7" xfId="42521" xr:uid="{D17A34D8-48E4-4B64-A39D-68A0D9D14B58}"/>
    <cellStyle name="Separador de milhares 10 99" xfId="20276" xr:uid="{87033DE3-A593-46B0-8501-0913662598DF}"/>
    <cellStyle name="Separador de milhares 10 99 2" xfId="20277" xr:uid="{C431AB3D-E76A-4BB5-A3BE-708F65D8CF61}"/>
    <cellStyle name="Separador de milhares 10 99 2 2" xfId="20278" xr:uid="{11A1B331-B39B-4B46-8B71-CE85DD1791D1}"/>
    <cellStyle name="Separador de milhares 10 99 2 2 2" xfId="30963" xr:uid="{8FC27209-0EF0-4753-9F5C-67CA35A9A25D}"/>
    <cellStyle name="Separador de milhares 10 99 2 2 3" xfId="36516" xr:uid="{F8B2BD42-BFB5-4D20-8E34-92257E287E13}"/>
    <cellStyle name="Separador de milhares 10 99 2 2 4" xfId="46189" xr:uid="{766B4CEC-6AC0-4847-B627-5CD7A844E872}"/>
    <cellStyle name="Separador de milhares 10 99 2 3" xfId="28522" xr:uid="{DCDC3028-F6F8-4C46-8A34-BEE4A9B12F3F}"/>
    <cellStyle name="Separador de milhares 10 99 2 4" xfId="36515" xr:uid="{40F02D5C-FFDC-462E-8D70-76EAD6CAF898}"/>
    <cellStyle name="Separador de milhares 10 99 2 5" xfId="43745" xr:uid="{B11934DD-DAB4-44BD-918A-9073D5DD1707}"/>
    <cellStyle name="Separador de milhares 10 99 3" xfId="20279" xr:uid="{AD271C6A-4BE4-40CD-8E4B-B76F869A9C11}"/>
    <cellStyle name="Separador de milhares 10 99 3 2" xfId="29740" xr:uid="{8ED1CBE9-C96A-4582-89D3-CB2B46E71E6A}"/>
    <cellStyle name="Separador de milhares 10 99 3 3" xfId="36517" xr:uid="{0D15ED89-E69E-40B5-A31C-669C4F623258}"/>
    <cellStyle name="Separador de milhares 10 99 3 4" xfId="44966" xr:uid="{C195A08F-17E6-493B-8A06-AC6006277FBC}"/>
    <cellStyle name="Separador de milhares 10 99 4" xfId="26223" xr:uid="{929E1F63-FF11-4E47-8C38-227D17DCAFD3}"/>
    <cellStyle name="Separador de milhares 10 99 5" xfId="27796" xr:uid="{0CDAC335-1CFB-4245-B406-6C08A638EA10}"/>
    <cellStyle name="Separador de milhares 10 99 6" xfId="36514" xr:uid="{42896BC1-F314-4791-8D9E-BDC4B84D3B9D}"/>
    <cellStyle name="Separador de milhares 10 99 7" xfId="42522" xr:uid="{9946737E-43E0-421A-84C9-E61F295D49FD}"/>
    <cellStyle name="Separador de milhares 105" xfId="20280" xr:uid="{30CB5929-C569-4112-865F-69DE30D4BC93}"/>
    <cellStyle name="Separador de milhares 105 10" xfId="20281" xr:uid="{97EA25F6-AB8C-4478-AD55-318D30C9A78B}"/>
    <cellStyle name="Separador de milhares 105 10 2" xfId="29741" xr:uid="{3D17615E-0191-49D4-830A-95D5C7D10EAD}"/>
    <cellStyle name="Separador de milhares 105 10 3" xfId="36519" xr:uid="{550CB9DE-8D43-44AA-B42A-75D4E5E8AF70}"/>
    <cellStyle name="Separador de milhares 105 10 4" xfId="44967" xr:uid="{F012FE8D-A5C4-4079-9B43-18BF083B42A2}"/>
    <cellStyle name="Separador de milhares 105 11" xfId="26224" xr:uid="{1A0D663F-91BF-4E19-BC87-F7AC6E3C613F}"/>
    <cellStyle name="Separador de milhares 105 12" xfId="27797" xr:uid="{C82068FF-5AC2-499A-A03B-207B105201CF}"/>
    <cellStyle name="Separador de milhares 105 13" xfId="36518" xr:uid="{6A7D738B-097B-46EA-89E1-71CC5ACC08AE}"/>
    <cellStyle name="Separador de milhares 105 14" xfId="42523" xr:uid="{15A32A30-E269-4265-9BD1-8B4988D899A0}"/>
    <cellStyle name="Separador de milhares 105 2" xfId="20282" xr:uid="{CF2B25F9-0790-45A9-9FBD-AD19B05920B2}"/>
    <cellStyle name="Separador de milhares 105 2 2" xfId="20283" xr:uid="{6EBE54EF-7086-4688-A48D-DB3FF2E5E47B}"/>
    <cellStyle name="Separador de milhares 105 2 2 2" xfId="20284" xr:uid="{03E5E6EA-6FAD-49F6-9D55-000BA4ECBCD4}"/>
    <cellStyle name="Separador de milhares 105 2 2 2 2" xfId="30965" xr:uid="{9D9329AF-0B17-4DAB-A6D3-5B3E778FF452}"/>
    <cellStyle name="Separador de milhares 105 2 2 2 3" xfId="36522" xr:uid="{6C4F39D4-7DB3-4219-A49B-D9BCB751C147}"/>
    <cellStyle name="Separador de milhares 105 2 2 2 4" xfId="46191" xr:uid="{D7B3DA68-168A-45F7-98BC-AC495F861209}"/>
    <cellStyle name="Separador de milhares 105 2 2 3" xfId="28524" xr:uid="{328730E2-97EA-44EC-9515-3CB980742824}"/>
    <cellStyle name="Separador de milhares 105 2 2 4" xfId="36521" xr:uid="{0196C8E5-806C-41F5-832B-67CB523786DB}"/>
    <cellStyle name="Separador de milhares 105 2 2 5" xfId="43747" xr:uid="{25DFECD5-D685-4018-A6BD-EAD217EE9983}"/>
    <cellStyle name="Separador de milhares 105 2 3" xfId="20285" xr:uid="{DF1747A0-D485-43F2-A0BE-14605794EF06}"/>
    <cellStyle name="Separador de milhares 105 2 3 2" xfId="29742" xr:uid="{6107BE90-4F31-4390-AFC7-42898EBCFA31}"/>
    <cellStyle name="Separador de milhares 105 2 3 3" xfId="36523" xr:uid="{5BE8DCC5-5318-4CA5-9453-1818400539B8}"/>
    <cellStyle name="Separador de milhares 105 2 3 4" xfId="44968" xr:uid="{2CCCC2DA-B7BF-424B-BB08-A79255CDF3C3}"/>
    <cellStyle name="Separador de milhares 105 2 4" xfId="26225" xr:uid="{3DA20555-AD09-4DBD-9B5C-75695B03ACD6}"/>
    <cellStyle name="Separador de milhares 105 2 5" xfId="27798" xr:uid="{146A20D2-4C55-47F6-8EA2-36A183DAD1C1}"/>
    <cellStyle name="Separador de milhares 105 2 6" xfId="36520" xr:uid="{37325ED2-89A6-4686-8ACC-8EA6F18E7999}"/>
    <cellStyle name="Separador de milhares 105 2 7" xfId="42524" xr:uid="{2EB9EC1E-67DF-450A-A2D8-75655012F20E}"/>
    <cellStyle name="Separador de milhares 105 3" xfId="20286" xr:uid="{C43E9D50-9FE2-4654-93B6-2F984179719C}"/>
    <cellStyle name="Separador de milhares 105 3 2" xfId="20287" xr:uid="{E91B1E21-6ED1-4ECC-8D0A-3E6B7B89D504}"/>
    <cellStyle name="Separador de milhares 105 3 2 2" xfId="20288" xr:uid="{90B0A738-74B2-4ACD-BE91-1830DCFC8AF6}"/>
    <cellStyle name="Separador de milhares 105 3 2 2 2" xfId="30966" xr:uid="{257C60C5-B1A5-4460-9597-DE21783FF915}"/>
    <cellStyle name="Separador de milhares 105 3 2 2 3" xfId="36526" xr:uid="{3A7F1FD9-7C87-44B3-9076-E4AE6A1DCA16}"/>
    <cellStyle name="Separador de milhares 105 3 2 2 4" xfId="46192" xr:uid="{9F9A521A-58EB-4AE2-BFF5-F9A6FB73C2A0}"/>
    <cellStyle name="Separador de milhares 105 3 2 3" xfId="28525" xr:uid="{7A363090-FC1A-43C2-BD96-25AD0D1C709F}"/>
    <cellStyle name="Separador de milhares 105 3 2 4" xfId="36525" xr:uid="{F8282C6E-F1B5-4760-98E9-176C8D91FA93}"/>
    <cellStyle name="Separador de milhares 105 3 2 5" xfId="43748" xr:uid="{A3C0B602-20C8-44AF-822D-AFF602435F6E}"/>
    <cellStyle name="Separador de milhares 105 3 3" xfId="20289" xr:uid="{7BBA9D74-D490-496A-8448-63D6FB503D50}"/>
    <cellStyle name="Separador de milhares 105 3 3 2" xfId="29743" xr:uid="{6ED60B76-2D4B-4B90-A67B-A1A5704A98BF}"/>
    <cellStyle name="Separador de milhares 105 3 3 3" xfId="36527" xr:uid="{98EB27AC-84E5-458F-A490-A12D39F3362A}"/>
    <cellStyle name="Separador de milhares 105 3 3 4" xfId="44969" xr:uid="{864081B2-49EB-4C8F-BF4D-01E9E9D0B62B}"/>
    <cellStyle name="Separador de milhares 105 3 4" xfId="26226" xr:uid="{5176F96B-D43F-4E9E-AE3A-C81788ABDBEF}"/>
    <cellStyle name="Separador de milhares 105 3 5" xfId="27799" xr:uid="{2AC1407A-DD0D-4FD4-80B6-AC410B8E3849}"/>
    <cellStyle name="Separador de milhares 105 3 6" xfId="36524" xr:uid="{878D7B9F-040B-4675-AD31-16939FED4C76}"/>
    <cellStyle name="Separador de milhares 105 3 7" xfId="42525" xr:uid="{396C82A0-94D6-4960-AABF-36A0F76E8E0D}"/>
    <cellStyle name="Separador de milhares 105 4" xfId="20290" xr:uid="{7384ED53-E420-4A1D-A1B8-470ECDD71DF9}"/>
    <cellStyle name="Separador de milhares 105 4 2" xfId="20291" xr:uid="{298839B0-ADCE-4268-8E9F-28AF3197E853}"/>
    <cellStyle name="Separador de milhares 105 4 2 2" xfId="20292" xr:uid="{7C7FF478-4675-48A0-984A-46A56E063944}"/>
    <cellStyle name="Separador de milhares 105 4 2 2 2" xfId="30967" xr:uid="{D869D28A-A759-4549-A315-5CC5DD95F914}"/>
    <cellStyle name="Separador de milhares 105 4 2 2 3" xfId="36530" xr:uid="{101AA0E7-8E8B-4D6B-8F26-EE209AE68183}"/>
    <cellStyle name="Separador de milhares 105 4 2 2 4" xfId="46193" xr:uid="{BF06646B-1743-403E-9B93-1CB5F857DDA9}"/>
    <cellStyle name="Separador de milhares 105 4 2 3" xfId="28526" xr:uid="{24A11787-4B42-4B52-96FB-3919AF2EFEFC}"/>
    <cellStyle name="Separador de milhares 105 4 2 4" xfId="36529" xr:uid="{82DCC809-5F91-4747-B796-FB1CA1599952}"/>
    <cellStyle name="Separador de milhares 105 4 2 5" xfId="43749" xr:uid="{1BE60AF8-1B04-4C18-AA8B-5B937A07BE18}"/>
    <cellStyle name="Separador de milhares 105 4 3" xfId="20293" xr:uid="{550E3B01-8A6A-4E8E-B299-47E5EE6D396F}"/>
    <cellStyle name="Separador de milhares 105 4 3 2" xfId="29744" xr:uid="{4BCFBCF8-F977-4F7B-9681-DE773E2843BB}"/>
    <cellStyle name="Separador de milhares 105 4 3 3" xfId="36531" xr:uid="{8AAE9A27-B9BF-47C1-8905-EBCF031F974A}"/>
    <cellStyle name="Separador de milhares 105 4 3 4" xfId="44970" xr:uid="{D2105FE4-5AF5-476E-B49B-E95F8D0A3D79}"/>
    <cellStyle name="Separador de milhares 105 4 4" xfId="26227" xr:uid="{2092E019-5947-4396-BA80-F6B1C70EE165}"/>
    <cellStyle name="Separador de milhares 105 4 5" xfId="27800" xr:uid="{6791B6A1-F54F-4E8C-B92A-3AA99AD2372A}"/>
    <cellStyle name="Separador de milhares 105 4 6" xfId="36528" xr:uid="{28611006-E282-4DDF-BE0A-504B69CBA608}"/>
    <cellStyle name="Separador de milhares 105 4 7" xfId="42526" xr:uid="{E90D2E5B-F41B-4EEA-A81E-CDD7C51A6BA8}"/>
    <cellStyle name="Separador de milhares 105 5" xfId="20294" xr:uid="{05E3E528-6BB7-4546-9E51-E8317EBBB4AF}"/>
    <cellStyle name="Separador de milhares 105 5 2" xfId="20295" xr:uid="{D4323A87-C911-4AB5-8027-733E3DC5D55F}"/>
    <cellStyle name="Separador de milhares 105 5 2 2" xfId="20296" xr:uid="{A55F4BE6-B9F7-412E-9DC9-BF377C45C69B}"/>
    <cellStyle name="Separador de milhares 105 5 2 2 2" xfId="30968" xr:uid="{48B367CC-9D6D-4B49-BFFB-38C7A4D5BE8F}"/>
    <cellStyle name="Separador de milhares 105 5 2 2 3" xfId="36534" xr:uid="{67E9E373-9864-4453-B4E6-32377C8FC04E}"/>
    <cellStyle name="Separador de milhares 105 5 2 2 4" xfId="46194" xr:uid="{4A28BC6B-9254-4B7F-B0A1-37111AB2BF7E}"/>
    <cellStyle name="Separador de milhares 105 5 2 3" xfId="28527" xr:uid="{2C312807-8F3B-4EBD-A129-A15E43FD4B6B}"/>
    <cellStyle name="Separador de milhares 105 5 2 4" xfId="36533" xr:uid="{05D34D70-1800-46CB-9C54-2B54085BC20B}"/>
    <cellStyle name="Separador de milhares 105 5 2 5" xfId="43750" xr:uid="{FF63404D-53FC-4A0C-A309-C09A70A44EED}"/>
    <cellStyle name="Separador de milhares 105 5 3" xfId="20297" xr:uid="{6AF844D0-0F74-4B38-982E-549D4CC990A3}"/>
    <cellStyle name="Separador de milhares 105 5 3 2" xfId="29745" xr:uid="{6451B9D0-2A68-48B3-80DF-C1B0B30969A5}"/>
    <cellStyle name="Separador de milhares 105 5 3 3" xfId="36535" xr:uid="{346D620A-E19C-49AC-BDE2-6700534F2410}"/>
    <cellStyle name="Separador de milhares 105 5 3 4" xfId="44971" xr:uid="{B76863BB-8571-4C21-99D4-88EAC4826A7B}"/>
    <cellStyle name="Separador de milhares 105 5 4" xfId="26228" xr:uid="{454C2E84-71E9-479C-BC81-9F1BF07CAB21}"/>
    <cellStyle name="Separador de milhares 105 5 5" xfId="27801" xr:uid="{FCA0E92F-1522-4B60-8F37-584E8253AEDC}"/>
    <cellStyle name="Separador de milhares 105 5 6" xfId="36532" xr:uid="{C228E5E5-3F67-4A26-B56E-9E034AA92B9A}"/>
    <cellStyle name="Separador de milhares 105 5 7" xfId="42527" xr:uid="{C1C268D9-11A6-4ED7-A384-F076C4B1E381}"/>
    <cellStyle name="Separador de milhares 105 6" xfId="20298" xr:uid="{21E2A7F9-F54A-4EE2-9E9A-47701CAEDBF9}"/>
    <cellStyle name="Separador de milhares 105 6 2" xfId="20299" xr:uid="{698F3C64-16C4-4863-8FD8-21EB9F22B932}"/>
    <cellStyle name="Separador de milhares 105 6 2 2" xfId="20300" xr:uid="{D47F663E-DF24-4366-A11A-09A7B12A36F0}"/>
    <cellStyle name="Separador de milhares 105 6 2 2 2" xfId="30969" xr:uid="{DADD1740-5C25-452C-B66C-30E28C3BF05E}"/>
    <cellStyle name="Separador de milhares 105 6 2 2 3" xfId="36538" xr:uid="{5200DF31-8B73-4B9A-8E6D-282757836443}"/>
    <cellStyle name="Separador de milhares 105 6 2 2 4" xfId="46195" xr:uid="{C3DE7DEC-2CF8-44EA-BC21-34E569875221}"/>
    <cellStyle name="Separador de milhares 105 6 2 3" xfId="28528" xr:uid="{6A5EE74A-080B-4859-B5A4-744598173F46}"/>
    <cellStyle name="Separador de milhares 105 6 2 4" xfId="36537" xr:uid="{2A1F46F4-AAA5-4C64-A9FA-DDE2532AEBB7}"/>
    <cellStyle name="Separador de milhares 105 6 2 5" xfId="43751" xr:uid="{95FBC7E5-014A-49D6-B287-A09836BC0E2A}"/>
    <cellStyle name="Separador de milhares 105 6 3" xfId="20301" xr:uid="{E7B4002A-E690-4A62-9394-918BDC07F3BD}"/>
    <cellStyle name="Separador de milhares 105 6 3 2" xfId="29746" xr:uid="{7DC05A12-A0C9-41D5-8454-2AC34A46E416}"/>
    <cellStyle name="Separador de milhares 105 6 3 3" xfId="36539" xr:uid="{8428581D-3AAA-4A5B-90B9-324EBB3CE4FF}"/>
    <cellStyle name="Separador de milhares 105 6 3 4" xfId="44972" xr:uid="{1EA2579C-BE04-46E3-8B39-A3070885A8C8}"/>
    <cellStyle name="Separador de milhares 105 6 4" xfId="26229" xr:uid="{870A977B-039F-445C-B0B4-D0C7FA5B9D03}"/>
    <cellStyle name="Separador de milhares 105 6 5" xfId="27802" xr:uid="{2F00CFCF-9502-4197-A1D7-8F687EC0EBEE}"/>
    <cellStyle name="Separador de milhares 105 6 6" xfId="36536" xr:uid="{B4DE4A7C-322F-45F6-A127-A835352E1979}"/>
    <cellStyle name="Separador de milhares 105 6 7" xfId="42528" xr:uid="{6A6D4A8E-B359-4F57-B671-34E774EEBC84}"/>
    <cellStyle name="Separador de milhares 105 7" xfId="20302" xr:uid="{6C3F5DE1-96A1-4487-A080-6A046551F563}"/>
    <cellStyle name="Separador de milhares 105 7 2" xfId="20303" xr:uid="{90AF00EB-51D4-4DCB-A4E1-9E650E6B416A}"/>
    <cellStyle name="Separador de milhares 105 7 2 2" xfId="20304" xr:uid="{6437CA1A-624D-4D5D-9EA7-B7A31E9F9480}"/>
    <cellStyle name="Separador de milhares 105 7 2 2 2" xfId="30970" xr:uid="{E9339226-4D7B-4170-A037-DDC87920B072}"/>
    <cellStyle name="Separador de milhares 105 7 2 2 3" xfId="36542" xr:uid="{FB999A28-4202-4FE1-BC85-2E606F5219A9}"/>
    <cellStyle name="Separador de milhares 105 7 2 2 4" xfId="46196" xr:uid="{9469E3E3-BD28-40C7-8F1E-927FE7C758E2}"/>
    <cellStyle name="Separador de milhares 105 7 2 3" xfId="28529" xr:uid="{B4ECA220-0EA0-4E65-98B8-E1E76041710A}"/>
    <cellStyle name="Separador de milhares 105 7 2 4" xfId="36541" xr:uid="{CAB8D1BE-04A8-4076-BC52-28AC1AED4A38}"/>
    <cellStyle name="Separador de milhares 105 7 2 5" xfId="43752" xr:uid="{ADC84065-93CB-41B9-9B8C-2A5F97202854}"/>
    <cellStyle name="Separador de milhares 105 7 3" xfId="20305" xr:uid="{5FA0259D-BBF1-411E-BF91-9285E1E971E9}"/>
    <cellStyle name="Separador de milhares 105 7 3 2" xfId="29747" xr:uid="{57A5F2A3-42DD-4D17-B562-5CA2B1F5F10D}"/>
    <cellStyle name="Separador de milhares 105 7 3 3" xfId="36543" xr:uid="{91DD8520-CA79-41E4-8162-07A2F62F7875}"/>
    <cellStyle name="Separador de milhares 105 7 3 4" xfId="44973" xr:uid="{D6C80B63-1C66-452C-A820-ED6A84C7A77A}"/>
    <cellStyle name="Separador de milhares 105 7 4" xfId="26230" xr:uid="{892DC05E-EB27-4B00-A5E6-BC49D9060530}"/>
    <cellStyle name="Separador de milhares 105 7 5" xfId="27803" xr:uid="{F6ED3FBC-53C8-428D-B228-8DE8F064C5B9}"/>
    <cellStyle name="Separador de milhares 105 7 6" xfId="36540" xr:uid="{A5B0278A-FE98-4DE9-BC7D-32437D252B23}"/>
    <cellStyle name="Separador de milhares 105 7 7" xfId="42529" xr:uid="{B0315CB2-4586-4AAD-B71B-54BB0A488351}"/>
    <cellStyle name="Separador de milhares 105 8" xfId="20306" xr:uid="{B7F74391-EA88-4454-AA48-561DE9892708}"/>
    <cellStyle name="Separador de milhares 105 8 2" xfId="20307" xr:uid="{6203F037-B5E4-4829-ABA9-F9EEF3C852F9}"/>
    <cellStyle name="Separador de milhares 105 8 2 2" xfId="20308" xr:uid="{4790B48B-D45D-4C0D-9BB6-D6FE41D4B260}"/>
    <cellStyle name="Separador de milhares 105 8 2 2 2" xfId="30971" xr:uid="{1E97639D-B86B-4DC8-B468-6CBD4C61CCFA}"/>
    <cellStyle name="Separador de milhares 105 8 2 2 3" xfId="36546" xr:uid="{47A4C719-C304-4306-8F47-C34A53E261C7}"/>
    <cellStyle name="Separador de milhares 105 8 2 2 4" xfId="46197" xr:uid="{6FA85EB5-A3D3-4E79-9959-B3A4BFF8C1D9}"/>
    <cellStyle name="Separador de milhares 105 8 2 3" xfId="28530" xr:uid="{5CBC53AF-DDA1-46BD-B04C-C46D80A5B5D1}"/>
    <cellStyle name="Separador de milhares 105 8 2 4" xfId="36545" xr:uid="{42E1B30D-7C4B-40B0-8595-1A801E2D329B}"/>
    <cellStyle name="Separador de milhares 105 8 2 5" xfId="43753" xr:uid="{CAF66FEA-4A1A-4E1F-92C0-0A6DDD3B35A8}"/>
    <cellStyle name="Separador de milhares 105 8 3" xfId="20309" xr:uid="{7234DE62-8208-4DC2-995E-AEB8351E464B}"/>
    <cellStyle name="Separador de milhares 105 8 3 2" xfId="29748" xr:uid="{F2B3F0DA-8DEE-4CCA-8E42-FF9C1A3F674C}"/>
    <cellStyle name="Separador de milhares 105 8 3 3" xfId="36547" xr:uid="{6FA8BF43-6349-4120-807F-667C182EF273}"/>
    <cellStyle name="Separador de milhares 105 8 3 4" xfId="44974" xr:uid="{6BD89D8B-14FB-4061-8105-8A457F801A9A}"/>
    <cellStyle name="Separador de milhares 105 8 4" xfId="26231" xr:uid="{A5C96E42-04C7-41FA-8413-E6094A434A54}"/>
    <cellStyle name="Separador de milhares 105 8 5" xfId="27804" xr:uid="{FBCC1E5C-7EB1-4EB6-9EE1-E7BE319D000D}"/>
    <cellStyle name="Separador de milhares 105 8 6" xfId="36544" xr:uid="{210BF73F-2166-4E98-8144-3AA846B43F2D}"/>
    <cellStyle name="Separador de milhares 105 8 7" xfId="42530" xr:uid="{B0378BC4-D94B-4BC2-8A4B-E0CC7FEA5A07}"/>
    <cellStyle name="Separador de milhares 105 9" xfId="20310" xr:uid="{6646D9D3-F981-4EA0-BCDA-D365FAA1E821}"/>
    <cellStyle name="Separador de milhares 105 9 2" xfId="20311" xr:uid="{5DB88B08-E520-40B2-908C-950CB6590C73}"/>
    <cellStyle name="Separador de milhares 105 9 2 2" xfId="30964" xr:uid="{49BB1699-3D46-41CF-81A0-A449FB32052F}"/>
    <cellStyle name="Separador de milhares 105 9 2 3" xfId="36549" xr:uid="{5983B5FB-BC61-449A-B923-612123F92F50}"/>
    <cellStyle name="Separador de milhares 105 9 2 4" xfId="46190" xr:uid="{25715469-B186-41C1-A75F-3B16872F41A3}"/>
    <cellStyle name="Separador de milhares 105 9 3" xfId="28523" xr:uid="{80254ACE-3EB8-44C0-9E6A-A9D3ABF00118}"/>
    <cellStyle name="Separador de milhares 105 9 4" xfId="36548" xr:uid="{7EFDDE68-4574-4133-961E-E3593FBC7434}"/>
    <cellStyle name="Separador de milhares 105 9 5" xfId="43746" xr:uid="{6133E9D5-2532-4E00-AC8F-D0FF333BDEAA}"/>
    <cellStyle name="Separador de milhares 11" xfId="14258" xr:uid="{F6718B2E-2104-4E3E-B873-69FFB01362D2}"/>
    <cellStyle name="Separador de milhares 11 10" xfId="14259" xr:uid="{36088FFC-108D-4D51-88CD-16F9EB2E56E5}"/>
    <cellStyle name="Separador de milhares 11 10 2" xfId="16889" xr:uid="{E7686DE0-10DF-4139-9AA1-19B9633CD004}"/>
    <cellStyle name="Separador de milhares 11 10 2 2" xfId="20315" xr:uid="{5EB2BB5C-4B6A-47B0-9B7D-603056E8665F}"/>
    <cellStyle name="Separador de milhares 11 10 2 2 2" xfId="30518" xr:uid="{6D8BC25A-8BF3-4ABB-B1C4-45C35491CB1C}"/>
    <cellStyle name="Separador de milhares 11 10 2 2 3" xfId="36553" xr:uid="{FFFD36D1-EC04-4045-809C-0EAACFF430B7}"/>
    <cellStyle name="Separador de milhares 11 10 2 2 4" xfId="45744" xr:uid="{0A41058D-A816-4EB3-91AF-FEF314042904}"/>
    <cellStyle name="Separador de milhares 11 10 2 3" xfId="20314" xr:uid="{01D45BE3-6E46-45AD-8F99-E9206E3ECD16}"/>
    <cellStyle name="Separador de milhares 11 10 2 3 2" xfId="36552" xr:uid="{D2316233-5415-4E20-9DC9-C3BDE59000EC}"/>
    <cellStyle name="Separador de milhares 11 10 2 4" xfId="25778" xr:uid="{E56E83FD-0B01-42F3-A872-B49B6E85C2D0}"/>
    <cellStyle name="Separador de milhares 11 10 2 5" xfId="27351" xr:uid="{F2228122-8684-4A55-BB4B-E5486E4395D6}"/>
    <cellStyle name="Separador de milhares 11 10 2 6" xfId="35061" xr:uid="{D2E0F0D1-E305-43C7-B034-8696DD1769CB}"/>
    <cellStyle name="Separador de milhares 11 10 2 7" xfId="43300" xr:uid="{65D7A2F0-09CD-4BC4-B657-9BFF67E7DCD9}"/>
    <cellStyle name="Separador de milhares 11 10 3" xfId="20316" xr:uid="{CC78C8B5-7A2C-4EAD-B587-968F052355BD}"/>
    <cellStyle name="Separador de milhares 11 10 3 2" xfId="29295" xr:uid="{4307F102-641E-4CC4-B926-DE5CCC067D7F}"/>
    <cellStyle name="Separador de milhares 11 10 3 3" xfId="36554" xr:uid="{7E5CB737-C2E3-4703-B40A-77FD05351855}"/>
    <cellStyle name="Separador de milhares 11 10 3 4" xfId="44521" xr:uid="{E8548044-9711-42DE-9BC9-565EBE6D1A09}"/>
    <cellStyle name="Separador de milhares 11 10 4" xfId="20313" xr:uid="{6CC7406D-10B6-47F4-9499-DD3A5B744715}"/>
    <cellStyle name="Separador de milhares 11 10 4 2" xfId="32253" xr:uid="{40AAACB9-AB3A-4AC9-A04D-8DF6328093E7}"/>
    <cellStyle name="Separador de milhares 11 10 4 3" xfId="36551" xr:uid="{E18AF1B8-8F7B-412C-B0DB-FA8EC05BEEAB}"/>
    <cellStyle name="Separador de milhares 11 10 4 4" xfId="46984" xr:uid="{F96FFA4D-966A-4C76-BEA8-31B61B8153E7}"/>
    <cellStyle name="Separador de milhares 11 10 5" xfId="33636" xr:uid="{388084B8-4034-4233-97B3-84FCBBC7FBDF}"/>
    <cellStyle name="Separador de milhares 11 10 5 2" xfId="48515" xr:uid="{C8B4DF0C-4417-45CA-AD00-E1A8CF37D3C2}"/>
    <cellStyle name="Separador de milhares 11 10 6" xfId="42077" xr:uid="{C9EAD7C3-8021-4FE5-A1F3-4D9159E34356}"/>
    <cellStyle name="Separador de milhares 11 11" xfId="14260" xr:uid="{28F43641-39E2-4FD2-B9CD-0CE7E801F120}"/>
    <cellStyle name="Separador de milhares 11 11 2" xfId="16890" xr:uid="{3F18A1AB-CAD1-4AB4-ADFF-864E9528781C}"/>
    <cellStyle name="Separador de milhares 11 11 2 2" xfId="20319" xr:uid="{94FD7810-2B62-45FB-9D79-7527D1CC0A03}"/>
    <cellStyle name="Separador de milhares 11 11 2 2 2" xfId="30519" xr:uid="{13F2DE10-3428-4EB5-82AF-1373B6DCA51B}"/>
    <cellStyle name="Separador de milhares 11 11 2 2 3" xfId="36557" xr:uid="{39923569-8C7B-48FE-9F8E-CBE52DF10AAD}"/>
    <cellStyle name="Separador de milhares 11 11 2 2 4" xfId="45745" xr:uid="{FEA6144E-8FFC-44FD-88CE-5486CE023145}"/>
    <cellStyle name="Separador de milhares 11 11 2 3" xfId="20318" xr:uid="{024ABBFF-99E4-4E64-B0C3-65E85661E8D9}"/>
    <cellStyle name="Separador de milhares 11 11 2 3 2" xfId="36556" xr:uid="{2998FE05-B832-40B5-A0F3-885109389B05}"/>
    <cellStyle name="Separador de milhares 11 11 2 4" xfId="25779" xr:uid="{B4D67F1E-81C9-4B2A-AD9A-69DA9410769A}"/>
    <cellStyle name="Separador de milhares 11 11 2 5" xfId="27352" xr:uid="{2DE8031E-42D6-4C85-A956-A2A23FF7F067}"/>
    <cellStyle name="Separador de milhares 11 11 2 6" xfId="35062" xr:uid="{57691EB9-268A-46D6-9C2B-8D33EE0A5CE0}"/>
    <cellStyle name="Separador de milhares 11 11 2 7" xfId="43301" xr:uid="{34B010FB-406E-4034-A084-C4F1197E7800}"/>
    <cellStyle name="Separador de milhares 11 11 3" xfId="20320" xr:uid="{3D7DA0B5-2A7A-451D-BF18-2F00352CCFB7}"/>
    <cellStyle name="Separador de milhares 11 11 3 2" xfId="29296" xr:uid="{17CE6A93-E131-4FEE-B7A3-0356280F236E}"/>
    <cellStyle name="Separador de milhares 11 11 3 3" xfId="36558" xr:uid="{AC560ED0-FE4C-4777-BB81-CCF16AA8BE27}"/>
    <cellStyle name="Separador de milhares 11 11 3 4" xfId="44522" xr:uid="{9FCDF1FF-3717-4482-9022-5CEE70F97EC7}"/>
    <cellStyle name="Separador de milhares 11 11 4" xfId="20317" xr:uid="{5E6777C7-168A-4E90-A89E-1C9A87D8E54A}"/>
    <cellStyle name="Separador de milhares 11 11 4 2" xfId="32254" xr:uid="{F261E5D1-DF2F-4CBF-84D8-8FFFD1EDD80D}"/>
    <cellStyle name="Separador de milhares 11 11 4 3" xfId="36555" xr:uid="{A44FD74C-03BD-471A-B4C7-E6C517FBCB37}"/>
    <cellStyle name="Separador de milhares 11 11 4 4" xfId="46985" xr:uid="{325019B2-C4C8-4DEF-969A-88770DA9BA73}"/>
    <cellStyle name="Separador de milhares 11 11 5" xfId="33637" xr:uid="{A177118C-E53B-4FA6-BABA-B7861C282429}"/>
    <cellStyle name="Separador de milhares 11 11 5 2" xfId="48516" xr:uid="{786669BA-4E5A-4576-AF17-609B75413D9B}"/>
    <cellStyle name="Separador de milhares 11 11 6" xfId="42078" xr:uid="{9EE24609-81EC-4FD3-A7DE-726BF3A81DFB}"/>
    <cellStyle name="Separador de milhares 11 12" xfId="14261" xr:uid="{17253CD6-160E-4336-95DE-CA044E73C43B}"/>
    <cellStyle name="Separador de milhares 11 12 2" xfId="16891" xr:uid="{EA26E17E-DDF6-4BC2-96F5-9E245FB1F1BA}"/>
    <cellStyle name="Separador de milhares 11 12 2 2" xfId="20323" xr:uid="{B15CC672-CD6C-46D1-AF01-47FDB47FA4CE}"/>
    <cellStyle name="Separador de milhares 11 12 2 2 2" xfId="30520" xr:uid="{8E462F21-ABF2-48DD-B39B-A01B440079A6}"/>
    <cellStyle name="Separador de milhares 11 12 2 2 3" xfId="36561" xr:uid="{2FDED9F0-AF6D-4F14-9A3A-4E966AD58EFF}"/>
    <cellStyle name="Separador de milhares 11 12 2 2 4" xfId="45746" xr:uid="{050C4B0B-DFD4-4E79-8D57-CA35D1CEAA56}"/>
    <cellStyle name="Separador de milhares 11 12 2 3" xfId="20322" xr:uid="{FD117C2F-3995-4B00-B4E7-3F02BF50B9CE}"/>
    <cellStyle name="Separador de milhares 11 12 2 3 2" xfId="36560" xr:uid="{E52F6A67-3E39-4A8A-8F17-AC8EFD3E1A0D}"/>
    <cellStyle name="Separador de milhares 11 12 2 4" xfId="25780" xr:uid="{AD7C39C1-91EB-4ED6-8D69-DF5FA1384074}"/>
    <cellStyle name="Separador de milhares 11 12 2 5" xfId="27353" xr:uid="{FAE5D63F-EAB8-4929-946D-9EA7C349D837}"/>
    <cellStyle name="Separador de milhares 11 12 2 6" xfId="35063" xr:uid="{A3E7B983-B8B7-4366-9D33-EC1DA6E44C28}"/>
    <cellStyle name="Separador de milhares 11 12 2 7" xfId="43302" xr:uid="{DB70C097-335E-40AF-A403-8EECEC30D051}"/>
    <cellStyle name="Separador de milhares 11 12 3" xfId="20324" xr:uid="{3A8B18C8-2980-46D0-BE05-5E60EE9ED56A}"/>
    <cellStyle name="Separador de milhares 11 12 3 2" xfId="29297" xr:uid="{83FF912A-0839-4FF5-AFBC-429B4B7C3C80}"/>
    <cellStyle name="Separador de milhares 11 12 3 3" xfId="36562" xr:uid="{88F18D0E-EB4D-4470-8DD6-19175C234E63}"/>
    <cellStyle name="Separador de milhares 11 12 3 4" xfId="44523" xr:uid="{DB7188B5-5D8B-4481-89F4-B3D94AB5CC9E}"/>
    <cellStyle name="Separador de milhares 11 12 4" xfId="20321" xr:uid="{16629E20-DA18-4E63-8623-6D152AC199EE}"/>
    <cellStyle name="Separador de milhares 11 12 4 2" xfId="32255" xr:uid="{218B97A1-E276-4599-877B-58BCBB5AD4DD}"/>
    <cellStyle name="Separador de milhares 11 12 4 3" xfId="36559" xr:uid="{5AAEC562-3A08-4B14-BE61-5A4DBC1A7C99}"/>
    <cellStyle name="Separador de milhares 11 12 4 4" xfId="46986" xr:uid="{6A9C56FE-F8CA-4C4E-845C-A5F9D42DCCC9}"/>
    <cellStyle name="Separador de milhares 11 12 5" xfId="33638" xr:uid="{A7A3F987-BA3C-4FC8-A415-7DBF0B13070D}"/>
    <cellStyle name="Separador de milhares 11 12 5 2" xfId="48517" xr:uid="{0DD11FD9-B935-4DA9-85C7-9655A9CF7A12}"/>
    <cellStyle name="Separador de milhares 11 12 6" xfId="42079" xr:uid="{3B06A51F-3AB0-4F68-835D-EF97D9BAB7E1}"/>
    <cellStyle name="Separador de milhares 11 13" xfId="14262" xr:uid="{7E6601B2-4709-4D41-B7C5-95D4D20EB2F9}"/>
    <cellStyle name="Separador de milhares 11 13 2" xfId="16892" xr:uid="{F1B958DD-5525-4175-9035-F5DF8FA2DE4C}"/>
    <cellStyle name="Separador de milhares 11 13 2 2" xfId="20327" xr:uid="{4BD69A93-D75D-47E1-8D57-F1F5ADB2B9A7}"/>
    <cellStyle name="Separador de milhares 11 13 2 2 2" xfId="30521" xr:uid="{FAA03482-F242-46E5-AAAA-B5397D3D3A0F}"/>
    <cellStyle name="Separador de milhares 11 13 2 2 3" xfId="36565" xr:uid="{DFA3326D-449C-426C-9593-A217C0B60430}"/>
    <cellStyle name="Separador de milhares 11 13 2 2 4" xfId="45747" xr:uid="{5ED335CB-903E-49E0-ABAC-8DD05BD97F55}"/>
    <cellStyle name="Separador de milhares 11 13 2 3" xfId="20326" xr:uid="{AFB10B82-5AD8-4204-A360-648AE701940D}"/>
    <cellStyle name="Separador de milhares 11 13 2 3 2" xfId="36564" xr:uid="{2644CF6F-31DF-4D83-B824-C20763839761}"/>
    <cellStyle name="Separador de milhares 11 13 2 4" xfId="25781" xr:uid="{21A63AD8-2A92-4E9A-9350-9B33E7E7259D}"/>
    <cellStyle name="Separador de milhares 11 13 2 5" xfId="27354" xr:uid="{238A5E3D-CB5B-4D50-ADF5-6D9D4FBD84F0}"/>
    <cellStyle name="Separador de milhares 11 13 2 6" xfId="35064" xr:uid="{1EC69629-CB15-4BFF-B710-F2535665D401}"/>
    <cellStyle name="Separador de milhares 11 13 2 7" xfId="43303" xr:uid="{157F990F-C63F-4E05-9990-3DAD76A1361F}"/>
    <cellStyle name="Separador de milhares 11 13 3" xfId="20328" xr:uid="{07369399-C6F5-4552-A648-E7A2F51A6754}"/>
    <cellStyle name="Separador de milhares 11 13 3 2" xfId="29298" xr:uid="{34D4BBE2-57F2-4C2B-85E7-A32EAB67F20F}"/>
    <cellStyle name="Separador de milhares 11 13 3 3" xfId="36566" xr:uid="{66E1149F-684A-4B77-9245-51202AA82953}"/>
    <cellStyle name="Separador de milhares 11 13 3 4" xfId="44524" xr:uid="{A4EFBC46-8B92-422C-821F-38BE998B404D}"/>
    <cellStyle name="Separador de milhares 11 13 4" xfId="20325" xr:uid="{84B7BF58-87AC-4157-B0EF-DD20E2506FFA}"/>
    <cellStyle name="Separador de milhares 11 13 4 2" xfId="32256" xr:uid="{05E316AD-B4FE-4204-83C6-3913849AB0CF}"/>
    <cellStyle name="Separador de milhares 11 13 4 3" xfId="36563" xr:uid="{141BE957-8681-45A2-86AB-69D1EA3EDE41}"/>
    <cellStyle name="Separador de milhares 11 13 4 4" xfId="46987" xr:uid="{4B5496F6-7D7C-4E5E-A20C-BA4827FD42DC}"/>
    <cellStyle name="Separador de milhares 11 13 5" xfId="33639" xr:uid="{08993DC2-AB4C-4399-AF1B-E96A3FE44BD9}"/>
    <cellStyle name="Separador de milhares 11 13 5 2" xfId="48518" xr:uid="{91016B23-524A-4421-A076-C0B7AA2CCA94}"/>
    <cellStyle name="Separador de milhares 11 13 6" xfId="42080" xr:uid="{4616B368-C7B6-47D8-9E37-3B1B869D4F6E}"/>
    <cellStyle name="Separador de milhares 11 14" xfId="14263" xr:uid="{6F9445AC-F967-47F1-9F2C-439F4D171131}"/>
    <cellStyle name="Separador de milhares 11 14 2" xfId="16893" xr:uid="{44E1E411-80FF-46E0-A7AC-92B663D8B361}"/>
    <cellStyle name="Separador de milhares 11 14 2 2" xfId="20331" xr:uid="{AD4FF5BD-F939-4803-A61C-0C372E3F0289}"/>
    <cellStyle name="Separador de milhares 11 14 2 2 2" xfId="30522" xr:uid="{AB53AFFF-135C-4D13-88D7-3E93FB297E72}"/>
    <cellStyle name="Separador de milhares 11 14 2 2 3" xfId="36569" xr:uid="{5D9D5FBD-398A-4606-8158-113A51C220BA}"/>
    <cellStyle name="Separador de milhares 11 14 2 2 4" xfId="45748" xr:uid="{279B7F56-462C-4041-B8E6-DD21DA9490C8}"/>
    <cellStyle name="Separador de milhares 11 14 2 3" xfId="20330" xr:uid="{F1A9F159-CBEF-436E-A45B-E744892F12DB}"/>
    <cellStyle name="Separador de milhares 11 14 2 3 2" xfId="36568" xr:uid="{FCF67AA1-A871-4068-938B-0E66FABEDD72}"/>
    <cellStyle name="Separador de milhares 11 14 2 4" xfId="25782" xr:uid="{2D50B9DA-C4F5-457A-99C1-567D428AD7BE}"/>
    <cellStyle name="Separador de milhares 11 14 2 5" xfId="27355" xr:uid="{ACBD944E-465D-478D-A876-3A182E2E9EFB}"/>
    <cellStyle name="Separador de milhares 11 14 2 6" xfId="35065" xr:uid="{115D32C6-AFD5-4696-95E5-64877A0426D2}"/>
    <cellStyle name="Separador de milhares 11 14 2 7" xfId="43304" xr:uid="{B57FF4DD-8156-419D-9A95-30F16B080311}"/>
    <cellStyle name="Separador de milhares 11 14 3" xfId="20332" xr:uid="{CAC43F68-A934-4CFF-966D-8A4D7C673C2C}"/>
    <cellStyle name="Separador de milhares 11 14 3 2" xfId="29299" xr:uid="{5E30FF4D-3CB0-4B6A-A286-9B39B9007E73}"/>
    <cellStyle name="Separador de milhares 11 14 3 3" xfId="36570" xr:uid="{804AF8E7-65EE-4179-A114-BCA91314A2CA}"/>
    <cellStyle name="Separador de milhares 11 14 3 4" xfId="44525" xr:uid="{D9FCC6DA-90C3-4DA1-BB96-98FFBFF7AE82}"/>
    <cellStyle name="Separador de milhares 11 14 4" xfId="20329" xr:uid="{5CF44CD6-8FD7-451D-A6DF-4176EDFE1F43}"/>
    <cellStyle name="Separador de milhares 11 14 4 2" xfId="32257" xr:uid="{823BD19A-912C-4AE2-9B61-34BAB5A90BB8}"/>
    <cellStyle name="Separador de milhares 11 14 4 3" xfId="36567" xr:uid="{15C1EB8C-7924-476D-B1BE-81701E99206B}"/>
    <cellStyle name="Separador de milhares 11 14 4 4" xfId="46988" xr:uid="{EEE64227-36F8-4F2B-9826-55A4C5EFFD3B}"/>
    <cellStyle name="Separador de milhares 11 14 5" xfId="33640" xr:uid="{3417194A-9A23-4C26-BDE9-82C066793ED0}"/>
    <cellStyle name="Separador de milhares 11 14 5 2" xfId="48519" xr:uid="{F30AF720-1EF0-4446-AC63-7A5DE9D7B27C}"/>
    <cellStyle name="Separador de milhares 11 14 6" xfId="42081" xr:uid="{AEEDA72B-1E3F-48EF-81ED-96415A24941E}"/>
    <cellStyle name="Separador de milhares 11 15" xfId="14264" xr:uid="{DDDC5B63-DAF6-419C-A58C-4D2EEA99E631}"/>
    <cellStyle name="Separador de milhares 11 15 2" xfId="16894" xr:uid="{22EA2618-2FC5-4AD2-988C-817C5B3979A6}"/>
    <cellStyle name="Separador de milhares 11 15 2 2" xfId="20335" xr:uid="{F4CAACF0-9DD2-4DE4-8394-893101041960}"/>
    <cellStyle name="Separador de milhares 11 15 2 2 2" xfId="30523" xr:uid="{8D703C85-AF2F-4513-A9F4-D37E407CF22A}"/>
    <cellStyle name="Separador de milhares 11 15 2 2 3" xfId="36573" xr:uid="{3839687D-FC26-493D-93EF-CAF631C9AE12}"/>
    <cellStyle name="Separador de milhares 11 15 2 2 4" xfId="45749" xr:uid="{B8630232-14A4-4954-94EA-7ED32DFF4999}"/>
    <cellStyle name="Separador de milhares 11 15 2 3" xfId="20334" xr:uid="{BF16485D-6E2C-4AAF-B4C7-F7AFB8BBE765}"/>
    <cellStyle name="Separador de milhares 11 15 2 3 2" xfId="36572" xr:uid="{DE851921-DE6E-47E3-B7CB-CF287B35AFAE}"/>
    <cellStyle name="Separador de milhares 11 15 2 4" xfId="25783" xr:uid="{9741D504-411C-4ED3-93E3-645023C51597}"/>
    <cellStyle name="Separador de milhares 11 15 2 5" xfId="27356" xr:uid="{01009BAC-1037-454A-9B6A-70666CAC5D25}"/>
    <cellStyle name="Separador de milhares 11 15 2 6" xfId="35066" xr:uid="{C7C701B0-F8B6-4B1F-AD1F-367CAB883A66}"/>
    <cellStyle name="Separador de milhares 11 15 2 7" xfId="43305" xr:uid="{91B95255-D0FC-4E2D-B963-720A05934F59}"/>
    <cellStyle name="Separador de milhares 11 15 3" xfId="20336" xr:uid="{FEF10A7A-CE14-4621-A8DD-93E726B343D1}"/>
    <cellStyle name="Separador de milhares 11 15 3 2" xfId="29300" xr:uid="{ACE36709-428F-45FC-9333-756B1E6AE19A}"/>
    <cellStyle name="Separador de milhares 11 15 3 3" xfId="36574" xr:uid="{58A41132-F491-4EE8-810C-2314D5034208}"/>
    <cellStyle name="Separador de milhares 11 15 3 4" xfId="44526" xr:uid="{E8740F70-151F-49A0-B4DD-9B53954376DF}"/>
    <cellStyle name="Separador de milhares 11 15 4" xfId="20333" xr:uid="{0F6E3461-900D-47BA-9D34-FB2166D46EA4}"/>
    <cellStyle name="Separador de milhares 11 15 4 2" xfId="32258" xr:uid="{7515FDFB-810B-473C-9939-D1ACC1B5D652}"/>
    <cellStyle name="Separador de milhares 11 15 4 3" xfId="36571" xr:uid="{A767AA89-75F9-4910-A069-AB32371A23A5}"/>
    <cellStyle name="Separador de milhares 11 15 4 4" xfId="46989" xr:uid="{B6138514-EFB3-4E6F-8F22-CA8B94D39F4E}"/>
    <cellStyle name="Separador de milhares 11 15 5" xfId="33641" xr:uid="{55BE9B37-B7C2-4E1C-888C-6BECBB6EEE6C}"/>
    <cellStyle name="Separador de milhares 11 15 5 2" xfId="48520" xr:uid="{1195406A-2522-41DC-8A9B-8C9EFEC715EB}"/>
    <cellStyle name="Separador de milhares 11 15 6" xfId="42082" xr:uid="{1817C8B9-87F5-490F-A274-A74FDAAD4529}"/>
    <cellStyle name="Separador de milhares 11 16" xfId="14265" xr:uid="{441DA04D-A4FB-4AD5-A85C-6489ED2BC67F}"/>
    <cellStyle name="Separador de milhares 11 16 2" xfId="16895" xr:uid="{6E76A33D-F32D-4233-9B8F-43EF1025B46C}"/>
    <cellStyle name="Separador de milhares 11 16 2 2" xfId="20339" xr:uid="{251BA86A-F96A-4573-99FF-01ECD6C16744}"/>
    <cellStyle name="Separador de milhares 11 16 2 2 2" xfId="30524" xr:uid="{7E9EDACC-5C67-4BFF-9A50-AE9190D70326}"/>
    <cellStyle name="Separador de milhares 11 16 2 2 3" xfId="36577" xr:uid="{FC5A42CE-E9D0-45B2-BA89-08296BE900D9}"/>
    <cellStyle name="Separador de milhares 11 16 2 2 4" xfId="45750" xr:uid="{4FC1DB54-B847-420C-91D8-942390779E32}"/>
    <cellStyle name="Separador de milhares 11 16 2 3" xfId="20338" xr:uid="{E98ED4A7-C3F7-4B0F-A4EB-EF4203E8AFA6}"/>
    <cellStyle name="Separador de milhares 11 16 2 3 2" xfId="36576" xr:uid="{9EF7342C-27B8-4C22-8191-F18D72343FE8}"/>
    <cellStyle name="Separador de milhares 11 16 2 4" xfId="25784" xr:uid="{C9718896-2B56-46E6-84DE-6C68A274A2A5}"/>
    <cellStyle name="Separador de milhares 11 16 2 5" xfId="27357" xr:uid="{02C5352B-1C87-4FEA-9176-CC8A323240C0}"/>
    <cellStyle name="Separador de milhares 11 16 2 6" xfId="35067" xr:uid="{1A259F38-00C6-42D6-8198-507885FB7AE8}"/>
    <cellStyle name="Separador de milhares 11 16 2 7" xfId="43306" xr:uid="{86FE4CE7-889C-4CF3-8CD4-B1022F5054EC}"/>
    <cellStyle name="Separador de milhares 11 16 3" xfId="20340" xr:uid="{F9A14E3F-5E4E-44BB-9007-54CFACBCBF13}"/>
    <cellStyle name="Separador de milhares 11 16 3 2" xfId="29301" xr:uid="{DAC28F06-3E50-44B7-AE39-06717F95BDD0}"/>
    <cellStyle name="Separador de milhares 11 16 3 3" xfId="36578" xr:uid="{DB2AE248-8B7F-4409-8AE9-12C03F983B5A}"/>
    <cellStyle name="Separador de milhares 11 16 3 4" xfId="44527" xr:uid="{069B7229-36BB-4D7F-99DF-98E3D458B968}"/>
    <cellStyle name="Separador de milhares 11 16 4" xfId="20337" xr:uid="{6BEE693D-24F1-4C71-A877-CB85441FBEB8}"/>
    <cellStyle name="Separador de milhares 11 16 4 2" xfId="32259" xr:uid="{BF7412EF-7ED6-4CB7-BA84-A61006A5B3BC}"/>
    <cellStyle name="Separador de milhares 11 16 4 3" xfId="36575" xr:uid="{043DF647-716B-4105-9DB1-FBCB75B6A4AB}"/>
    <cellStyle name="Separador de milhares 11 16 4 4" xfId="46990" xr:uid="{FA2590A7-B38A-4C49-9C4B-132AA1BCDC59}"/>
    <cellStyle name="Separador de milhares 11 16 5" xfId="33642" xr:uid="{67705622-BAA9-4DBE-B240-CC6D28216112}"/>
    <cellStyle name="Separador de milhares 11 16 5 2" xfId="48521" xr:uid="{569576A7-82C8-43C2-9AF8-D26AE06894B3}"/>
    <cellStyle name="Separador de milhares 11 16 6" xfId="42083" xr:uid="{F0F5C875-EEC0-4A98-8896-A06A0DE16D85}"/>
    <cellStyle name="Separador de milhares 11 17" xfId="14266" xr:uid="{D186432E-404E-432E-BF59-D41F5DB585BB}"/>
    <cellStyle name="Separador de milhares 11 17 2" xfId="16896" xr:uid="{C1EB6F74-C73B-4A8E-8A73-F9B81E7A2A05}"/>
    <cellStyle name="Separador de milhares 11 17 2 2" xfId="20343" xr:uid="{8B3C627A-7B1C-4E91-A9A4-DEF55DF9C085}"/>
    <cellStyle name="Separador de milhares 11 17 2 2 2" xfId="30525" xr:uid="{FDE9373A-DC04-4263-A345-16A6F579A8BE}"/>
    <cellStyle name="Separador de milhares 11 17 2 2 3" xfId="36581" xr:uid="{807C8244-F720-4AA0-88D9-C052959189D6}"/>
    <cellStyle name="Separador de milhares 11 17 2 2 4" xfId="45751" xr:uid="{B6445BAE-1C19-4FB7-802D-5A4071D852AC}"/>
    <cellStyle name="Separador de milhares 11 17 2 3" xfId="20342" xr:uid="{1F36F4C6-590C-45A1-85CE-7BE09053AF5B}"/>
    <cellStyle name="Separador de milhares 11 17 2 3 2" xfId="36580" xr:uid="{9A7CBB9D-D7F5-40FA-96F0-41D7C5AFB568}"/>
    <cellStyle name="Separador de milhares 11 17 2 4" xfId="25785" xr:uid="{84F9F69B-7227-492F-9844-A578C985B75A}"/>
    <cellStyle name="Separador de milhares 11 17 2 5" xfId="27358" xr:uid="{4ADE424E-5F99-4103-8002-B176924081C0}"/>
    <cellStyle name="Separador de milhares 11 17 2 6" xfId="35068" xr:uid="{2E7E190A-8867-4185-83A0-493D8999EB63}"/>
    <cellStyle name="Separador de milhares 11 17 2 7" xfId="43307" xr:uid="{8B1B581D-8B85-4284-8CA9-8EB6F18C64FB}"/>
    <cellStyle name="Separador de milhares 11 17 3" xfId="20344" xr:uid="{4EB4321E-0D81-4821-B25D-B179F37C7432}"/>
    <cellStyle name="Separador de milhares 11 17 3 2" xfId="29302" xr:uid="{5F801363-19FE-4D73-9438-DFCD0C8E9559}"/>
    <cellStyle name="Separador de milhares 11 17 3 3" xfId="36582" xr:uid="{322A3B63-A2FD-4D78-8BAA-159137DB9E45}"/>
    <cellStyle name="Separador de milhares 11 17 3 4" xfId="44528" xr:uid="{DA17216C-2161-42F5-B7DA-4983EB103EB6}"/>
    <cellStyle name="Separador de milhares 11 17 4" xfId="20341" xr:uid="{00507FFB-0971-48DD-AC2E-9D411AFB7B27}"/>
    <cellStyle name="Separador de milhares 11 17 4 2" xfId="32260" xr:uid="{FD838269-05F8-48A6-AD51-8402122BE0B5}"/>
    <cellStyle name="Separador de milhares 11 17 4 3" xfId="36579" xr:uid="{75D38DBB-E89F-4D02-B768-7B1BC1E99C70}"/>
    <cellStyle name="Separador de milhares 11 17 4 4" xfId="46991" xr:uid="{DE47C22C-5FAD-403D-87BD-4B096750B6B6}"/>
    <cellStyle name="Separador de milhares 11 17 5" xfId="33643" xr:uid="{4D90E4AB-5EC4-4383-B12B-C59DC9762453}"/>
    <cellStyle name="Separador de milhares 11 17 5 2" xfId="48522" xr:uid="{FA93DBB1-BD5C-4091-89CD-9BD0A858CDDE}"/>
    <cellStyle name="Separador de milhares 11 17 6" xfId="42084" xr:uid="{52AB83B4-735A-4738-8195-C263FF7A1261}"/>
    <cellStyle name="Separador de milhares 11 18" xfId="14267" xr:uid="{6AD01E14-3D3A-42E7-811E-121B3713C7E2}"/>
    <cellStyle name="Separador de milhares 11 18 2" xfId="16897" xr:uid="{417845CC-8495-41E6-814E-87883A0323EB}"/>
    <cellStyle name="Separador de milhares 11 18 2 2" xfId="20347" xr:uid="{56580C45-59FB-48C8-BAFE-52F2F971A685}"/>
    <cellStyle name="Separador de milhares 11 18 2 2 2" xfId="30526" xr:uid="{3795AF46-2E93-4F47-8F89-5F023EFBDDA5}"/>
    <cellStyle name="Separador de milhares 11 18 2 2 3" xfId="36585" xr:uid="{661E8EF5-2E01-4277-BAFB-EFA9671DE6C3}"/>
    <cellStyle name="Separador de milhares 11 18 2 2 4" xfId="45752" xr:uid="{4F316D7E-6C97-452A-99D5-D06584BECCBB}"/>
    <cellStyle name="Separador de milhares 11 18 2 3" xfId="20346" xr:uid="{262A7DA5-5812-4E3C-B0DB-5B193792CD79}"/>
    <cellStyle name="Separador de milhares 11 18 2 3 2" xfId="36584" xr:uid="{66D2EEA8-6BCF-4B2E-89DD-F2FCFD239F2D}"/>
    <cellStyle name="Separador de milhares 11 18 2 4" xfId="25786" xr:uid="{CC224DF9-7465-4646-B212-DFCEF720DE1F}"/>
    <cellStyle name="Separador de milhares 11 18 2 5" xfId="27359" xr:uid="{C2D427F0-28A6-4A71-AC87-55BC7B9CFBE4}"/>
    <cellStyle name="Separador de milhares 11 18 2 6" xfId="35069" xr:uid="{A86BF5EC-ADC3-4F9A-90D8-C783011A5678}"/>
    <cellStyle name="Separador de milhares 11 18 2 7" xfId="43308" xr:uid="{7D5B304F-56D1-4446-BF4E-1EC30B223740}"/>
    <cellStyle name="Separador de milhares 11 18 3" xfId="20348" xr:uid="{66C10259-E5E4-4D44-9CC4-D8A3C7E501F8}"/>
    <cellStyle name="Separador de milhares 11 18 3 2" xfId="29303" xr:uid="{E15C9B57-276B-4050-9F08-7584F1896AAB}"/>
    <cellStyle name="Separador de milhares 11 18 3 3" xfId="36586" xr:uid="{5AD4F22D-E4F6-4EF0-9AB5-14378B452219}"/>
    <cellStyle name="Separador de milhares 11 18 3 4" xfId="44529" xr:uid="{C1AA0157-32CA-48E5-8417-05E77C3E3488}"/>
    <cellStyle name="Separador de milhares 11 18 4" xfId="20345" xr:uid="{529C666D-7652-4FF8-B0EE-F7A95C21491A}"/>
    <cellStyle name="Separador de milhares 11 18 4 2" xfId="36583" xr:uid="{D444F5B3-CB67-47C0-99AF-C7F007C98F33}"/>
    <cellStyle name="Separador de milhares 11 18 5" xfId="42085" xr:uid="{B88E7727-D775-4F2C-8E1D-15BD954131EE}"/>
    <cellStyle name="Separador de milhares 11 19" xfId="16888" xr:uid="{CEE96429-996E-49CE-9328-79280BBE5460}"/>
    <cellStyle name="Separador de milhares 11 19 2" xfId="20350" xr:uid="{6F8C4191-61FE-47D8-B3BD-0C01E9E5CECD}"/>
    <cellStyle name="Separador de milhares 11 19 2 2" xfId="30517" xr:uid="{5D9A8CE1-939D-4F08-9E0B-12D7012D8325}"/>
    <cellStyle name="Separador de milhares 11 19 2 3" xfId="36588" xr:uid="{CB8F8A45-0103-486D-9626-E865B1ACC222}"/>
    <cellStyle name="Separador de milhares 11 19 2 4" xfId="45743" xr:uid="{50A4E9C5-EA69-476A-9368-3BCC059FCA99}"/>
    <cellStyle name="Separador de milhares 11 19 3" xfId="20349" xr:uid="{DA775A87-8C68-4B84-BC1B-477250E36DBB}"/>
    <cellStyle name="Separador de milhares 11 19 3 2" xfId="36587" xr:uid="{A91BED56-12E5-44C4-8AA2-A5D3E3D37619}"/>
    <cellStyle name="Separador de milhares 11 19 4" xfId="25777" xr:uid="{152556D1-FAE5-43A7-8922-EE91C3F5B496}"/>
    <cellStyle name="Separador de milhares 11 19 5" xfId="27350" xr:uid="{34FC4607-2652-4747-B925-374C1A9DA3E6}"/>
    <cellStyle name="Separador de milhares 11 19 6" xfId="35060" xr:uid="{3E8EA9E8-1DF0-4644-915D-805D1D2CEB67}"/>
    <cellStyle name="Separador de milhares 11 19 7" xfId="43299" xr:uid="{C155ACA6-3050-4CDB-AD98-F2FA29481874}"/>
    <cellStyle name="Separador de milhares 11 2" xfId="14268" xr:uid="{F0E5DD9B-796D-4B7A-B4E0-91201ED130D4}"/>
    <cellStyle name="Separador de milhares 11 2 2" xfId="16898" xr:uid="{6B92F7A2-4735-4906-BA9B-114FD46A9491}"/>
    <cellStyle name="Separador de milhares 11 2 2 2" xfId="20353" xr:uid="{0D992521-C8F8-42A4-99EA-7082D3CAB793}"/>
    <cellStyle name="Separador de milhares 11 2 2 2 2" xfId="30527" xr:uid="{85C37381-09D2-46C6-8BF9-8DA053CF8ECF}"/>
    <cellStyle name="Separador de milhares 11 2 2 2 3" xfId="36591" xr:uid="{7486BB56-3F97-41FD-8436-58045712FFD6}"/>
    <cellStyle name="Separador de milhares 11 2 2 2 4" xfId="45753" xr:uid="{AF69768D-6461-4B6B-A722-2A9D0BA026CE}"/>
    <cellStyle name="Separador de milhares 11 2 2 3" xfId="20352" xr:uid="{41EE727E-2366-430F-B5D4-4DF19F33998D}"/>
    <cellStyle name="Separador de milhares 11 2 2 3 2" xfId="36590" xr:uid="{05AB304C-3720-465F-86BC-FFEF87A8EE6C}"/>
    <cellStyle name="Separador de milhares 11 2 2 4" xfId="25787" xr:uid="{55048590-0515-4135-9B56-218ADF2C68EF}"/>
    <cellStyle name="Separador de milhares 11 2 2 5" xfId="27360" xr:uid="{E7F030B0-7897-4D4B-BCAF-E6332617D4E6}"/>
    <cellStyle name="Separador de milhares 11 2 2 6" xfId="35070" xr:uid="{1A1E403C-61A1-462B-B55F-9EBC29945788}"/>
    <cellStyle name="Separador de milhares 11 2 2 7" xfId="43309" xr:uid="{F19FA3A7-865A-407B-8F88-157F03215E9B}"/>
    <cellStyle name="Separador de milhares 11 2 3" xfId="20354" xr:uid="{E33D5AED-3DE1-45FF-9191-59D1FA86479A}"/>
    <cellStyle name="Separador de milhares 11 2 3 2" xfId="29304" xr:uid="{49804E8D-22B0-4C16-A71D-491925E41CF0}"/>
    <cellStyle name="Separador de milhares 11 2 3 3" xfId="36592" xr:uid="{8C22A004-F3AD-458E-9F13-B56739A213DB}"/>
    <cellStyle name="Separador de milhares 11 2 3 4" xfId="44530" xr:uid="{D70DC5A3-76C8-43DD-8A9E-7B1F8148BB60}"/>
    <cellStyle name="Separador de milhares 11 2 4" xfId="20351" xr:uid="{0188A334-A316-44CC-8CCC-CBD53467DFD6}"/>
    <cellStyle name="Separador de milhares 11 2 4 2" xfId="32261" xr:uid="{4FD1CAB7-4FE4-4261-AEAE-D62573EBD460}"/>
    <cellStyle name="Separador de milhares 11 2 4 3" xfId="36589" xr:uid="{14D870A3-38E1-4A7D-A5A4-B050F8795EDA}"/>
    <cellStyle name="Separador de milhares 11 2 4 4" xfId="46992" xr:uid="{BD0634FC-0C88-4797-9A35-50AD74D017A4}"/>
    <cellStyle name="Separador de milhares 11 2 5" xfId="33644" xr:uid="{1FDAA9C2-B70E-4F61-9E81-3E43509C7B68}"/>
    <cellStyle name="Separador de milhares 11 2 5 2" xfId="48523" xr:uid="{8519522E-3B34-4978-B9AA-F693DC87C861}"/>
    <cellStyle name="Separador de milhares 11 2 6" xfId="42086" xr:uid="{B953DC83-25D3-4A60-B55E-6218ED88F53F}"/>
    <cellStyle name="Separador de milhares 11 20" xfId="20355" xr:uid="{34E6DCBD-3795-4DA3-BB12-D69EADF83516}"/>
    <cellStyle name="Separador de milhares 11 20 2" xfId="29294" xr:uid="{452E2BD7-F955-4531-986D-4F505A7260A5}"/>
    <cellStyle name="Separador de milhares 11 20 3" xfId="36593" xr:uid="{61D34DC4-B572-4F7B-A035-E79EFB1AF0D4}"/>
    <cellStyle name="Separador de milhares 11 20 4" xfId="44520" xr:uid="{AC8A1DF4-DA2D-4C7C-ACAA-38FF719D6A3E}"/>
    <cellStyle name="Separador de milhares 11 21" xfId="20312" xr:uid="{6B13077A-AEE2-4729-A46B-6186DC66F711}"/>
    <cellStyle name="Separador de milhares 11 21 2" xfId="32252" xr:uid="{B3D989A9-67A3-4B2F-AAE5-E360A6A0C341}"/>
    <cellStyle name="Separador de milhares 11 21 3" xfId="36550" xr:uid="{FB027F71-D7D7-4D26-B539-E92DCF0B8227}"/>
    <cellStyle name="Separador de milhares 11 21 4" xfId="46983" xr:uid="{0CFEF90F-9D52-45A5-BEAD-1588086B84C9}"/>
    <cellStyle name="Separador de milhares 11 22" xfId="33635" xr:uid="{2FA6FB13-BD68-4C77-8B26-C7E1167F2AF0}"/>
    <cellStyle name="Separador de milhares 11 22 2" xfId="48514" xr:uid="{62641758-E526-4443-9F68-D3DD31FD2AF7}"/>
    <cellStyle name="Separador de milhares 11 23" xfId="42076" xr:uid="{E73CDCEE-42FE-411E-9595-7E7DFA1C04FB}"/>
    <cellStyle name="Separador de milhares 11 3" xfId="14269" xr:uid="{C2F5D109-E5AB-4F38-BA0C-7AF518C06FD3}"/>
    <cellStyle name="Separador de milhares 11 3 2" xfId="16899" xr:uid="{9FB4B7AE-37A2-4A79-9FFB-F6B2C3DF7813}"/>
    <cellStyle name="Separador de milhares 11 3 2 2" xfId="20358" xr:uid="{B78C623C-7E66-4823-843A-4827E245B949}"/>
    <cellStyle name="Separador de milhares 11 3 2 2 2" xfId="30528" xr:uid="{2BC3BB19-F919-438D-AF18-E41024CAB44A}"/>
    <cellStyle name="Separador de milhares 11 3 2 2 3" xfId="36596" xr:uid="{97617E7D-A25F-4B7F-BBF0-1673C13AD58A}"/>
    <cellStyle name="Separador de milhares 11 3 2 2 4" xfId="45754" xr:uid="{6AAC82ED-EA7E-4D5F-98D6-DE9CB7CE7B34}"/>
    <cellStyle name="Separador de milhares 11 3 2 3" xfId="20357" xr:uid="{43E3A508-8CFA-4D6D-AF64-C79C907C72FD}"/>
    <cellStyle name="Separador de milhares 11 3 2 3 2" xfId="36595" xr:uid="{3DB68D06-8318-4991-8F49-EBFE3318F3BB}"/>
    <cellStyle name="Separador de milhares 11 3 2 4" xfId="25788" xr:uid="{B1CDF2F1-2896-405C-9260-56A0AB1409FF}"/>
    <cellStyle name="Separador de milhares 11 3 2 5" xfId="27361" xr:uid="{3A0A5E54-F695-4E1C-8D66-D9DF6221EB11}"/>
    <cellStyle name="Separador de milhares 11 3 2 6" xfId="35071" xr:uid="{1AA06796-8DF0-44EB-A9CC-DD7642ED38A4}"/>
    <cellStyle name="Separador de milhares 11 3 2 7" xfId="43310" xr:uid="{5637660E-D3AE-48A7-8507-B6B6D5DDFB56}"/>
    <cellStyle name="Separador de milhares 11 3 3" xfId="20359" xr:uid="{5D1E6F3A-375A-4CEF-AD39-730B9A89460C}"/>
    <cellStyle name="Separador de milhares 11 3 3 2" xfId="29305" xr:uid="{6F7C366B-E31F-4EB9-9EDD-5BD2C733834B}"/>
    <cellStyle name="Separador de milhares 11 3 3 3" xfId="36597" xr:uid="{5E19732A-4CFF-47A9-9D5D-09CD6FBD4E0B}"/>
    <cellStyle name="Separador de milhares 11 3 3 4" xfId="44531" xr:uid="{331A2C72-6DDB-484C-89DA-0F4A84732910}"/>
    <cellStyle name="Separador de milhares 11 3 4" xfId="20356" xr:uid="{11AC9048-67C8-4D03-BCEA-5FAA9B2D629D}"/>
    <cellStyle name="Separador de milhares 11 3 4 2" xfId="32262" xr:uid="{D0928152-C806-48CA-AD9B-967E2B26CEB0}"/>
    <cellStyle name="Separador de milhares 11 3 4 3" xfId="36594" xr:uid="{AD18BF9B-5433-4DAD-8472-C16FD2043DED}"/>
    <cellStyle name="Separador de milhares 11 3 4 4" xfId="46993" xr:uid="{7D819116-E1D7-4D3C-8F86-1F8DC3DC2EC4}"/>
    <cellStyle name="Separador de milhares 11 3 5" xfId="33645" xr:uid="{73BC00F7-F06C-4935-B6BB-C039BAB1A42B}"/>
    <cellStyle name="Separador de milhares 11 3 5 2" xfId="48524" xr:uid="{D7177355-96E7-4A9B-A95B-9F1674C85D6E}"/>
    <cellStyle name="Separador de milhares 11 3 6" xfId="42087" xr:uid="{3A12C369-AAF7-4BB7-99D7-1CFEE0497409}"/>
    <cellStyle name="Separador de milhares 11 4" xfId="14270" xr:uid="{F774EA02-B66D-4A2A-9266-8594D156484C}"/>
    <cellStyle name="Separador de milhares 11 4 2" xfId="16900" xr:uid="{8750FA7D-3CD5-46F8-BECF-27CB8BA41B5A}"/>
    <cellStyle name="Separador de milhares 11 4 2 2" xfId="20362" xr:uid="{256625BF-D541-43BF-B044-FE82C6D4A027}"/>
    <cellStyle name="Separador de milhares 11 4 2 2 2" xfId="30529" xr:uid="{B5F3EC14-81AC-4145-9FB6-C6D30B07CE6A}"/>
    <cellStyle name="Separador de milhares 11 4 2 2 3" xfId="36600" xr:uid="{B4BB7E5E-282E-4D36-99DF-1F5F1F7C02FF}"/>
    <cellStyle name="Separador de milhares 11 4 2 2 4" xfId="45755" xr:uid="{CD560700-5BBE-4552-8A1D-3261685BF172}"/>
    <cellStyle name="Separador de milhares 11 4 2 3" xfId="20361" xr:uid="{226BCC56-1B12-4EED-8C7F-753CB488A57D}"/>
    <cellStyle name="Separador de milhares 11 4 2 3 2" xfId="36599" xr:uid="{EE95AD90-A9DF-45ED-AE6F-3DB09E9E13F5}"/>
    <cellStyle name="Separador de milhares 11 4 2 4" xfId="25789" xr:uid="{75F11574-EE74-40E1-87EA-6A797D09837D}"/>
    <cellStyle name="Separador de milhares 11 4 2 5" xfId="27362" xr:uid="{F8B9A31E-3A96-491F-838B-4037640B005C}"/>
    <cellStyle name="Separador de milhares 11 4 2 6" xfId="35072" xr:uid="{272F5991-AA6F-46AB-BC0B-BF229B568C26}"/>
    <cellStyle name="Separador de milhares 11 4 2 7" xfId="43311" xr:uid="{43177283-4E99-4234-9116-2ADBD8E7A182}"/>
    <cellStyle name="Separador de milhares 11 4 3" xfId="20363" xr:uid="{FC12183A-1038-44A5-8F9A-5C3EE263AFCF}"/>
    <cellStyle name="Separador de milhares 11 4 3 2" xfId="29306" xr:uid="{93E28864-58D7-4B91-A436-684E4C01E95D}"/>
    <cellStyle name="Separador de milhares 11 4 3 3" xfId="36601" xr:uid="{9219D5F0-C365-4DCA-87CC-316B240EE2AC}"/>
    <cellStyle name="Separador de milhares 11 4 3 4" xfId="44532" xr:uid="{8D527E1E-24C2-4AB7-8901-1F6F796DEB87}"/>
    <cellStyle name="Separador de milhares 11 4 4" xfId="20360" xr:uid="{DB1EA75C-8310-44A9-AF31-203FE57E6CD2}"/>
    <cellStyle name="Separador de milhares 11 4 4 2" xfId="32263" xr:uid="{D68D3C7E-2094-4F97-8D47-614CC8220CB6}"/>
    <cellStyle name="Separador de milhares 11 4 4 3" xfId="36598" xr:uid="{D75B87BC-E926-4435-9AB2-6978C2078190}"/>
    <cellStyle name="Separador de milhares 11 4 4 4" xfId="46994" xr:uid="{7EEFFE7C-779C-48DB-90A8-81E180232AA6}"/>
    <cellStyle name="Separador de milhares 11 4 5" xfId="33646" xr:uid="{81C61675-B5EE-470C-A109-7787DFD201E9}"/>
    <cellStyle name="Separador de milhares 11 4 5 2" xfId="48525" xr:uid="{8A2D4294-AEA4-4F44-880C-A3AC18AF2CD1}"/>
    <cellStyle name="Separador de milhares 11 4 6" xfId="42088" xr:uid="{0FB94119-00D7-4782-ADB5-9925C4C05214}"/>
    <cellStyle name="Separador de milhares 11 5" xfId="14271" xr:uid="{51144CFA-742D-4762-9FF4-13ABB1A40C51}"/>
    <cellStyle name="Separador de milhares 11 5 2" xfId="16901" xr:uid="{EA0BB5F3-A914-4BC0-B547-8B890A06558C}"/>
    <cellStyle name="Separador de milhares 11 5 2 2" xfId="20366" xr:uid="{B7709058-7D4D-4D1E-8834-A9DB4F426924}"/>
    <cellStyle name="Separador de milhares 11 5 2 2 2" xfId="30530" xr:uid="{1D92930E-EFA3-482C-84F6-CEB143510F42}"/>
    <cellStyle name="Separador de milhares 11 5 2 2 3" xfId="36604" xr:uid="{3ABDCA12-D473-4DDE-B1EB-F761BE4869A7}"/>
    <cellStyle name="Separador de milhares 11 5 2 2 4" xfId="45756" xr:uid="{ED1678D5-BB1E-4906-B71E-46319663D588}"/>
    <cellStyle name="Separador de milhares 11 5 2 3" xfId="20365" xr:uid="{38431935-C322-4837-B7BE-792263AF9DB2}"/>
    <cellStyle name="Separador de milhares 11 5 2 3 2" xfId="36603" xr:uid="{78B28D29-28E9-48C7-8D24-231ECA2ACCC5}"/>
    <cellStyle name="Separador de milhares 11 5 2 4" xfId="25790" xr:uid="{B66C43BF-0C8A-4C5B-A6DD-F6CAA23A07C5}"/>
    <cellStyle name="Separador de milhares 11 5 2 5" xfId="27363" xr:uid="{51F25402-CEA2-4DE4-A94B-833C47509D83}"/>
    <cellStyle name="Separador de milhares 11 5 2 6" xfId="35073" xr:uid="{16AEA3AB-1AD7-4559-AF70-D622ADB9B33B}"/>
    <cellStyle name="Separador de milhares 11 5 2 7" xfId="43312" xr:uid="{9E0E0BDA-5B36-4507-AE3C-C924FC2D4AB8}"/>
    <cellStyle name="Separador de milhares 11 5 3" xfId="20367" xr:uid="{82AA8187-A3EC-48C5-9178-57BC16D3F5A9}"/>
    <cellStyle name="Separador de milhares 11 5 3 2" xfId="29307" xr:uid="{7A1B7E61-F815-429C-9001-CE7EED973EEB}"/>
    <cellStyle name="Separador de milhares 11 5 3 3" xfId="36605" xr:uid="{2FE15E01-4503-48BF-A86B-ACA5AA6DAC27}"/>
    <cellStyle name="Separador de milhares 11 5 3 4" xfId="44533" xr:uid="{122A2320-2C23-45B9-946E-A940CE124D7B}"/>
    <cellStyle name="Separador de milhares 11 5 4" xfId="20364" xr:uid="{5FD216F8-0FBA-4694-8123-ED4FD001A1D5}"/>
    <cellStyle name="Separador de milhares 11 5 4 2" xfId="32264" xr:uid="{A5329E46-C809-4DDB-A949-2F70058810D3}"/>
    <cellStyle name="Separador de milhares 11 5 4 3" xfId="36602" xr:uid="{300C7D03-62E2-488F-9278-CDD1F777080D}"/>
    <cellStyle name="Separador de milhares 11 5 4 4" xfId="46995" xr:uid="{E0203C7E-2D07-4018-B5A8-1FDD4D6EA3B5}"/>
    <cellStyle name="Separador de milhares 11 5 5" xfId="33647" xr:uid="{D6F1B40A-04A6-4E7C-A48B-A43C4CD52600}"/>
    <cellStyle name="Separador de milhares 11 5 5 2" xfId="48526" xr:uid="{2748CB6D-B3B9-4529-9A47-691E66A7DF83}"/>
    <cellStyle name="Separador de milhares 11 5 6" xfId="42089" xr:uid="{6C21FC58-77ED-4DDE-839E-606319499109}"/>
    <cellStyle name="Separador de milhares 11 6" xfId="14272" xr:uid="{92029BB1-7D58-4BA4-9EE9-B843C7367DEC}"/>
    <cellStyle name="Separador de milhares 11 6 2" xfId="16902" xr:uid="{4AA4B99E-E70B-4873-ACD9-208F04E854BE}"/>
    <cellStyle name="Separador de milhares 11 6 2 2" xfId="20370" xr:uid="{F536F174-4A74-4174-B104-62EE961004D7}"/>
    <cellStyle name="Separador de milhares 11 6 2 2 2" xfId="30531" xr:uid="{6A3F8379-0A17-4954-8352-FF4AA772B66B}"/>
    <cellStyle name="Separador de milhares 11 6 2 2 3" xfId="36608" xr:uid="{EC862DEE-53E3-466D-B0A8-A370F66F017D}"/>
    <cellStyle name="Separador de milhares 11 6 2 2 4" xfId="45757" xr:uid="{4FB2AA3F-973F-4CF0-8698-C265579C35C9}"/>
    <cellStyle name="Separador de milhares 11 6 2 3" xfId="20369" xr:uid="{4E68B9CA-37C8-4B0F-A25B-3D74CAD40ADB}"/>
    <cellStyle name="Separador de milhares 11 6 2 3 2" xfId="36607" xr:uid="{C4BCCDE3-DDAF-4A40-9E2E-FCDB7ED2CFB3}"/>
    <cellStyle name="Separador de milhares 11 6 2 4" xfId="25791" xr:uid="{081184F8-1DA8-4DC9-A8D3-C726036C781A}"/>
    <cellStyle name="Separador de milhares 11 6 2 5" xfId="27364" xr:uid="{699A81BD-D5DA-4A0E-8B9D-1DC2797CE8B4}"/>
    <cellStyle name="Separador de milhares 11 6 2 6" xfId="35074" xr:uid="{0CE35C65-118C-4227-B77B-A23ED6916960}"/>
    <cellStyle name="Separador de milhares 11 6 2 7" xfId="43313" xr:uid="{77497BA5-D3DE-4582-B3A9-E20D80E9FB36}"/>
    <cellStyle name="Separador de milhares 11 6 3" xfId="20371" xr:uid="{39F72D16-046F-404A-8350-731A2D059CCF}"/>
    <cellStyle name="Separador de milhares 11 6 3 2" xfId="29308" xr:uid="{3F58B62B-19CB-46B9-A6CB-9E8331CA8520}"/>
    <cellStyle name="Separador de milhares 11 6 3 3" xfId="36609" xr:uid="{C1AAD5CF-220E-4D75-9715-112E8C06BD12}"/>
    <cellStyle name="Separador de milhares 11 6 3 4" xfId="44534" xr:uid="{81BEABB0-0DC9-4716-8DE2-38F8F235BF8E}"/>
    <cellStyle name="Separador de milhares 11 6 4" xfId="20368" xr:uid="{A1B6B72F-8FF5-410C-B723-CB6E19452090}"/>
    <cellStyle name="Separador de milhares 11 6 4 2" xfId="32265" xr:uid="{1A38845E-567A-4B57-8373-26A1126F7232}"/>
    <cellStyle name="Separador de milhares 11 6 4 3" xfId="36606" xr:uid="{4432603E-5898-42E1-BAE8-D836F06D12BD}"/>
    <cellStyle name="Separador de milhares 11 6 4 4" xfId="46996" xr:uid="{9860838A-ED31-4ECD-BAA7-C20216766FD6}"/>
    <cellStyle name="Separador de milhares 11 6 5" xfId="33648" xr:uid="{205044C8-CED7-4099-8868-4C5CB81C1BA9}"/>
    <cellStyle name="Separador de milhares 11 6 5 2" xfId="48527" xr:uid="{6292FD45-B116-46C4-998B-F786D42C0E91}"/>
    <cellStyle name="Separador de milhares 11 6 6" xfId="42090" xr:uid="{48E0C9BB-D06E-4A7E-ADF4-6EBB517CF23A}"/>
    <cellStyle name="Separador de milhares 11 7" xfId="14273" xr:uid="{445AF101-11A3-472C-8C75-24F0C0D0B38E}"/>
    <cellStyle name="Separador de milhares 11 7 2" xfId="16903" xr:uid="{179FC053-6A4B-42D3-929A-81CE7D2E3FF2}"/>
    <cellStyle name="Separador de milhares 11 7 2 2" xfId="20374" xr:uid="{3C3CE8B6-C7A1-4340-99D7-656EBBDA58E3}"/>
    <cellStyle name="Separador de milhares 11 7 2 2 2" xfId="30532" xr:uid="{1234A34B-B1D5-48B3-9F70-EF7035BA5216}"/>
    <cellStyle name="Separador de milhares 11 7 2 2 3" xfId="36612" xr:uid="{A53E3A3E-4AB8-4FF6-96E3-697A14F789AC}"/>
    <cellStyle name="Separador de milhares 11 7 2 2 4" xfId="45758" xr:uid="{71DA9194-D76B-49DF-9A47-E2F70DFD6C71}"/>
    <cellStyle name="Separador de milhares 11 7 2 3" xfId="20373" xr:uid="{E9C06008-EE7A-4B09-94C9-A44124828697}"/>
    <cellStyle name="Separador de milhares 11 7 2 3 2" xfId="36611" xr:uid="{96610D8B-2938-495E-8D5B-F4B9090ECDEC}"/>
    <cellStyle name="Separador de milhares 11 7 2 4" xfId="25792" xr:uid="{D0C6E727-DAF4-40EB-8706-D1ACEF61BF0A}"/>
    <cellStyle name="Separador de milhares 11 7 2 5" xfId="27365" xr:uid="{0A97C458-A459-4BEA-BCF2-26BC8A3F3624}"/>
    <cellStyle name="Separador de milhares 11 7 2 6" xfId="35075" xr:uid="{3B1AF616-E8C3-4F12-AB6A-71AD22343DCC}"/>
    <cellStyle name="Separador de milhares 11 7 2 7" xfId="43314" xr:uid="{D55D0AFE-C84C-4B6C-8265-A18CBA9A4CE6}"/>
    <cellStyle name="Separador de milhares 11 7 3" xfId="20375" xr:uid="{F69D7D8F-1794-4156-BEB4-ED467E0DD95A}"/>
    <cellStyle name="Separador de milhares 11 7 3 2" xfId="29309" xr:uid="{73C04CDF-D181-4FDF-9D40-7B9885B0AA90}"/>
    <cellStyle name="Separador de milhares 11 7 3 3" xfId="36613" xr:uid="{1F0274A0-AB64-4ABC-B329-368ECFCBB7A4}"/>
    <cellStyle name="Separador de milhares 11 7 3 4" xfId="44535" xr:uid="{7E4FCF5C-874F-4D04-BCFE-3B7D25AD1E1F}"/>
    <cellStyle name="Separador de milhares 11 7 4" xfId="20372" xr:uid="{4DDB784D-029F-44BA-9FC6-21F945B820F8}"/>
    <cellStyle name="Separador de milhares 11 7 4 2" xfId="32266" xr:uid="{30E4F69B-70CF-4D44-A211-46DED717CE32}"/>
    <cellStyle name="Separador de milhares 11 7 4 3" xfId="36610" xr:uid="{9EEF8D3F-FD9A-40C1-9393-A05F83865BB3}"/>
    <cellStyle name="Separador de milhares 11 7 4 4" xfId="46997" xr:uid="{D39B8959-F90E-4512-AC87-BEDC839B2EEA}"/>
    <cellStyle name="Separador de milhares 11 7 5" xfId="33649" xr:uid="{48D4744F-4893-43E8-98D7-07158CBD9058}"/>
    <cellStyle name="Separador de milhares 11 7 5 2" xfId="48528" xr:uid="{E712A724-C14F-4434-94FD-DD23F0A76D56}"/>
    <cellStyle name="Separador de milhares 11 7 6" xfId="42091" xr:uid="{0F15A6C5-EF4E-4EF4-A4CA-E0760AA10AF2}"/>
    <cellStyle name="Separador de milhares 11 8" xfId="14274" xr:uid="{EBBE7F13-92A4-45BC-8DAE-DE8EAD8ED9A6}"/>
    <cellStyle name="Separador de milhares 11 8 2" xfId="16904" xr:uid="{3BDB20B9-4CBD-41E6-8F1B-97BC15E02C60}"/>
    <cellStyle name="Separador de milhares 11 8 2 2" xfId="20378" xr:uid="{CB04E0F3-FCF2-4500-95E8-A00C3C84BFD8}"/>
    <cellStyle name="Separador de milhares 11 8 2 2 2" xfId="30533" xr:uid="{5420E349-35FA-462A-A19F-C08D102BFAE0}"/>
    <cellStyle name="Separador de milhares 11 8 2 2 3" xfId="36616" xr:uid="{3DDBAFDF-42EB-4D89-AE63-CD8E608E9B40}"/>
    <cellStyle name="Separador de milhares 11 8 2 2 4" xfId="45759" xr:uid="{11EEFF54-DDCC-4E8E-88FE-7F41EDA95BD9}"/>
    <cellStyle name="Separador de milhares 11 8 2 3" xfId="20377" xr:uid="{72D1D23F-0E93-4452-9081-AE8CAA38DA29}"/>
    <cellStyle name="Separador de milhares 11 8 2 3 2" xfId="36615" xr:uid="{5846F95A-9240-4766-89CE-D6955ABAC849}"/>
    <cellStyle name="Separador de milhares 11 8 2 4" xfId="25793" xr:uid="{D6B356FD-FE2C-454C-A1DE-60EA9E1A53A7}"/>
    <cellStyle name="Separador de milhares 11 8 2 5" xfId="27366" xr:uid="{5CCD141D-BEE3-4320-A7EA-B73F3BFD0D4C}"/>
    <cellStyle name="Separador de milhares 11 8 2 6" xfId="35076" xr:uid="{A8033356-555E-4208-888B-F73F95BA57A1}"/>
    <cellStyle name="Separador de milhares 11 8 2 7" xfId="43315" xr:uid="{1AB87937-F116-4BEB-8A16-1C5CDA92AE3E}"/>
    <cellStyle name="Separador de milhares 11 8 3" xfId="20379" xr:uid="{6D24177C-1FF3-42E3-8D05-4E757D269369}"/>
    <cellStyle name="Separador de milhares 11 8 3 2" xfId="29310" xr:uid="{BFD62AA2-E81C-4CEA-A0B4-ED60A0A6E050}"/>
    <cellStyle name="Separador de milhares 11 8 3 3" xfId="36617" xr:uid="{EF4D2430-7F81-40EB-939A-2EF81EBC2941}"/>
    <cellStyle name="Separador de milhares 11 8 3 4" xfId="44536" xr:uid="{338216CA-FA57-4FEE-999E-1BE6127A4B4C}"/>
    <cellStyle name="Separador de milhares 11 8 4" xfId="20376" xr:uid="{2202F863-CCF2-43F6-8020-11B7EB7DC68A}"/>
    <cellStyle name="Separador de milhares 11 8 4 2" xfId="32267" xr:uid="{A56CD7C7-964F-4C99-ABCD-840F9C8D0486}"/>
    <cellStyle name="Separador de milhares 11 8 4 3" xfId="36614" xr:uid="{3BAB3204-C02F-4C1F-8BED-85BB125EF998}"/>
    <cellStyle name="Separador de milhares 11 8 4 4" xfId="46998" xr:uid="{B2E45CC3-5E24-414A-8A8F-5A90AA9F2BF4}"/>
    <cellStyle name="Separador de milhares 11 8 5" xfId="33650" xr:uid="{8299631A-D2B6-495D-880D-93C9D40C5A69}"/>
    <cellStyle name="Separador de milhares 11 8 5 2" xfId="48529" xr:uid="{0D98CB23-0B1E-4E6C-9B3F-DB4BF4DE1E61}"/>
    <cellStyle name="Separador de milhares 11 8 6" xfId="42092" xr:uid="{49C899E2-6D78-4EAE-88B3-D04149C4C167}"/>
    <cellStyle name="Separador de milhares 11 9" xfId="14275" xr:uid="{C607B7BB-4BF8-41C6-A35E-D779687D484E}"/>
    <cellStyle name="Separador de milhares 11 9 2" xfId="16905" xr:uid="{082C833E-71EC-4F96-8A09-1A28DFDFD816}"/>
    <cellStyle name="Separador de milhares 11 9 2 2" xfId="20382" xr:uid="{0F691714-6591-47B0-BDCE-2D9BBFB76A59}"/>
    <cellStyle name="Separador de milhares 11 9 2 2 2" xfId="30534" xr:uid="{693023EA-66D9-4CFA-B3B2-532BA225F506}"/>
    <cellStyle name="Separador de milhares 11 9 2 2 3" xfId="36620" xr:uid="{47653E03-5A74-435D-9E9E-148BA50AB001}"/>
    <cellStyle name="Separador de milhares 11 9 2 2 4" xfId="45760" xr:uid="{488B88BA-A7A4-46DC-A224-8699BA06A359}"/>
    <cellStyle name="Separador de milhares 11 9 2 3" xfId="20381" xr:uid="{9D1DEA05-BC5C-4543-AC27-5CE654A92703}"/>
    <cellStyle name="Separador de milhares 11 9 2 3 2" xfId="36619" xr:uid="{D7C274BC-9FD7-431D-B1D1-BDDFEAD39331}"/>
    <cellStyle name="Separador de milhares 11 9 2 4" xfId="25794" xr:uid="{55C711E7-EB98-44AA-AF34-4E51F59A8577}"/>
    <cellStyle name="Separador de milhares 11 9 2 5" xfId="27367" xr:uid="{AD58A9C6-1C27-47A6-8C6B-F9E13A7F58A5}"/>
    <cellStyle name="Separador de milhares 11 9 2 6" xfId="35077" xr:uid="{0029BFB1-176D-4FC3-B3FA-5B9DBE7F30D5}"/>
    <cellStyle name="Separador de milhares 11 9 2 7" xfId="43316" xr:uid="{9488858D-354F-4611-BAF2-4AF719A508C9}"/>
    <cellStyle name="Separador de milhares 11 9 3" xfId="20383" xr:uid="{CDA8D3C9-EA04-4866-B973-2C7C43491816}"/>
    <cellStyle name="Separador de milhares 11 9 3 2" xfId="29311" xr:uid="{93FB3D82-41CC-4238-B7FB-86E3B70B32E8}"/>
    <cellStyle name="Separador de milhares 11 9 3 3" xfId="36621" xr:uid="{B1FE959B-1520-4EF4-BFA9-8DEC972DAFA3}"/>
    <cellStyle name="Separador de milhares 11 9 3 4" xfId="44537" xr:uid="{62376891-0263-4D80-BE48-D8305FFE361D}"/>
    <cellStyle name="Separador de milhares 11 9 4" xfId="20380" xr:uid="{D1B79320-6AC9-485A-A586-1289AF1F5055}"/>
    <cellStyle name="Separador de milhares 11 9 4 2" xfId="32268" xr:uid="{498705BF-43D8-4848-AC99-6D340E836F2F}"/>
    <cellStyle name="Separador de milhares 11 9 4 3" xfId="36618" xr:uid="{30026E91-7CC2-461B-AA86-967666B7ED98}"/>
    <cellStyle name="Separador de milhares 11 9 4 4" xfId="46999" xr:uid="{6111283E-9393-4338-A52C-3F7A5AFEEC81}"/>
    <cellStyle name="Separador de milhares 11 9 5" xfId="33651" xr:uid="{F1F1E82D-525F-4485-8F81-CB9535A0405A}"/>
    <cellStyle name="Separador de milhares 11 9 5 2" xfId="48530" xr:uid="{CF9618CC-F6BD-44E9-BC25-A54474E131B0}"/>
    <cellStyle name="Separador de milhares 11 9 6" xfId="42093" xr:uid="{D33A814F-CFF7-4699-828F-2B7DB638BB82}"/>
    <cellStyle name="Separador de milhares 12" xfId="14276" xr:uid="{5B473AF8-96A9-40B4-B7DE-59173F48D783}"/>
    <cellStyle name="Separador de milhares 12 10" xfId="16906" xr:uid="{3841D0B4-BC05-498B-A501-EC9365C96D91}"/>
    <cellStyle name="Separador de milhares 12 2" xfId="14277" xr:uid="{923E9424-3EED-466E-BE12-23B5A30277D5}"/>
    <cellStyle name="Separador de milhares 12 2 2" xfId="20386" xr:uid="{EB1D2B82-7203-40B1-835F-E0D5B28B40D3}"/>
    <cellStyle name="Separador de milhares 12 2 2 2" xfId="30535" xr:uid="{A9480433-7140-44E9-B93F-9F6B79ACD099}"/>
    <cellStyle name="Separador de milhares 12 2 2 3" xfId="36624" xr:uid="{5079EF1D-E259-44A6-A144-512329745EA7}"/>
    <cellStyle name="Separador de milhares 12 2 2 4" xfId="45761" xr:uid="{E6F1C46D-0EC8-4FA6-A1AF-E086427E2D44}"/>
    <cellStyle name="Separador de milhares 12 2 3" xfId="20385" xr:uid="{FE019D3E-B7D7-46F2-BBB5-26A15D906EB0}"/>
    <cellStyle name="Separador de milhares 12 2 3 2" xfId="36623" xr:uid="{DC705DFE-4D7C-4D83-A813-A59840A9D5DD}"/>
    <cellStyle name="Separador de milhares 12 2 4" xfId="27312" xr:uid="{F294F6F8-57A1-4BAD-B502-A530351A0F49}"/>
    <cellStyle name="Separador de milhares 12 2 5" xfId="35079" xr:uid="{86CAEA93-71CD-4F71-BF60-DF05059AA82F}"/>
    <cellStyle name="Separador de milhares 12 2 6" xfId="43317" xr:uid="{44844B72-9829-44AA-96C4-0B57C89EE9FF}"/>
    <cellStyle name="Separador de milhares 12 2 7" xfId="16907" xr:uid="{0811A99B-72DF-4BD7-87EB-F4B1850E84FF}"/>
    <cellStyle name="Separador de milhares 12 3" xfId="14278" xr:uid="{428DC4CA-BE91-4625-AD49-B1437931DA9E}"/>
    <cellStyle name="Separador de milhares 12 3 2" xfId="20387" xr:uid="{DACAFB56-235C-4297-87A8-F40F0368303B}"/>
    <cellStyle name="Separador de milhares 12 3 2 2" xfId="36625" xr:uid="{B5D0E46F-2582-48AD-8E29-5C3CCC3FDC16}"/>
    <cellStyle name="Separador de milhares 12 3 3" xfId="29312" xr:uid="{31956F4D-9768-467B-B6F0-36D377089ECD}"/>
    <cellStyle name="Separador de milhares 12 3 4" xfId="35080" xr:uid="{B915C3C9-9427-4EDD-9D52-0CA9A274DAE9}"/>
    <cellStyle name="Separador de milhares 12 3 5" xfId="44538" xr:uid="{3C65D327-343D-4E25-A70B-3DBF709025AC}"/>
    <cellStyle name="Separador de milhares 12 3 6" xfId="16908" xr:uid="{20340407-904F-403D-9847-B813EBDFFBA8}"/>
    <cellStyle name="Separador de milhares 12 4" xfId="14279" xr:uid="{6379FE14-1A4D-40EA-851A-0CFEDB0BADEC}"/>
    <cellStyle name="Separador de milhares 12 4 2" xfId="32269" xr:uid="{0430A8CD-B839-4EB1-8F5B-32DE8FC2A910}"/>
    <cellStyle name="Separador de milhares 12 4 3" xfId="35081" xr:uid="{A7B5B44D-7C92-4FF7-8497-E40CF1A58FFF}"/>
    <cellStyle name="Separador de milhares 12 4 4" xfId="47000" xr:uid="{9FC2C658-A17A-4DEC-A906-932F9A93269E}"/>
    <cellStyle name="Separador de milhares 12 4 5" xfId="16909" xr:uid="{89ECE81F-9980-4DED-A5EF-8EBE5B38F119}"/>
    <cellStyle name="Separador de milhares 12 5" xfId="20384" xr:uid="{09E78D87-5E7A-4310-BFFA-230F75C27AC1}"/>
    <cellStyle name="Separador de milhares 12 5 2" xfId="36622" xr:uid="{284F7F27-9859-450D-BE6C-454D919C548F}"/>
    <cellStyle name="Separador de milhares 12 6" xfId="25795" xr:uid="{4E780B91-F843-4CF0-8A3D-9B384B54B766}"/>
    <cellStyle name="Separador de milhares 12 7" xfId="27368" xr:uid="{46409229-894E-466D-80AF-16CC4BFC26E1}"/>
    <cellStyle name="Separador de milhares 12 8" xfId="35078" xr:uid="{8B75932F-73F5-43ED-87B3-D9DAC2ECCFD5}"/>
    <cellStyle name="Separador de milhares 12 9" xfId="42094" xr:uid="{F33A2D08-1B06-4E32-A1A3-C5760EFCB6C5}"/>
    <cellStyle name="Separador de milhares 125" xfId="20388" xr:uid="{1A380C01-545B-4D80-9B45-26DBB72633A9}"/>
    <cellStyle name="Separador de milhares 125 10" xfId="20389" xr:uid="{D88B0315-05AC-4317-A8A4-9C68B9B64557}"/>
    <cellStyle name="Separador de milhares 125 10 2" xfId="20390" xr:uid="{8226A804-9BFE-44F5-96AE-0DE33B5B6F4C}"/>
    <cellStyle name="Separador de milhares 125 10 2 2" xfId="20391" xr:uid="{E5183D21-8740-4795-B672-EDEE69DC373C}"/>
    <cellStyle name="Separador de milhares 125 10 2 2 2" xfId="30973" xr:uid="{6512C2B8-A544-48BB-9DB0-3D971EDF640C}"/>
    <cellStyle name="Separador de milhares 125 10 2 2 3" xfId="36629" xr:uid="{A6635B86-54ED-451D-BD38-C90CBC453707}"/>
    <cellStyle name="Separador de milhares 125 10 2 2 4" xfId="46199" xr:uid="{E09D13B7-D5A3-4C85-8DE3-80DEEE9252C1}"/>
    <cellStyle name="Separador de milhares 125 10 2 3" xfId="28532" xr:uid="{5A4A9199-B156-4A96-8DAB-D77A96C01E53}"/>
    <cellStyle name="Separador de milhares 125 10 2 4" xfId="36628" xr:uid="{AF6DBA8B-8604-4BBD-8BD9-86BF21F9E5C1}"/>
    <cellStyle name="Separador de milhares 125 10 2 5" xfId="43755" xr:uid="{BFF5458D-7106-44D6-B554-14E08E9A2481}"/>
    <cellStyle name="Separador de milhares 125 10 3" xfId="20392" xr:uid="{A6183505-E351-4EB4-AE57-9FFA652B0345}"/>
    <cellStyle name="Separador de milhares 125 10 3 2" xfId="29750" xr:uid="{D38BFFB5-75F3-463C-B4BF-AC8D2EFBFF93}"/>
    <cellStyle name="Separador de milhares 125 10 3 3" xfId="36630" xr:uid="{96E4CDBD-D459-4219-BAF4-1B0430BBD162}"/>
    <cellStyle name="Separador de milhares 125 10 3 4" xfId="44976" xr:uid="{B67F54E8-9A7E-4F84-9769-405254A25B3E}"/>
    <cellStyle name="Separador de milhares 125 10 4" xfId="26233" xr:uid="{D2F09BFA-F01A-4BB4-8635-C3FB1FC3BD16}"/>
    <cellStyle name="Separador de milhares 125 10 5" xfId="27806" xr:uid="{9DD24D6F-7033-4322-A4E2-D2A6DEF72C28}"/>
    <cellStyle name="Separador de milhares 125 10 6" xfId="36627" xr:uid="{7E8CFB5A-84CE-462D-8F12-BFDC3EA278A7}"/>
    <cellStyle name="Separador de milhares 125 10 7" xfId="42532" xr:uid="{CD714291-4C94-4665-A177-94F4FC4FD754}"/>
    <cellStyle name="Separador de milhares 125 11" xfId="20393" xr:uid="{5E4ECD43-2DEF-43A9-98A2-759556681E9D}"/>
    <cellStyle name="Separador de milhares 125 11 2" xfId="20394" xr:uid="{D7CD9584-BE89-4376-B63B-31D91F5033A1}"/>
    <cellStyle name="Separador de milhares 125 11 2 2" xfId="20395" xr:uid="{B27B7561-B9E6-4666-BB6B-37B81828F706}"/>
    <cellStyle name="Separador de milhares 125 11 2 2 2" xfId="30974" xr:uid="{BDAD089B-EC87-41D2-A69C-A89738597037}"/>
    <cellStyle name="Separador de milhares 125 11 2 2 3" xfId="36633" xr:uid="{6530B6A6-098C-4292-90C7-B839BA0F8312}"/>
    <cellStyle name="Separador de milhares 125 11 2 2 4" xfId="46200" xr:uid="{D2DA2DCB-7FAC-4242-BAA7-667B3FADAABA}"/>
    <cellStyle name="Separador de milhares 125 11 2 3" xfId="28533" xr:uid="{F87338A9-FABD-48F6-8C3A-5D4755D7F9D9}"/>
    <cellStyle name="Separador de milhares 125 11 2 4" xfId="36632" xr:uid="{9A56641D-4449-4C3A-98D8-8E5092A99ECD}"/>
    <cellStyle name="Separador de milhares 125 11 2 5" xfId="43756" xr:uid="{378552C4-54DE-48B7-B37F-454F41BC4334}"/>
    <cellStyle name="Separador de milhares 125 11 3" xfId="20396" xr:uid="{B13F156E-086F-4448-9020-4ED64F05EEB1}"/>
    <cellStyle name="Separador de milhares 125 11 3 2" xfId="29751" xr:uid="{AE6EC1CC-C7F2-4C71-8AD3-6F066E47C2AE}"/>
    <cellStyle name="Separador de milhares 125 11 3 3" xfId="36634" xr:uid="{901339C1-8AC1-44C5-A61A-CE08EEB8A89B}"/>
    <cellStyle name="Separador de milhares 125 11 3 4" xfId="44977" xr:uid="{7C73B56C-92F0-44F4-AE7E-948720DEB21A}"/>
    <cellStyle name="Separador de milhares 125 11 4" xfId="26234" xr:uid="{F03B72C0-9CBB-4929-9A37-AE5EB91BBD28}"/>
    <cellStyle name="Separador de milhares 125 11 5" xfId="27807" xr:uid="{EA0421F5-E1EF-4055-BBAF-C3EE7039503F}"/>
    <cellStyle name="Separador de milhares 125 11 6" xfId="36631" xr:uid="{2EC991F3-F84A-4478-9229-05CD784599B1}"/>
    <cellStyle name="Separador de milhares 125 11 7" xfId="42533" xr:uid="{53B55A34-6157-4480-AD92-F978650DE3A0}"/>
    <cellStyle name="Separador de milhares 125 12" xfId="20397" xr:uid="{9FC1D306-B649-49C0-9A83-FF1F455AAB49}"/>
    <cellStyle name="Separador de milhares 125 12 2" xfId="20398" xr:uid="{1DB10C4F-A5CE-4D9F-9BBA-CE39110B3EE4}"/>
    <cellStyle name="Separador de milhares 125 12 2 2" xfId="20399" xr:uid="{385DC216-A039-465E-BCC9-4FE57D628FB6}"/>
    <cellStyle name="Separador de milhares 125 12 2 2 2" xfId="30975" xr:uid="{0D2F81AD-CA8E-4C74-9DC6-050CDA21C32E}"/>
    <cellStyle name="Separador de milhares 125 12 2 2 3" xfId="36637" xr:uid="{348C4067-97A1-4216-ADE4-52A544BC5114}"/>
    <cellStyle name="Separador de milhares 125 12 2 2 4" xfId="46201" xr:uid="{558CA100-8870-4291-A08C-37CECE4B4FC9}"/>
    <cellStyle name="Separador de milhares 125 12 2 3" xfId="28534" xr:uid="{4D32312A-B7F9-489B-B49A-0E01B087C5ED}"/>
    <cellStyle name="Separador de milhares 125 12 2 4" xfId="36636" xr:uid="{755ACA97-5B81-4652-89CD-E4C40AADB2C6}"/>
    <cellStyle name="Separador de milhares 125 12 2 5" xfId="43757" xr:uid="{125BE091-E135-46C1-A89C-4DD1734D7602}"/>
    <cellStyle name="Separador de milhares 125 12 3" xfId="20400" xr:uid="{4546EC74-2910-46E2-910F-33C56B4CC867}"/>
    <cellStyle name="Separador de milhares 125 12 3 2" xfId="29752" xr:uid="{3CD86D6B-72D6-4257-A6E5-993611A56E40}"/>
    <cellStyle name="Separador de milhares 125 12 3 3" xfId="36638" xr:uid="{B7BC0BBD-0D26-4CDF-A137-009CF608F356}"/>
    <cellStyle name="Separador de milhares 125 12 3 4" xfId="44978" xr:uid="{B0741A42-AE17-4389-9879-318CDD7BC6AE}"/>
    <cellStyle name="Separador de milhares 125 12 4" xfId="26235" xr:uid="{0165905C-4913-4963-98B7-1CDDCC741209}"/>
    <cellStyle name="Separador de milhares 125 12 5" xfId="27808" xr:uid="{235A61E2-7CBE-49E5-84A0-DB98BF2BB3A0}"/>
    <cellStyle name="Separador de milhares 125 12 6" xfId="36635" xr:uid="{50911074-6E03-461F-A263-446C5D5BD992}"/>
    <cellStyle name="Separador de milhares 125 12 7" xfId="42534" xr:uid="{78D5A7CF-1EDB-48A6-A527-2673C0B0E7FA}"/>
    <cellStyle name="Separador de milhares 125 13" xfId="20401" xr:uid="{1B877C9B-E026-4828-BFC7-755CCD450CCE}"/>
    <cellStyle name="Separador de milhares 125 13 2" xfId="20402" xr:uid="{2BFE6E54-8F5A-4D80-99D7-58D7943585AE}"/>
    <cellStyle name="Separador de milhares 125 13 2 2" xfId="20403" xr:uid="{8CF05886-A2F2-4FBC-8195-FADCF3F8C4C6}"/>
    <cellStyle name="Separador de milhares 125 13 2 2 2" xfId="30976" xr:uid="{79DA5FE5-E3FA-4528-AE45-38B3F4D97892}"/>
    <cellStyle name="Separador de milhares 125 13 2 2 3" xfId="36641" xr:uid="{6D7F07A0-958C-4083-ABD9-E68F7B50D322}"/>
    <cellStyle name="Separador de milhares 125 13 2 2 4" xfId="46202" xr:uid="{E6112DB1-946F-4456-96F2-B78EA9BFDA66}"/>
    <cellStyle name="Separador de milhares 125 13 2 3" xfId="28535" xr:uid="{A584C9C6-3091-4985-9F5D-2DA2C530E66C}"/>
    <cellStyle name="Separador de milhares 125 13 2 4" xfId="36640" xr:uid="{439ECAF3-1E3D-4E12-B701-C2FD2A9C140C}"/>
    <cellStyle name="Separador de milhares 125 13 2 5" xfId="43758" xr:uid="{C4693AD4-626E-46F0-AF8F-9D4FEC968A14}"/>
    <cellStyle name="Separador de milhares 125 13 3" xfId="20404" xr:uid="{A2456884-B437-471C-8164-407A97105672}"/>
    <cellStyle name="Separador de milhares 125 13 3 2" xfId="29753" xr:uid="{6A32815F-97CD-46C3-8F6E-5A4E1E5F49AB}"/>
    <cellStyle name="Separador de milhares 125 13 3 3" xfId="36642" xr:uid="{1EF80CBC-3B9D-4279-967E-ADCB61BB0A41}"/>
    <cellStyle name="Separador de milhares 125 13 3 4" xfId="44979" xr:uid="{4C76625B-AB4B-45CE-8C60-B8122D114397}"/>
    <cellStyle name="Separador de milhares 125 13 4" xfId="26236" xr:uid="{6C5ADFBC-03B3-4485-ADA0-A40C659B6522}"/>
    <cellStyle name="Separador de milhares 125 13 5" xfId="27809" xr:uid="{4073F9AC-5950-4C2C-B04F-DBB13B275D43}"/>
    <cellStyle name="Separador de milhares 125 13 6" xfId="36639" xr:uid="{23ACC64C-8357-4702-A962-E0E92D26EC39}"/>
    <cellStyle name="Separador de milhares 125 13 7" xfId="42535" xr:uid="{D4BE3F49-101C-41F0-8245-25D30F6E6770}"/>
    <cellStyle name="Separador de milhares 125 14" xfId="20405" xr:uid="{E4EBCF45-D15F-4247-9F96-EEF5461B63AB}"/>
    <cellStyle name="Separador de milhares 125 14 2" xfId="20406" xr:uid="{C2278F64-903E-4BCC-97D3-3913F834B146}"/>
    <cellStyle name="Separador de milhares 125 14 2 2" xfId="20407" xr:uid="{85663418-15EC-4E4F-B549-45474AA554D1}"/>
    <cellStyle name="Separador de milhares 125 14 2 2 2" xfId="30977" xr:uid="{E8221D60-5680-4264-9491-864BB5A71754}"/>
    <cellStyle name="Separador de milhares 125 14 2 2 3" xfId="36645" xr:uid="{C8AA5CBF-7D86-4CEF-BA0C-4094DF88B5E2}"/>
    <cellStyle name="Separador de milhares 125 14 2 2 4" xfId="46203" xr:uid="{60097774-A64C-4EAB-ADEE-153A077D10D9}"/>
    <cellStyle name="Separador de milhares 125 14 2 3" xfId="28536" xr:uid="{446FA7C6-F060-4E77-A5FE-994507DD9B24}"/>
    <cellStyle name="Separador de milhares 125 14 2 4" xfId="36644" xr:uid="{34DEE133-9C94-40EB-AAA1-24C9EEA292A3}"/>
    <cellStyle name="Separador de milhares 125 14 2 5" xfId="43759" xr:uid="{231E2290-AAA4-492E-9EB9-CCA1DEF145D6}"/>
    <cellStyle name="Separador de milhares 125 14 3" xfId="20408" xr:uid="{EE0EE445-8F1C-4C78-AFCD-629D4519AE1B}"/>
    <cellStyle name="Separador de milhares 125 14 3 2" xfId="29754" xr:uid="{52D0A55B-2FE9-4D33-98CB-B53D0D3194E3}"/>
    <cellStyle name="Separador de milhares 125 14 3 3" xfId="36646" xr:uid="{60B5B346-978D-4D35-BE94-85C869466159}"/>
    <cellStyle name="Separador de milhares 125 14 3 4" xfId="44980" xr:uid="{6BD2DEAF-7FA8-44ED-9782-7CB2044145FF}"/>
    <cellStyle name="Separador de milhares 125 14 4" xfId="26237" xr:uid="{B7565C03-0BBE-42E4-8633-E41CA9864C60}"/>
    <cellStyle name="Separador de milhares 125 14 5" xfId="27810" xr:uid="{63F31798-5793-4C61-9D9B-D93443EEBC46}"/>
    <cellStyle name="Separador de milhares 125 14 6" xfId="36643" xr:uid="{9CAE407D-B1E7-40CD-A2DF-EA13DDBD82D7}"/>
    <cellStyle name="Separador de milhares 125 14 7" xfId="42536" xr:uid="{5D762BFE-69B8-469B-9504-3F736E5DFE3F}"/>
    <cellStyle name="Separador de milhares 125 15" xfId="20409" xr:uid="{72BCDFE2-3C74-447B-AF86-18E57F5DE25D}"/>
    <cellStyle name="Separador de milhares 125 15 2" xfId="20410" xr:uid="{FCA81121-8959-464C-BF0D-8F4046148597}"/>
    <cellStyle name="Separador de milhares 125 15 2 2" xfId="20411" xr:uid="{78ABFC35-F209-4252-BFB4-FD1743042E6C}"/>
    <cellStyle name="Separador de milhares 125 15 2 2 2" xfId="30978" xr:uid="{667001A8-B0B5-45B8-88CD-7EF3101EC36C}"/>
    <cellStyle name="Separador de milhares 125 15 2 2 3" xfId="36649" xr:uid="{7A7F18C8-90E6-458E-A05C-3CCD9A008194}"/>
    <cellStyle name="Separador de milhares 125 15 2 2 4" xfId="46204" xr:uid="{2FC3E2E0-C18F-416D-8432-4AFCEEC7B635}"/>
    <cellStyle name="Separador de milhares 125 15 2 3" xfId="28537" xr:uid="{D6B1DA59-05AE-4A16-8634-4EDBACA06D27}"/>
    <cellStyle name="Separador de milhares 125 15 2 4" xfId="36648" xr:uid="{95599176-548E-4252-8F39-5AC7CE09EE8D}"/>
    <cellStyle name="Separador de milhares 125 15 2 5" xfId="43760" xr:uid="{27FC53EE-5A21-4D08-BCF7-47C11FD9454A}"/>
    <cellStyle name="Separador de milhares 125 15 3" xfId="20412" xr:uid="{19F282FD-29B9-4D98-A320-ED2D68828998}"/>
    <cellStyle name="Separador de milhares 125 15 3 2" xfId="29755" xr:uid="{BFA65523-B08C-4B47-9976-E2EC11B3CCB4}"/>
    <cellStyle name="Separador de milhares 125 15 3 3" xfId="36650" xr:uid="{9E2F1570-4CA0-4538-BD42-06634C1C6E2B}"/>
    <cellStyle name="Separador de milhares 125 15 3 4" xfId="44981" xr:uid="{269AF883-BF08-4016-9DB5-D003C5871E01}"/>
    <cellStyle name="Separador de milhares 125 15 4" xfId="26238" xr:uid="{CCBBA800-2003-45FF-9792-39C1630AC446}"/>
    <cellStyle name="Separador de milhares 125 15 5" xfId="27811" xr:uid="{94661805-CE85-4603-9295-5EAB8CAD2433}"/>
    <cellStyle name="Separador de milhares 125 15 6" xfId="36647" xr:uid="{03A95740-B57D-41E0-9EC6-E4E0E7BC56ED}"/>
    <cellStyle name="Separador de milhares 125 15 7" xfId="42537" xr:uid="{B64FA7BE-5FEB-45E1-ACED-BA1D5DF54F27}"/>
    <cellStyle name="Separador de milhares 125 16" xfId="20413" xr:uid="{444DFEA0-0CF8-49FA-A258-B410D624EA30}"/>
    <cellStyle name="Separador de milhares 125 16 2" xfId="20414" xr:uid="{4DE5C7D5-2905-427C-BB91-02B3DEAD800B}"/>
    <cellStyle name="Separador de milhares 125 16 2 2" xfId="20415" xr:uid="{B689041B-2D35-47D1-85D8-9562208B35F8}"/>
    <cellStyle name="Separador de milhares 125 16 2 2 2" xfId="30979" xr:uid="{3FBE7492-75AA-4B58-AB63-3DD25DC951A3}"/>
    <cellStyle name="Separador de milhares 125 16 2 2 3" xfId="36653" xr:uid="{EF900208-44ED-4F52-8C75-9746F5BD4968}"/>
    <cellStyle name="Separador de milhares 125 16 2 2 4" xfId="46205" xr:uid="{554470F1-30CF-4156-970A-CD47E6243CC7}"/>
    <cellStyle name="Separador de milhares 125 16 2 3" xfId="28538" xr:uid="{480E59AA-4C98-4EE0-950C-83282F10637B}"/>
    <cellStyle name="Separador de milhares 125 16 2 4" xfId="36652" xr:uid="{D2FFD156-3BB1-4D3B-BD4B-9DB7C0DA445D}"/>
    <cellStyle name="Separador de milhares 125 16 2 5" xfId="43761" xr:uid="{F169644B-9CDC-4B11-8DF7-C1552A2E6C84}"/>
    <cellStyle name="Separador de milhares 125 16 3" xfId="20416" xr:uid="{0F1AA200-1B79-40E8-8B74-FBFBB029F192}"/>
    <cellStyle name="Separador de milhares 125 16 3 2" xfId="29756" xr:uid="{6B69D7D1-D13D-442E-BCEC-C0C625C2761D}"/>
    <cellStyle name="Separador de milhares 125 16 3 3" xfId="36654" xr:uid="{701A8476-B36F-4D6F-8ADB-F6F250F7D47F}"/>
    <cellStyle name="Separador de milhares 125 16 3 4" xfId="44982" xr:uid="{7ED2BC8B-B4BB-4A8D-B4CC-A1152C02BE3A}"/>
    <cellStyle name="Separador de milhares 125 16 4" xfId="26239" xr:uid="{41492188-568D-43AC-94B9-9A67EAD7AF1F}"/>
    <cellStyle name="Separador de milhares 125 16 5" xfId="27812" xr:uid="{33011DBC-3D17-49F0-BC2A-68806D965212}"/>
    <cellStyle name="Separador de milhares 125 16 6" xfId="36651" xr:uid="{69EF321D-C9C3-4FCF-96AD-D70009D1CF4E}"/>
    <cellStyle name="Separador de milhares 125 16 7" xfId="42538" xr:uid="{A3200279-1D12-44D8-9A24-E07D15480412}"/>
    <cellStyle name="Separador de milhares 125 17" xfId="20417" xr:uid="{9AF19D7B-9BC4-4117-A379-E57B6AA3359D}"/>
    <cellStyle name="Separador de milhares 125 17 2" xfId="20418" xr:uid="{79827957-1DAD-40B1-BB53-64F83FA4B643}"/>
    <cellStyle name="Separador de milhares 125 17 2 2" xfId="20419" xr:uid="{51F06CFB-3FBD-4BD6-91A8-259F5F3EB71C}"/>
    <cellStyle name="Separador de milhares 125 17 2 2 2" xfId="30980" xr:uid="{DDEBA13B-05A1-418C-9C29-1B42CB163454}"/>
    <cellStyle name="Separador de milhares 125 17 2 2 3" xfId="36657" xr:uid="{32AD4D5F-81B4-42E2-AFB5-516A1EE772B7}"/>
    <cellStyle name="Separador de milhares 125 17 2 2 4" xfId="46206" xr:uid="{63F35A5B-AA0B-46F5-8C3A-0FF7CAB9E5EF}"/>
    <cellStyle name="Separador de milhares 125 17 2 3" xfId="28539" xr:uid="{279C4238-AC38-4B46-AC73-5F1E6ECA79DA}"/>
    <cellStyle name="Separador de milhares 125 17 2 4" xfId="36656" xr:uid="{D632479B-689A-4850-BCB5-D125CDD09083}"/>
    <cellStyle name="Separador de milhares 125 17 2 5" xfId="43762" xr:uid="{EB6E42D1-5082-4742-B0AF-54B674645B4F}"/>
    <cellStyle name="Separador de milhares 125 17 3" xfId="20420" xr:uid="{39190D4F-0A6D-487D-A8B1-CD190E63604B}"/>
    <cellStyle name="Separador de milhares 125 17 3 2" xfId="29757" xr:uid="{013B3129-E424-4032-9AC2-6B9BED3C3E10}"/>
    <cellStyle name="Separador de milhares 125 17 3 3" xfId="36658" xr:uid="{EBA5B83B-9992-44FD-86D5-92A171D8C0EB}"/>
    <cellStyle name="Separador de milhares 125 17 3 4" xfId="44983" xr:uid="{079385A1-08DF-4B3E-AC15-57B0566A19F3}"/>
    <cellStyle name="Separador de milhares 125 17 4" xfId="26240" xr:uid="{D2FF8B3A-A5A6-4F4B-AB95-3EE7E88CE88F}"/>
    <cellStyle name="Separador de milhares 125 17 5" xfId="27813" xr:uid="{04A51F21-78A9-49AE-929E-DA66CF485339}"/>
    <cellStyle name="Separador de milhares 125 17 6" xfId="36655" xr:uid="{A29383DC-B5F1-430E-8531-B4ED5E46DF25}"/>
    <cellStyle name="Separador de milhares 125 17 7" xfId="42539" xr:uid="{33AB750A-325C-4525-8A48-626B0826DC8A}"/>
    <cellStyle name="Separador de milhares 125 18" xfId="20421" xr:uid="{BF279D67-2AE0-4873-B2B0-C83A181B9F6F}"/>
    <cellStyle name="Separador de milhares 125 18 2" xfId="20422" xr:uid="{367E730D-D47C-466B-8C5F-C70FDB1903DE}"/>
    <cellStyle name="Separador de milhares 125 18 2 2" xfId="20423" xr:uid="{E88B349A-8F0F-492D-8604-F4628A5C7A22}"/>
    <cellStyle name="Separador de milhares 125 18 2 2 2" xfId="30981" xr:uid="{284C5B41-30E4-4D20-81C4-8E26CC456C74}"/>
    <cellStyle name="Separador de milhares 125 18 2 2 3" xfId="36661" xr:uid="{C499B9B8-F236-4BCC-A044-8F37235E56CB}"/>
    <cellStyle name="Separador de milhares 125 18 2 2 4" xfId="46207" xr:uid="{0B2E260C-6DED-435A-AC5D-F21934D9CB84}"/>
    <cellStyle name="Separador de milhares 125 18 2 3" xfId="28540" xr:uid="{06CD83EC-982E-4EB6-8CB5-F7CF905B226D}"/>
    <cellStyle name="Separador de milhares 125 18 2 4" xfId="36660" xr:uid="{560AA28C-3C90-4092-9836-83C497419062}"/>
    <cellStyle name="Separador de milhares 125 18 2 5" xfId="43763" xr:uid="{B81046D4-C740-4354-BFDE-1C9AD55C1FBE}"/>
    <cellStyle name="Separador de milhares 125 18 3" xfId="20424" xr:uid="{97EA4ECF-EA64-4E69-94E0-9BFBE0F40D8F}"/>
    <cellStyle name="Separador de milhares 125 18 3 2" xfId="29758" xr:uid="{0832CE31-FBA6-4EBF-B242-203540430673}"/>
    <cellStyle name="Separador de milhares 125 18 3 3" xfId="36662" xr:uid="{CCCB87D9-EE9C-4052-8A91-2FB67C2F50E3}"/>
    <cellStyle name="Separador de milhares 125 18 3 4" xfId="44984" xr:uid="{2AF6CB25-42E7-428C-B2A2-2EAB4E21C919}"/>
    <cellStyle name="Separador de milhares 125 18 4" xfId="26241" xr:uid="{87C523A3-9D44-43E9-BF83-F73B3C2C51DB}"/>
    <cellStyle name="Separador de milhares 125 18 5" xfId="27814" xr:uid="{967F76F0-8847-4E54-B88C-667D83D3DCDE}"/>
    <cellStyle name="Separador de milhares 125 18 6" xfId="36659" xr:uid="{DA93938B-4717-4A5C-BF1E-16BA6B13402E}"/>
    <cellStyle name="Separador de milhares 125 18 7" xfId="42540" xr:uid="{BC342183-A87D-477E-AF9D-0A443BA3BA54}"/>
    <cellStyle name="Separador de milhares 125 19" xfId="20425" xr:uid="{1D58C2CF-6DCB-464F-B02F-2DCAA5700754}"/>
    <cellStyle name="Separador de milhares 125 19 2" xfId="20426" xr:uid="{A06CF960-136F-4D8B-978A-4264662F0FD6}"/>
    <cellStyle name="Separador de milhares 125 19 2 2" xfId="20427" xr:uid="{E06C606E-E136-4CF4-BE50-46454BBCF395}"/>
    <cellStyle name="Separador de milhares 125 19 2 2 2" xfId="30982" xr:uid="{E4832F73-32EA-4BEB-AFAF-E6DB31240FCF}"/>
    <cellStyle name="Separador de milhares 125 19 2 2 3" xfId="36665" xr:uid="{6223103D-C7F3-46F6-B77C-7C83A19F9F9C}"/>
    <cellStyle name="Separador de milhares 125 19 2 2 4" xfId="46208" xr:uid="{FC5996B5-7CC9-46DA-B755-32800EEE9228}"/>
    <cellStyle name="Separador de milhares 125 19 2 3" xfId="28541" xr:uid="{F681EB3B-9AE3-4E42-94A7-608F9CAA6B53}"/>
    <cellStyle name="Separador de milhares 125 19 2 4" xfId="36664" xr:uid="{47064282-B178-4F09-894A-7AF379EFA1F1}"/>
    <cellStyle name="Separador de milhares 125 19 2 5" xfId="43764" xr:uid="{47654494-F1C3-4EC6-8B99-89B77549D2C3}"/>
    <cellStyle name="Separador de milhares 125 19 3" xfId="20428" xr:uid="{3FF820AE-F379-44C2-BFBB-12E7DED4AFF5}"/>
    <cellStyle name="Separador de milhares 125 19 3 2" xfId="29759" xr:uid="{1AD7A1EE-4180-43A0-B92F-B10027FE32F2}"/>
    <cellStyle name="Separador de milhares 125 19 3 3" xfId="36666" xr:uid="{44B9BF80-4CA8-447A-B146-E8517A231D4E}"/>
    <cellStyle name="Separador de milhares 125 19 3 4" xfId="44985" xr:uid="{C799C3DC-DED3-4536-AE40-D53CACE7D89C}"/>
    <cellStyle name="Separador de milhares 125 19 4" xfId="26242" xr:uid="{9D2F1328-09FE-4549-92C0-9AA1C76022BC}"/>
    <cellStyle name="Separador de milhares 125 19 5" xfId="27815" xr:uid="{BB31435B-FFA0-433A-AF40-2D326DCA11F8}"/>
    <cellStyle name="Separador de milhares 125 19 6" xfId="36663" xr:uid="{B46AC298-269B-44D4-901F-F258A1040EF4}"/>
    <cellStyle name="Separador de milhares 125 19 7" xfId="42541" xr:uid="{77046EDB-FBC9-4704-948F-1EEF789D2A49}"/>
    <cellStyle name="Separador de milhares 125 2" xfId="20429" xr:uid="{4AAE3486-F54F-4F9F-8538-4335C2DB44FF}"/>
    <cellStyle name="Separador de milhares 125 2 2" xfId="20430" xr:uid="{3DBF13BD-3600-427F-85E4-413501E61778}"/>
    <cellStyle name="Separador de milhares 125 2 2 2" xfId="20431" xr:uid="{7E5D3B58-C7A8-40AB-9E9F-0CBE36BC145A}"/>
    <cellStyle name="Separador de milhares 125 2 2 2 2" xfId="30983" xr:uid="{210F1C10-6F0D-4B2E-AE41-033910BDE702}"/>
    <cellStyle name="Separador de milhares 125 2 2 2 3" xfId="36669" xr:uid="{0CC7CD40-F935-4ABD-9F38-FAC2B775D65F}"/>
    <cellStyle name="Separador de milhares 125 2 2 2 4" xfId="46209" xr:uid="{1D7E3029-76A5-4445-B7ED-C164E8F67C88}"/>
    <cellStyle name="Separador de milhares 125 2 2 3" xfId="28542" xr:uid="{0B9475CD-03D0-47ED-9136-88ADAB224BF2}"/>
    <cellStyle name="Separador de milhares 125 2 2 4" xfId="36668" xr:uid="{CAE56DAE-F006-4EFD-BCD4-3120EC16CD56}"/>
    <cellStyle name="Separador de milhares 125 2 2 5" xfId="43765" xr:uid="{1624CE62-2E2E-49B6-8055-40EB8E7F55DF}"/>
    <cellStyle name="Separador de milhares 125 2 3" xfId="20432" xr:uid="{1ED37179-B533-40B5-8993-B2F33E5A67C7}"/>
    <cellStyle name="Separador de milhares 125 2 3 2" xfId="29760" xr:uid="{B4306BAB-2D44-4BDA-9A55-BC86033AA44D}"/>
    <cellStyle name="Separador de milhares 125 2 3 3" xfId="36670" xr:uid="{B09993AD-00D6-4848-B7AE-8945A8131263}"/>
    <cellStyle name="Separador de milhares 125 2 3 4" xfId="44986" xr:uid="{E86C8908-9DE4-4932-A886-270E0745C5A2}"/>
    <cellStyle name="Separador de milhares 125 2 4" xfId="26243" xr:uid="{3E183B19-A706-48C3-BD70-06AD8208A67D}"/>
    <cellStyle name="Separador de milhares 125 2 5" xfId="27816" xr:uid="{FFD5578A-56CA-44E8-A4B9-C8C449941598}"/>
    <cellStyle name="Separador de milhares 125 2 6" xfId="36667" xr:uid="{5C8CB226-D1F2-4B0A-B328-F17AA91CA427}"/>
    <cellStyle name="Separador de milhares 125 2 7" xfId="42542" xr:uid="{5D1DD673-7A6C-43C3-A960-9989311C98CA}"/>
    <cellStyle name="Separador de milhares 125 20" xfId="20433" xr:uid="{C76059AA-C565-4116-8E4C-801C930159CC}"/>
    <cellStyle name="Separador de milhares 125 20 2" xfId="20434" xr:uid="{0D642899-41AF-4FF7-AC30-8964922119F2}"/>
    <cellStyle name="Separador de milhares 125 20 2 2" xfId="20435" xr:uid="{D6B3EB26-9B43-4E17-9B53-A32782B2C9B6}"/>
    <cellStyle name="Separador de milhares 125 20 2 2 2" xfId="30984" xr:uid="{CEA48E77-8D0C-40B7-80FA-3231B25413C6}"/>
    <cellStyle name="Separador de milhares 125 20 2 2 3" xfId="36673" xr:uid="{4FD7C74E-7C17-49A2-A0D2-BE1D2A99A394}"/>
    <cellStyle name="Separador de milhares 125 20 2 2 4" xfId="46210" xr:uid="{0511F2D2-E329-4BDB-AF8F-08D2B0D1E8ED}"/>
    <cellStyle name="Separador de milhares 125 20 2 3" xfId="28543" xr:uid="{4BF2686E-3961-4A5E-A42D-5378E03E3B85}"/>
    <cellStyle name="Separador de milhares 125 20 2 4" xfId="36672" xr:uid="{C06F6146-D100-4040-BBB4-4CE8F4E037BF}"/>
    <cellStyle name="Separador de milhares 125 20 2 5" xfId="43766" xr:uid="{671A3412-8C8D-46CB-BC87-2CE7336AD0CB}"/>
    <cellStyle name="Separador de milhares 125 20 3" xfId="20436" xr:uid="{7304AFFC-8F2E-46D2-B200-CAD3C9833A7E}"/>
    <cellStyle name="Separador de milhares 125 20 3 2" xfId="29761" xr:uid="{8427881E-734B-4553-A307-EE90B2D3F792}"/>
    <cellStyle name="Separador de milhares 125 20 3 3" xfId="36674" xr:uid="{E4E3A602-204A-4F4E-9775-1C7B8BC37E01}"/>
    <cellStyle name="Separador de milhares 125 20 3 4" xfId="44987" xr:uid="{FEA64073-8FC7-49CE-9000-C39A08CF1120}"/>
    <cellStyle name="Separador de milhares 125 20 4" xfId="26244" xr:uid="{E9BD9F4B-D341-40D7-BCA8-0D409053C21F}"/>
    <cellStyle name="Separador de milhares 125 20 5" xfId="27817" xr:uid="{B860E066-2071-4414-9ECD-B359445DC92D}"/>
    <cellStyle name="Separador de milhares 125 20 6" xfId="36671" xr:uid="{AB71A1AC-2288-498C-82F5-29627623D9C7}"/>
    <cellStyle name="Separador de milhares 125 20 7" xfId="42543" xr:uid="{9E916F85-EAAB-41F5-8B00-70982C9D645D}"/>
    <cellStyle name="Separador de milhares 125 21" xfId="20437" xr:uid="{FB46F508-802F-42ED-98A5-CEC5DFDA0EF1}"/>
    <cellStyle name="Separador de milhares 125 21 2" xfId="20438" xr:uid="{D5AE7241-A472-4506-8132-C07929786454}"/>
    <cellStyle name="Separador de milhares 125 21 2 2" xfId="20439" xr:uid="{DA8EB1A3-3120-4A5F-AACB-FA09D5E16EFA}"/>
    <cellStyle name="Separador de milhares 125 21 2 2 2" xfId="30985" xr:uid="{40B49A33-71D9-4E71-934D-21237450DB0B}"/>
    <cellStyle name="Separador de milhares 125 21 2 2 3" xfId="36677" xr:uid="{E20EA7AF-AA78-4F85-B5FE-E5283728C45D}"/>
    <cellStyle name="Separador de milhares 125 21 2 2 4" xfId="46211" xr:uid="{D35CA0FC-4ADE-480E-A113-E80B452B0E07}"/>
    <cellStyle name="Separador de milhares 125 21 2 3" xfId="28544" xr:uid="{FE88DFBB-BF7A-4F5D-8469-2D25DAF0464B}"/>
    <cellStyle name="Separador de milhares 125 21 2 4" xfId="36676" xr:uid="{84896FB3-8069-4E6F-888A-D5CF2CC34BAC}"/>
    <cellStyle name="Separador de milhares 125 21 2 5" xfId="43767" xr:uid="{7F9EE59E-6C6B-4B50-A6BD-7D3BADD913CE}"/>
    <cellStyle name="Separador de milhares 125 21 3" xfId="20440" xr:uid="{1321D2B0-5FCE-4A12-B23F-055C40EFE0F1}"/>
    <cellStyle name="Separador de milhares 125 21 3 2" xfId="29762" xr:uid="{79417071-223F-4DA9-A51D-9667B1661BC1}"/>
    <cellStyle name="Separador de milhares 125 21 3 3" xfId="36678" xr:uid="{697026D8-BB21-48A3-BAA7-987424EA6A3B}"/>
    <cellStyle name="Separador de milhares 125 21 3 4" xfId="44988" xr:uid="{0CC89DA0-D9AB-4DEE-A66D-C1D15BD887A5}"/>
    <cellStyle name="Separador de milhares 125 21 4" xfId="26245" xr:uid="{98FD2B67-68BB-4CD2-9DB2-B3FD789280B1}"/>
    <cellStyle name="Separador de milhares 125 21 5" xfId="27818" xr:uid="{33461D7B-B0E0-47EB-B9AF-11045001288D}"/>
    <cellStyle name="Separador de milhares 125 21 6" xfId="36675" xr:uid="{143AE9C5-06EA-48E7-AC00-0298249F140F}"/>
    <cellStyle name="Separador de milhares 125 21 7" xfId="42544" xr:uid="{EBCD8859-3C3C-4B9E-8DE8-03445147CE93}"/>
    <cellStyle name="Separador de milhares 125 22" xfId="20441" xr:uid="{F85FDDFA-E572-497D-B5C2-2EA3742B099D}"/>
    <cellStyle name="Separador de milhares 125 22 2" xfId="20442" xr:uid="{2F09EFF4-1077-4BA9-A34D-DA7968043BA0}"/>
    <cellStyle name="Separador de milhares 125 22 2 2" xfId="20443" xr:uid="{3F844384-4878-42AA-B3F6-0B4280A67BB1}"/>
    <cellStyle name="Separador de milhares 125 22 2 2 2" xfId="30986" xr:uid="{A3661766-8450-47B8-804E-B50ED7378283}"/>
    <cellStyle name="Separador de milhares 125 22 2 2 3" xfId="36681" xr:uid="{4F4DF955-9B4E-4999-8B33-802DA6C0C9CC}"/>
    <cellStyle name="Separador de milhares 125 22 2 2 4" xfId="46212" xr:uid="{F7B57D39-6588-481D-B1DD-061A00501C5F}"/>
    <cellStyle name="Separador de milhares 125 22 2 3" xfId="28545" xr:uid="{ADBAD802-F3A5-490C-8095-FB6D477D774D}"/>
    <cellStyle name="Separador de milhares 125 22 2 4" xfId="36680" xr:uid="{59D56F19-F3B0-4C90-AD14-40AD0A53B675}"/>
    <cellStyle name="Separador de milhares 125 22 2 5" xfId="43768" xr:uid="{AACA9875-19ED-4CEC-AFB2-7A83A77F7DEE}"/>
    <cellStyle name="Separador de milhares 125 22 3" xfId="20444" xr:uid="{F3EE277D-E2B0-4278-9206-805070E2AC68}"/>
    <cellStyle name="Separador de milhares 125 22 3 2" xfId="29763" xr:uid="{CBF16870-A50A-4C81-8B77-F5937DA3E5DF}"/>
    <cellStyle name="Separador de milhares 125 22 3 3" xfId="36682" xr:uid="{7D738E9A-7AC2-48B0-9B4F-7248EBD6A137}"/>
    <cellStyle name="Separador de milhares 125 22 3 4" xfId="44989" xr:uid="{1AA6DB08-EE7B-4825-9985-4139DA90B3F5}"/>
    <cellStyle name="Separador de milhares 125 22 4" xfId="26246" xr:uid="{744CB847-BE22-4065-BBE4-7EF281C311AB}"/>
    <cellStyle name="Separador de milhares 125 22 5" xfId="27819" xr:uid="{D1476AD3-D5DA-4588-BC14-C896AF5AE28E}"/>
    <cellStyle name="Separador de milhares 125 22 6" xfId="36679" xr:uid="{296C16C5-550F-4271-B00A-93FBE7130B89}"/>
    <cellStyle name="Separador de milhares 125 22 7" xfId="42545" xr:uid="{63A6C6F3-A1FF-4A3D-A39C-35C8CC53E1E9}"/>
    <cellStyle name="Separador de milhares 125 23" xfId="20445" xr:uid="{57E45882-4685-4B76-B33D-D9242C4A3650}"/>
    <cellStyle name="Separador de milhares 125 23 2" xfId="20446" xr:uid="{6066F5E5-7C60-485F-99FE-4F890726DC12}"/>
    <cellStyle name="Separador de milhares 125 23 2 2" xfId="30972" xr:uid="{0A7FB711-E076-4BEC-B80F-C2241F6C5B60}"/>
    <cellStyle name="Separador de milhares 125 23 2 3" xfId="36684" xr:uid="{2E2C0F49-FD4B-458D-A019-3D7B19A1AC4F}"/>
    <cellStyle name="Separador de milhares 125 23 2 4" xfId="46198" xr:uid="{14DA7196-4AE9-4B0B-B4DF-6953606963C0}"/>
    <cellStyle name="Separador de milhares 125 23 3" xfId="28531" xr:uid="{3B670395-65E8-4655-B42D-B673C775646F}"/>
    <cellStyle name="Separador de milhares 125 23 4" xfId="36683" xr:uid="{31194E28-0048-4607-AF30-64D054CF5797}"/>
    <cellStyle name="Separador de milhares 125 23 5" xfId="43754" xr:uid="{54E2A7A0-45D7-47B3-9B45-3BF4BE36EAB7}"/>
    <cellStyle name="Separador de milhares 125 24" xfId="20447" xr:uid="{3CC8A1CC-E1A1-4850-98E4-C8CA3891EFFC}"/>
    <cellStyle name="Separador de milhares 125 24 2" xfId="29749" xr:uid="{46E4652E-C81A-43CA-BAB2-8EA3EC050CA3}"/>
    <cellStyle name="Separador de milhares 125 24 3" xfId="36685" xr:uid="{B52BFCB5-86CE-4947-B0AE-62C8DCE9E69B}"/>
    <cellStyle name="Separador de milhares 125 24 4" xfId="44975" xr:uid="{96585088-86C0-4663-964E-4237026A8C37}"/>
    <cellStyle name="Separador de milhares 125 25" xfId="26232" xr:uid="{F917F2A4-4D56-4076-818E-7DB7D630C4AA}"/>
    <cellStyle name="Separador de milhares 125 26" xfId="27805" xr:uid="{6D24F2B4-0E64-433E-805E-3C025DEEE1B0}"/>
    <cellStyle name="Separador de milhares 125 27" xfId="36626" xr:uid="{05A57328-8E2C-4048-A06B-4A45FE6DBAE4}"/>
    <cellStyle name="Separador de milhares 125 28" xfId="42531" xr:uid="{F8362EC7-E221-474F-B338-BC56AF592EFB}"/>
    <cellStyle name="Separador de milhares 125 3" xfId="20448" xr:uid="{EE1C9DA4-C98B-4518-A356-5098A27DC1BA}"/>
    <cellStyle name="Separador de milhares 125 3 2" xfId="20449" xr:uid="{B34DE72B-7E8C-44CF-8E75-72DF4C6E0DFF}"/>
    <cellStyle name="Separador de milhares 125 3 2 2" xfId="20450" xr:uid="{1200C6D0-5B18-4519-BFDB-439E7DEC96FD}"/>
    <cellStyle name="Separador de milhares 125 3 2 2 2" xfId="30987" xr:uid="{EAC248B7-78A4-407C-B3BE-8E7B5B145A4A}"/>
    <cellStyle name="Separador de milhares 125 3 2 2 3" xfId="36688" xr:uid="{3A71F096-928C-4760-90EF-9E9FB2DCDD06}"/>
    <cellStyle name="Separador de milhares 125 3 2 2 4" xfId="46213" xr:uid="{EB5ADC8E-7DCE-4754-A36C-DF6D7616B8B2}"/>
    <cellStyle name="Separador de milhares 125 3 2 3" xfId="28546" xr:uid="{A32C6391-6F6F-4434-9396-FCA703232601}"/>
    <cellStyle name="Separador de milhares 125 3 2 4" xfId="36687" xr:uid="{7F045FAE-7386-4507-BAC8-04C771B27016}"/>
    <cellStyle name="Separador de milhares 125 3 2 5" xfId="43769" xr:uid="{C518A279-6099-4ABA-BDD2-4AE9859FFBF2}"/>
    <cellStyle name="Separador de milhares 125 3 3" xfId="20451" xr:uid="{5600A1B8-AA56-428F-A6E2-E8CFE2B258EA}"/>
    <cellStyle name="Separador de milhares 125 3 3 2" xfId="29764" xr:uid="{F6B2C87F-865E-4CC8-8986-5C201C9EE730}"/>
    <cellStyle name="Separador de milhares 125 3 3 3" xfId="36689" xr:uid="{0AEA0DC8-1350-4774-A5D9-F62CB58174A8}"/>
    <cellStyle name="Separador de milhares 125 3 3 4" xfId="44990" xr:uid="{D20D4778-F42E-45B8-B258-7EF57C5E40D5}"/>
    <cellStyle name="Separador de milhares 125 3 4" xfId="26247" xr:uid="{EBD71BBC-974C-4496-B45E-03DFFBFCEA99}"/>
    <cellStyle name="Separador de milhares 125 3 5" xfId="27820" xr:uid="{45890C10-D793-4FDA-AB3A-96CF053F9AC0}"/>
    <cellStyle name="Separador de milhares 125 3 6" xfId="36686" xr:uid="{5518F26B-0E2B-453E-A5C0-8D9002C88475}"/>
    <cellStyle name="Separador de milhares 125 3 7" xfId="42546" xr:uid="{E25DD382-0775-4807-98F1-DEA4EC1EC72A}"/>
    <cellStyle name="Separador de milhares 125 4" xfId="20452" xr:uid="{D589AAD4-F708-4BC8-89A1-A6862441A522}"/>
    <cellStyle name="Separador de milhares 125 4 2" xfId="20453" xr:uid="{C0AB4D94-7331-49AE-9150-0F849572A192}"/>
    <cellStyle name="Separador de milhares 125 4 2 2" xfId="20454" xr:uid="{D2F4BD8B-E8D0-41EF-A8EC-0D1ED6546554}"/>
    <cellStyle name="Separador de milhares 125 4 2 2 2" xfId="30988" xr:uid="{C9D6AD36-AE9E-4C28-8445-C0923C60F1CF}"/>
    <cellStyle name="Separador de milhares 125 4 2 2 3" xfId="36692" xr:uid="{A285C03D-67CC-4A5E-8426-0F7E9513A3E7}"/>
    <cellStyle name="Separador de milhares 125 4 2 2 4" xfId="46214" xr:uid="{F45836BA-9395-4384-BA2F-7E92D7EB5D0B}"/>
    <cellStyle name="Separador de milhares 125 4 2 3" xfId="28547" xr:uid="{6C9A0799-F046-4686-B002-FC65A4A014B8}"/>
    <cellStyle name="Separador de milhares 125 4 2 4" xfId="36691" xr:uid="{A9E41093-33DC-4216-B473-21065D05A1F1}"/>
    <cellStyle name="Separador de milhares 125 4 2 5" xfId="43770" xr:uid="{35C46977-320A-482F-8702-7BF05851EF76}"/>
    <cellStyle name="Separador de milhares 125 4 3" xfId="20455" xr:uid="{64291F73-E745-4A7A-86DE-D11A085390BA}"/>
    <cellStyle name="Separador de milhares 125 4 3 2" xfId="29765" xr:uid="{3C44FE0B-85B5-4B7D-AD92-3FAC574BE041}"/>
    <cellStyle name="Separador de milhares 125 4 3 3" xfId="36693" xr:uid="{C26A238A-9F31-44C8-818C-58FF376F90AB}"/>
    <cellStyle name="Separador de milhares 125 4 3 4" xfId="44991" xr:uid="{256C2307-2C8D-43FC-A0F7-00C58A7FC48C}"/>
    <cellStyle name="Separador de milhares 125 4 4" xfId="26248" xr:uid="{15059852-3761-4F2D-B16F-CD9B38BA75E2}"/>
    <cellStyle name="Separador de milhares 125 4 5" xfId="27821" xr:uid="{6726BD37-10D5-421E-802E-70A4123BE27F}"/>
    <cellStyle name="Separador de milhares 125 4 6" xfId="36690" xr:uid="{86675242-9AFF-4B38-8C1A-E6F3569D69F7}"/>
    <cellStyle name="Separador de milhares 125 4 7" xfId="42547" xr:uid="{A1E63B71-BC88-44FB-BB50-635D595D6EC4}"/>
    <cellStyle name="Separador de milhares 125 5" xfId="20456" xr:uid="{3F63C26D-6173-4C05-BA43-DE17CEC3A52A}"/>
    <cellStyle name="Separador de milhares 125 5 2" xfId="20457" xr:uid="{F0C56827-62DE-4703-95B9-D2922AD441F1}"/>
    <cellStyle name="Separador de milhares 125 5 2 2" xfId="20458" xr:uid="{DF637465-E21E-42BC-A2E1-9D73880D1B51}"/>
    <cellStyle name="Separador de milhares 125 5 2 2 2" xfId="30989" xr:uid="{8B58AF24-1C47-4FA0-AFAB-A7AEF5BE814B}"/>
    <cellStyle name="Separador de milhares 125 5 2 2 3" xfId="36696" xr:uid="{92789172-948F-425A-A2CD-BD7CA1946F24}"/>
    <cellStyle name="Separador de milhares 125 5 2 2 4" xfId="46215" xr:uid="{DCBCC89E-77B9-4EA7-945E-5464D146A086}"/>
    <cellStyle name="Separador de milhares 125 5 2 3" xfId="28548" xr:uid="{EA20FD48-165C-4AB9-AD83-B8EFFE54E7F5}"/>
    <cellStyle name="Separador de milhares 125 5 2 4" xfId="36695" xr:uid="{7D82C9B5-88B9-4217-9690-D439B8F25D56}"/>
    <cellStyle name="Separador de milhares 125 5 2 5" xfId="43771" xr:uid="{0F0DA046-5565-473E-A423-7B017E1662C7}"/>
    <cellStyle name="Separador de milhares 125 5 3" xfId="20459" xr:uid="{6DD173F2-E861-42F6-BFD1-CD42F5916FFF}"/>
    <cellStyle name="Separador de milhares 125 5 3 2" xfId="29766" xr:uid="{288D6398-0BF9-49E3-9795-418CB73F9995}"/>
    <cellStyle name="Separador de milhares 125 5 3 3" xfId="36697" xr:uid="{362714C1-6DBC-4723-82C7-F349C558E589}"/>
    <cellStyle name="Separador de milhares 125 5 3 4" xfId="44992" xr:uid="{D5B7B315-DCB1-410A-A65A-D76C47634870}"/>
    <cellStyle name="Separador de milhares 125 5 4" xfId="26249" xr:uid="{EBDC47D7-0E6F-40AE-91E1-674B7DB1634B}"/>
    <cellStyle name="Separador de milhares 125 5 5" xfId="27822" xr:uid="{97CAADFA-1179-4076-BBF4-298389054954}"/>
    <cellStyle name="Separador de milhares 125 5 6" xfId="36694" xr:uid="{CCD926AE-864B-43AD-8CCE-4E4DAB560738}"/>
    <cellStyle name="Separador de milhares 125 5 7" xfId="42548" xr:uid="{10E9B5C3-3038-49F5-81E1-668A836B69DB}"/>
    <cellStyle name="Separador de milhares 125 6" xfId="20460" xr:uid="{62C23EF5-B5EE-4E7B-A97A-992F968A25BC}"/>
    <cellStyle name="Separador de milhares 125 6 2" xfId="20461" xr:uid="{ECEA9A71-E0E8-4BE0-9FB8-375133A163E8}"/>
    <cellStyle name="Separador de milhares 125 6 2 2" xfId="20462" xr:uid="{CD903316-B33E-4687-ADC8-97DF09B3E8E8}"/>
    <cellStyle name="Separador de milhares 125 6 2 2 2" xfId="30990" xr:uid="{034C396A-27F1-413E-A61F-DDE962EADFEE}"/>
    <cellStyle name="Separador de milhares 125 6 2 2 3" xfId="36700" xr:uid="{7F2A46CE-4311-422E-B347-249B0E4E3094}"/>
    <cellStyle name="Separador de milhares 125 6 2 2 4" xfId="46216" xr:uid="{BA356E35-DC88-4B3B-AE66-2696CB2E3151}"/>
    <cellStyle name="Separador de milhares 125 6 2 3" xfId="28549" xr:uid="{E78AAE74-5F41-42A5-A513-10B148788B72}"/>
    <cellStyle name="Separador de milhares 125 6 2 4" xfId="36699" xr:uid="{54FB1C63-94E3-4D06-B396-E4B9650785DE}"/>
    <cellStyle name="Separador de milhares 125 6 2 5" xfId="43772" xr:uid="{ED40B664-0763-44BD-9702-7FDC7130E5F5}"/>
    <cellStyle name="Separador de milhares 125 6 3" xfId="20463" xr:uid="{4D51E3A0-1D10-43F6-B7FD-CCEE3A1464A1}"/>
    <cellStyle name="Separador de milhares 125 6 3 2" xfId="29767" xr:uid="{C2C6C6FE-8A43-4CCD-886E-A04704FEFFC1}"/>
    <cellStyle name="Separador de milhares 125 6 3 3" xfId="36701" xr:uid="{D55BB572-AE78-45DB-9119-5982B4FCCFB7}"/>
    <cellStyle name="Separador de milhares 125 6 3 4" xfId="44993" xr:uid="{07BF40FD-AD62-4398-9FD6-910975218D82}"/>
    <cellStyle name="Separador de milhares 125 6 4" xfId="26250" xr:uid="{A1463EEC-AA09-44B2-A08F-1083C9AB5AFE}"/>
    <cellStyle name="Separador de milhares 125 6 5" xfId="27823" xr:uid="{814581DD-748F-4B46-BE74-A494658E92BB}"/>
    <cellStyle name="Separador de milhares 125 6 6" xfId="36698" xr:uid="{10E510F0-CE3D-463E-B855-E3337467506E}"/>
    <cellStyle name="Separador de milhares 125 6 7" xfId="42549" xr:uid="{59BB52F8-BE56-49D6-A2F6-1E0D503CE1DC}"/>
    <cellStyle name="Separador de milhares 125 7" xfId="20464" xr:uid="{7FDA6487-69A3-4D54-A7F0-EDDB34B5D94D}"/>
    <cellStyle name="Separador de milhares 125 7 2" xfId="20465" xr:uid="{DDB2E02A-8254-4185-A3B2-289993CBB64E}"/>
    <cellStyle name="Separador de milhares 125 7 2 2" xfId="20466" xr:uid="{3F6A010D-95E0-4B2F-B9E0-4422B165B79B}"/>
    <cellStyle name="Separador de milhares 125 7 2 2 2" xfId="30991" xr:uid="{A1943038-B80F-4EB2-8042-0B0577D86A02}"/>
    <cellStyle name="Separador de milhares 125 7 2 2 3" xfId="36704" xr:uid="{6C69EF27-ED4E-487F-9986-3334761EFFCA}"/>
    <cellStyle name="Separador de milhares 125 7 2 2 4" xfId="46217" xr:uid="{D7179830-C4CD-4A91-96AC-FC3483EA3ECB}"/>
    <cellStyle name="Separador de milhares 125 7 2 3" xfId="28550" xr:uid="{346BC112-49C1-4683-8D2B-59E6586FEAA1}"/>
    <cellStyle name="Separador de milhares 125 7 2 4" xfId="36703" xr:uid="{A6C1EC68-A8D6-4EFC-B0D0-DBC36EF3D17B}"/>
    <cellStyle name="Separador de milhares 125 7 2 5" xfId="43773" xr:uid="{1BD1EA6A-FE6A-43DF-968C-18B97E16488E}"/>
    <cellStyle name="Separador de milhares 125 7 3" xfId="20467" xr:uid="{C8D3DBCE-DBC8-4EF7-9190-82E85E662029}"/>
    <cellStyle name="Separador de milhares 125 7 3 2" xfId="29768" xr:uid="{E1ADDD34-DCB7-4C34-8F79-CE6FC9F6FDF9}"/>
    <cellStyle name="Separador de milhares 125 7 3 3" xfId="36705" xr:uid="{513B880B-DA8A-4E51-A83E-ACEEF54E1DC5}"/>
    <cellStyle name="Separador de milhares 125 7 3 4" xfId="44994" xr:uid="{E8E18B14-9C6A-4CBD-945B-6BB5E44DCD2D}"/>
    <cellStyle name="Separador de milhares 125 7 4" xfId="26251" xr:uid="{01559FA2-ADFA-48B1-A785-A71CF6910772}"/>
    <cellStyle name="Separador de milhares 125 7 5" xfId="27824" xr:uid="{AE87B577-7C64-4CC3-8393-16F269CEFDB9}"/>
    <cellStyle name="Separador de milhares 125 7 6" xfId="36702" xr:uid="{F949E2A6-D5FE-40B7-984A-4DEE0AC22843}"/>
    <cellStyle name="Separador de milhares 125 7 7" xfId="42550" xr:uid="{3A3C938B-8908-480B-A6E8-D6830230BD1E}"/>
    <cellStyle name="Separador de milhares 125 8" xfId="20468" xr:uid="{294C86CC-B705-4F22-9B9E-8F418A792C98}"/>
    <cellStyle name="Separador de milhares 125 8 2" xfId="20469" xr:uid="{EC4DAFDE-BAA2-4933-8E2A-A4A2AD2AF29C}"/>
    <cellStyle name="Separador de milhares 125 8 2 2" xfId="20470" xr:uid="{678202C8-B57F-4B85-9A4A-90EE23E534EC}"/>
    <cellStyle name="Separador de milhares 125 8 2 2 2" xfId="30992" xr:uid="{47B14814-5657-41EA-9E11-A738E50B7829}"/>
    <cellStyle name="Separador de milhares 125 8 2 2 3" xfId="36708" xr:uid="{F8209D0C-76F9-4191-B76D-1E0263F7AA22}"/>
    <cellStyle name="Separador de milhares 125 8 2 2 4" xfId="46218" xr:uid="{8B71A117-00AF-4785-84F1-E8C3666B885E}"/>
    <cellStyle name="Separador de milhares 125 8 2 3" xfId="28551" xr:uid="{F2B88DB5-FFBC-455A-92A9-E119A118F885}"/>
    <cellStyle name="Separador de milhares 125 8 2 4" xfId="36707" xr:uid="{40BF25A8-F38B-4796-9680-6567BBC29A15}"/>
    <cellStyle name="Separador de milhares 125 8 2 5" xfId="43774" xr:uid="{BF066FE3-B28F-4496-A6AE-7521D2F05BBE}"/>
    <cellStyle name="Separador de milhares 125 8 3" xfId="20471" xr:uid="{3C035224-BF04-477A-AB8F-FE8A5127B5C5}"/>
    <cellStyle name="Separador de milhares 125 8 3 2" xfId="29769" xr:uid="{33D85067-703E-4847-BBC7-A1D36CF56029}"/>
    <cellStyle name="Separador de milhares 125 8 3 3" xfId="36709" xr:uid="{16175D57-063D-4828-B348-489238DFB9D3}"/>
    <cellStyle name="Separador de milhares 125 8 3 4" xfId="44995" xr:uid="{7E831C6B-ADE3-448C-B28F-26340C676789}"/>
    <cellStyle name="Separador de milhares 125 8 4" xfId="26252" xr:uid="{486F9A46-6739-4350-B912-D0589A249FCE}"/>
    <cellStyle name="Separador de milhares 125 8 5" xfId="27825" xr:uid="{0B8B3362-E13D-4F55-91CD-E666C64CE1AE}"/>
    <cellStyle name="Separador de milhares 125 8 6" xfId="36706" xr:uid="{5BEEB969-8CB9-4F70-8B60-D953789D64E1}"/>
    <cellStyle name="Separador de milhares 125 8 7" xfId="42551" xr:uid="{A544E492-765B-4393-9793-DF39E1826B20}"/>
    <cellStyle name="Separador de milhares 125 9" xfId="20472" xr:uid="{C5C35D0B-C503-49F5-958B-4C5C54A67BA0}"/>
    <cellStyle name="Separador de milhares 125 9 2" xfId="20473" xr:uid="{49265725-1326-4E9D-A521-6A68B3E46EF6}"/>
    <cellStyle name="Separador de milhares 125 9 2 2" xfId="20474" xr:uid="{A8F90842-FDE9-421F-945A-B859524FE670}"/>
    <cellStyle name="Separador de milhares 125 9 2 2 2" xfId="30993" xr:uid="{156194A7-3DB3-446F-AC53-9DAC0AA6D6CB}"/>
    <cellStyle name="Separador de milhares 125 9 2 2 3" xfId="36712" xr:uid="{AA981476-39B5-4747-B2E3-9B1F13279526}"/>
    <cellStyle name="Separador de milhares 125 9 2 2 4" xfId="46219" xr:uid="{172A96EB-F68D-461D-918F-E4E33B3BC859}"/>
    <cellStyle name="Separador de milhares 125 9 2 3" xfId="28552" xr:uid="{93F8EE2B-B52D-42B8-B0FC-387C605A8257}"/>
    <cellStyle name="Separador de milhares 125 9 2 4" xfId="36711" xr:uid="{81417DA2-F3DE-4BC1-9A7A-6917C5FA2088}"/>
    <cellStyle name="Separador de milhares 125 9 2 5" xfId="43775" xr:uid="{6055EA88-2F95-4347-A679-1699268A60C6}"/>
    <cellStyle name="Separador de milhares 125 9 3" xfId="20475" xr:uid="{579538AC-E447-4A61-AC88-B9FB1A17851E}"/>
    <cellStyle name="Separador de milhares 125 9 3 2" xfId="29770" xr:uid="{DA4B1F5C-7C02-4115-85FD-064A765F0398}"/>
    <cellStyle name="Separador de milhares 125 9 3 3" xfId="36713" xr:uid="{C2A1AE6A-5099-46E9-8E76-4B62B8DE1549}"/>
    <cellStyle name="Separador de milhares 125 9 3 4" xfId="44996" xr:uid="{B952CB33-8112-45C8-B33C-7B93BDC9D466}"/>
    <cellStyle name="Separador de milhares 125 9 4" xfId="26253" xr:uid="{A075217F-FA34-4DDB-86B4-B2FD60B13724}"/>
    <cellStyle name="Separador de milhares 125 9 5" xfId="27826" xr:uid="{0E7C8DB6-537D-4DCA-AC88-52041986CD9C}"/>
    <cellStyle name="Separador de milhares 125 9 6" xfId="36710" xr:uid="{E86D72DC-0A2A-43EE-9512-9319B5442710}"/>
    <cellStyle name="Separador de milhares 125 9 7" xfId="42552" xr:uid="{BEC3D3EC-FD7B-4E9F-B249-F24828432596}"/>
    <cellStyle name="Separador de milhares 126" xfId="20476" xr:uid="{838D8ECE-76E2-4336-9524-7490AF890D0C}"/>
    <cellStyle name="Separador de milhares 126 10" xfId="42553" xr:uid="{75A1E40D-C13E-425B-88A2-E926656B50F0}"/>
    <cellStyle name="Separador de milhares 126 2" xfId="20477" xr:uid="{94A5A538-BC28-4105-8D8F-4B29ADB772EB}"/>
    <cellStyle name="Separador de milhares 126 2 2" xfId="20478" xr:uid="{0275F544-EC3B-4833-951E-4F4D4F14A6F3}"/>
    <cellStyle name="Separador de milhares 126 2 2 2" xfId="20479" xr:uid="{F6BC44E7-CB27-4598-B4D5-84742D6B1C13}"/>
    <cellStyle name="Separador de milhares 126 2 2 2 2" xfId="30995" xr:uid="{CADA085A-748D-4395-908B-EFA1418A599B}"/>
    <cellStyle name="Separador de milhares 126 2 2 2 3" xfId="36717" xr:uid="{3B90DC4E-F6B5-41CD-A5FE-63A35C710DCB}"/>
    <cellStyle name="Separador de milhares 126 2 2 2 4" xfId="46221" xr:uid="{E629FB59-3454-45D2-B3A3-14129D68EBBD}"/>
    <cellStyle name="Separador de milhares 126 2 2 3" xfId="28554" xr:uid="{EAD1FE61-DF15-477A-B9B1-91BC4284B43F}"/>
    <cellStyle name="Separador de milhares 126 2 2 4" xfId="36716" xr:uid="{BC0EAC95-D8AB-4E9D-AA4D-DA366B6B07D7}"/>
    <cellStyle name="Separador de milhares 126 2 2 5" xfId="43777" xr:uid="{39DCE248-F80A-4C35-AD79-1B75D72124D5}"/>
    <cellStyle name="Separador de milhares 126 2 3" xfId="20480" xr:uid="{03BDA769-F6D5-4C06-986C-F3DE9826FD02}"/>
    <cellStyle name="Separador de milhares 126 2 3 2" xfId="29772" xr:uid="{52A84163-7E95-4F9C-9654-1E3DDA46D139}"/>
    <cellStyle name="Separador de milhares 126 2 3 3" xfId="36718" xr:uid="{F433B3E9-A586-4D7B-B725-37CFC42855CF}"/>
    <cellStyle name="Separador de milhares 126 2 3 4" xfId="44998" xr:uid="{5868D86F-CD22-4FF9-92A1-02AED2F469F0}"/>
    <cellStyle name="Separador de milhares 126 2 4" xfId="26255" xr:uid="{830A892D-1EE4-4F4B-B104-C4F3DF40BD1E}"/>
    <cellStyle name="Separador de milhares 126 2 5" xfId="27828" xr:uid="{8974DAD2-0EF7-4A90-9CBB-4F782DDCBBE4}"/>
    <cellStyle name="Separador de milhares 126 2 6" xfId="36715" xr:uid="{C5B71A26-320B-4FA7-A4B9-38520AF69F2F}"/>
    <cellStyle name="Separador de milhares 126 2 7" xfId="42554" xr:uid="{C970F82B-DE5F-471C-8CF5-660A4315655C}"/>
    <cellStyle name="Separador de milhares 126 3" xfId="20481" xr:uid="{CA388745-6812-4E79-B58C-6D18127B8F9F}"/>
    <cellStyle name="Separador de milhares 126 3 2" xfId="20482" xr:uid="{115B3159-C575-47B1-A060-18378570537B}"/>
    <cellStyle name="Separador de milhares 126 3 2 2" xfId="20483" xr:uid="{4845ECB0-FC7D-41D2-84AC-D0705A8788C4}"/>
    <cellStyle name="Separador de milhares 126 3 2 2 2" xfId="30996" xr:uid="{D5492267-5064-49A0-889B-E3D65FE66A2B}"/>
    <cellStyle name="Separador de milhares 126 3 2 2 3" xfId="36721" xr:uid="{5A1556E9-FCD5-41CD-B90A-37AE0C97599D}"/>
    <cellStyle name="Separador de milhares 126 3 2 2 4" xfId="46222" xr:uid="{92606598-2759-4BB3-807D-B0717E7A7815}"/>
    <cellStyle name="Separador de milhares 126 3 2 3" xfId="28555" xr:uid="{8734612F-9B8F-43AB-91F6-520E61F4BE77}"/>
    <cellStyle name="Separador de milhares 126 3 2 4" xfId="36720" xr:uid="{DB27156E-6096-42C9-BBBB-9C6190CB6027}"/>
    <cellStyle name="Separador de milhares 126 3 2 5" xfId="43778" xr:uid="{E83B0CCD-D484-4F67-AC7D-18D1EFBFD35C}"/>
    <cellStyle name="Separador de milhares 126 3 3" xfId="20484" xr:uid="{DADD0495-71F9-48A8-A8E8-49C00E94E92D}"/>
    <cellStyle name="Separador de milhares 126 3 3 2" xfId="29773" xr:uid="{DC5A2A20-F1F1-4B09-B866-47846C0BD31B}"/>
    <cellStyle name="Separador de milhares 126 3 3 3" xfId="36722" xr:uid="{825870D0-A4A4-4486-8003-42D7539B0D13}"/>
    <cellStyle name="Separador de milhares 126 3 3 4" xfId="44999" xr:uid="{28B3C360-0264-47BE-9855-A89A86E20E20}"/>
    <cellStyle name="Separador de milhares 126 3 4" xfId="26256" xr:uid="{DBB0AE46-FD16-46E2-9CB6-36A32DB5A5F6}"/>
    <cellStyle name="Separador de milhares 126 3 5" xfId="27829" xr:uid="{3533C048-F8DC-45A9-9840-EFF0B9E0CA1A}"/>
    <cellStyle name="Separador de milhares 126 3 6" xfId="36719" xr:uid="{DB25BF12-D2AD-496C-9349-3686C1D245D6}"/>
    <cellStyle name="Separador de milhares 126 3 7" xfId="42555" xr:uid="{32174407-0DB3-48E9-8699-CFAED99AA3FF}"/>
    <cellStyle name="Separador de milhares 126 4" xfId="20485" xr:uid="{53D99E06-9E82-4C3C-8D26-D4AEA0EC3665}"/>
    <cellStyle name="Separador de milhares 126 4 2" xfId="20486" xr:uid="{1C91E956-DF0E-409F-A854-5C116C620871}"/>
    <cellStyle name="Separador de milhares 126 4 2 2" xfId="20487" xr:uid="{17305BC6-29F3-4A1E-8FA8-869EAE169843}"/>
    <cellStyle name="Separador de milhares 126 4 2 2 2" xfId="30997" xr:uid="{7B986C85-ED7A-4786-8FB4-0FFB2E53710F}"/>
    <cellStyle name="Separador de milhares 126 4 2 2 3" xfId="36725" xr:uid="{D4DB6396-8FCE-48B4-89E3-46207E3F8CE3}"/>
    <cellStyle name="Separador de milhares 126 4 2 2 4" xfId="46223" xr:uid="{FAEBE42C-933D-4A83-9469-A3F5CC12D4D2}"/>
    <cellStyle name="Separador de milhares 126 4 2 3" xfId="28556" xr:uid="{4B8843E3-52CD-45A7-AD72-9396C0CFEC3A}"/>
    <cellStyle name="Separador de milhares 126 4 2 4" xfId="36724" xr:uid="{DD759AAB-D9A0-4A3B-9F47-650F041FC820}"/>
    <cellStyle name="Separador de milhares 126 4 2 5" xfId="43779" xr:uid="{E6842ECE-1702-45DF-9B86-1B783B38A95A}"/>
    <cellStyle name="Separador de milhares 126 4 3" xfId="20488" xr:uid="{0ACADBCF-D0E2-451B-8EE2-7B47A1CCD8DD}"/>
    <cellStyle name="Separador de milhares 126 4 3 2" xfId="29774" xr:uid="{F99D23A6-8C21-4F99-B736-668293043072}"/>
    <cellStyle name="Separador de milhares 126 4 3 3" xfId="36726" xr:uid="{74354D8B-BD40-48E6-B5C7-ACE5F0987263}"/>
    <cellStyle name="Separador de milhares 126 4 3 4" xfId="45000" xr:uid="{204B325B-659D-4C10-8718-04E069E0C67F}"/>
    <cellStyle name="Separador de milhares 126 4 4" xfId="26257" xr:uid="{EDD577F6-7D3E-480C-8A3D-895D2B873069}"/>
    <cellStyle name="Separador de milhares 126 4 5" xfId="27830" xr:uid="{CEC50784-8A72-4EDE-934D-66FE8D138BC8}"/>
    <cellStyle name="Separador de milhares 126 4 6" xfId="36723" xr:uid="{49E18874-2C84-4D14-AB77-DD70C3330474}"/>
    <cellStyle name="Separador de milhares 126 4 7" xfId="42556" xr:uid="{BC756DF3-F147-4DA3-AD1A-EE8AD68E56E2}"/>
    <cellStyle name="Separador de milhares 126 5" xfId="20489" xr:uid="{7ABD10B8-8013-46D4-B214-37E0CC1EE23B}"/>
    <cellStyle name="Separador de milhares 126 5 2" xfId="20490" xr:uid="{E9F325AB-E402-4C8F-A783-E17127461F9A}"/>
    <cellStyle name="Separador de milhares 126 5 2 2" xfId="30994" xr:uid="{AFA4DEE7-3A48-42A7-9E59-2C98745398FB}"/>
    <cellStyle name="Separador de milhares 126 5 2 3" xfId="36728" xr:uid="{0EC7B0E1-C4AF-43B2-8613-24BE3A15BCD8}"/>
    <cellStyle name="Separador de milhares 126 5 2 4" xfId="46220" xr:uid="{872E4772-AC4E-4F52-AF02-69972DA257A8}"/>
    <cellStyle name="Separador de milhares 126 5 3" xfId="28553" xr:uid="{9D9746FB-4B06-4A6F-8BDD-12E20DF90320}"/>
    <cellStyle name="Separador de milhares 126 5 4" xfId="36727" xr:uid="{FE21530E-2DE6-4DDB-B664-AC87D5813D7E}"/>
    <cellStyle name="Separador de milhares 126 5 5" xfId="43776" xr:uid="{0CD64277-8A7B-4914-AD35-2C2B3A6E6AFC}"/>
    <cellStyle name="Separador de milhares 126 6" xfId="20491" xr:uid="{4E966FAB-2FEE-4E26-9104-6B09D2D1CDD1}"/>
    <cellStyle name="Separador de milhares 126 6 2" xfId="29771" xr:uid="{96A46160-D941-4504-9B58-BC0B7E7D3774}"/>
    <cellStyle name="Separador de milhares 126 6 3" xfId="36729" xr:uid="{70AF509A-9B3B-41ED-9CF7-CB133846ED48}"/>
    <cellStyle name="Separador de milhares 126 6 4" xfId="44997" xr:uid="{E42E41DF-47F9-4084-A359-CBE311850DE6}"/>
    <cellStyle name="Separador de milhares 126 7" xfId="26254" xr:uid="{172B88E1-8FFF-463F-B885-45E6EBFE745A}"/>
    <cellStyle name="Separador de milhares 126 8" xfId="27827" xr:uid="{4B3EBF3D-EFD8-4989-9650-BF30192A54F1}"/>
    <cellStyle name="Separador de milhares 126 9" xfId="36714" xr:uid="{12C6EDDB-530E-4674-9428-973D8D4539AD}"/>
    <cellStyle name="Separador de milhares 127" xfId="20492" xr:uid="{DFFEE1E0-A456-4041-8FA7-F5CE635DCBE7}"/>
    <cellStyle name="Separador de milhares 127 10" xfId="42557" xr:uid="{A278A55B-331D-4DC2-93B1-9D1D6ADA0374}"/>
    <cellStyle name="Separador de milhares 127 2" xfId="20493" xr:uid="{59FFFA00-7029-4EFE-83B8-F18635782AA5}"/>
    <cellStyle name="Separador de milhares 127 2 2" xfId="20494" xr:uid="{A12427F9-1045-44F0-8E65-B48F2EC52957}"/>
    <cellStyle name="Separador de milhares 127 2 2 2" xfId="20495" xr:uid="{E2AD259C-4293-446F-98BD-5F0534FF824B}"/>
    <cellStyle name="Separador de milhares 127 2 2 2 2" xfId="30999" xr:uid="{41341904-E7BE-4552-A2DB-02E36E1E1C7B}"/>
    <cellStyle name="Separador de milhares 127 2 2 2 3" xfId="36733" xr:uid="{C9F1FC7A-9018-4D13-8226-5AE02D75D886}"/>
    <cellStyle name="Separador de milhares 127 2 2 2 4" xfId="46225" xr:uid="{676B8468-1E93-4B83-AD0D-19251ECB063E}"/>
    <cellStyle name="Separador de milhares 127 2 2 3" xfId="28558" xr:uid="{F32AFB55-259C-40BB-88CB-307E5D114DA6}"/>
    <cellStyle name="Separador de milhares 127 2 2 4" xfId="36732" xr:uid="{7A56EE8A-4F18-4388-A095-A0463B1B5BBA}"/>
    <cellStyle name="Separador de milhares 127 2 2 5" xfId="43781" xr:uid="{FCFDFBFC-561A-4D61-A24B-F6B81CD63F56}"/>
    <cellStyle name="Separador de milhares 127 2 3" xfId="20496" xr:uid="{F9B94F0B-1842-4FE4-9ECC-B8D2B04495E1}"/>
    <cellStyle name="Separador de milhares 127 2 3 2" xfId="29776" xr:uid="{3E1EEA84-93B6-4293-BC5B-365C54254F3C}"/>
    <cellStyle name="Separador de milhares 127 2 3 3" xfId="36734" xr:uid="{377609EA-15F3-4201-A21C-9A4EA2CEE220}"/>
    <cellStyle name="Separador de milhares 127 2 3 4" xfId="45002" xr:uid="{E1D81C44-75C4-4AF6-99F4-EBC43212C831}"/>
    <cellStyle name="Separador de milhares 127 2 4" xfId="26259" xr:uid="{94604040-C15C-4EF5-B1E3-6DF1C442F109}"/>
    <cellStyle name="Separador de milhares 127 2 5" xfId="27832" xr:uid="{02D0C96A-8107-4B07-84BA-C10EEB4F9966}"/>
    <cellStyle name="Separador de milhares 127 2 6" xfId="36731" xr:uid="{E3288B1A-92DD-4E55-8495-7C4FBE7EA652}"/>
    <cellStyle name="Separador de milhares 127 2 7" xfId="42558" xr:uid="{4FF35255-4F37-4073-A8DA-4B1B69E14FCD}"/>
    <cellStyle name="Separador de milhares 127 3" xfId="20497" xr:uid="{3C6E04AF-6CBB-4F67-816D-162A1EBEB440}"/>
    <cellStyle name="Separador de milhares 127 3 2" xfId="20498" xr:uid="{7D17607C-51A3-434C-8674-765EA91E9662}"/>
    <cellStyle name="Separador de milhares 127 3 2 2" xfId="20499" xr:uid="{A2EBA36F-6944-43EA-B294-6BA2A0C99BF2}"/>
    <cellStyle name="Separador de milhares 127 3 2 2 2" xfId="31000" xr:uid="{9C208231-0E3C-43A6-93AC-2385A7DEB821}"/>
    <cellStyle name="Separador de milhares 127 3 2 2 3" xfId="36737" xr:uid="{3AFAA4E2-9151-4E6C-88E9-16630F90E81B}"/>
    <cellStyle name="Separador de milhares 127 3 2 2 4" xfId="46226" xr:uid="{F6A47F3D-0D0A-4F3D-A8BB-C7F5B73E96C5}"/>
    <cellStyle name="Separador de milhares 127 3 2 3" xfId="28559" xr:uid="{CBE66F1F-851A-43B1-A931-8B49D13D220C}"/>
    <cellStyle name="Separador de milhares 127 3 2 4" xfId="36736" xr:uid="{5552E623-272C-4F68-AFB5-7A985AA1B29A}"/>
    <cellStyle name="Separador de milhares 127 3 2 5" xfId="43782" xr:uid="{A37F8D8D-A417-4DC4-B458-37DA5BD7D839}"/>
    <cellStyle name="Separador de milhares 127 3 3" xfId="20500" xr:uid="{F25CD8DA-E7F1-47F8-865A-66ED16F57B7B}"/>
    <cellStyle name="Separador de milhares 127 3 3 2" xfId="29777" xr:uid="{D107E784-C468-4E22-B7B9-6035418F1342}"/>
    <cellStyle name="Separador de milhares 127 3 3 3" xfId="36738" xr:uid="{AAA1D5C5-CE23-4B06-89C8-B9116B190E5D}"/>
    <cellStyle name="Separador de milhares 127 3 3 4" xfId="45003" xr:uid="{3F29A85E-1CCD-416E-A2A5-9CE06E843D50}"/>
    <cellStyle name="Separador de milhares 127 3 4" xfId="26260" xr:uid="{2B82D07C-2719-4F26-B922-0881699C0445}"/>
    <cellStyle name="Separador de milhares 127 3 5" xfId="27833" xr:uid="{81CDEBF6-5611-4419-A1A5-0C7D2F687503}"/>
    <cellStyle name="Separador de milhares 127 3 6" xfId="36735" xr:uid="{F0C85E4F-0D16-40A4-810D-691B52964933}"/>
    <cellStyle name="Separador de milhares 127 3 7" xfId="42559" xr:uid="{13BB549C-D11A-42C3-8CBC-39D30EAA4ECC}"/>
    <cellStyle name="Separador de milhares 127 4" xfId="20501" xr:uid="{44454EDC-6BA5-4390-A7E8-4362D9A56D04}"/>
    <cellStyle name="Separador de milhares 127 4 2" xfId="20502" xr:uid="{66D44438-A7A5-4B70-AD64-4519E6728BD9}"/>
    <cellStyle name="Separador de milhares 127 4 2 2" xfId="20503" xr:uid="{4A03A79B-88C7-4CC0-AAA8-DE75F221D9CB}"/>
    <cellStyle name="Separador de milhares 127 4 2 2 2" xfId="31001" xr:uid="{9660FB57-1CF1-4AD6-9446-5FED41E537F5}"/>
    <cellStyle name="Separador de milhares 127 4 2 2 3" xfId="36741" xr:uid="{E1394A0F-65A5-4A60-900E-4DB9205BC29D}"/>
    <cellStyle name="Separador de milhares 127 4 2 2 4" xfId="46227" xr:uid="{05C0C826-9697-4AE6-8755-5E2271F687D8}"/>
    <cellStyle name="Separador de milhares 127 4 2 3" xfId="28560" xr:uid="{326E2D30-D9C1-4643-A987-3C779F205621}"/>
    <cellStyle name="Separador de milhares 127 4 2 4" xfId="36740" xr:uid="{00EB7657-B883-4D39-A0C8-B18C7204AB5E}"/>
    <cellStyle name="Separador de milhares 127 4 2 5" xfId="43783" xr:uid="{8CAF96A1-B2EA-4D62-BDB8-92963E0A97E4}"/>
    <cellStyle name="Separador de milhares 127 4 3" xfId="20504" xr:uid="{CB775366-2A81-41FA-9702-51E744913C32}"/>
    <cellStyle name="Separador de milhares 127 4 3 2" xfId="29778" xr:uid="{07B94F6A-07AA-41C1-B0CB-2E1D9A32DD23}"/>
    <cellStyle name="Separador de milhares 127 4 3 3" xfId="36742" xr:uid="{698C0550-DCEA-4914-B6E9-F674E38C514A}"/>
    <cellStyle name="Separador de milhares 127 4 3 4" xfId="45004" xr:uid="{AFF2A415-A53E-4E61-B65F-27A15A2294B0}"/>
    <cellStyle name="Separador de milhares 127 4 4" xfId="26261" xr:uid="{750EA99C-881F-48D0-A594-9F3757B2C0AB}"/>
    <cellStyle name="Separador de milhares 127 4 5" xfId="27834" xr:uid="{BAEA8C96-6754-41D1-8505-7F9E6A607ADD}"/>
    <cellStyle name="Separador de milhares 127 4 6" xfId="36739" xr:uid="{C9B35A3E-FA23-4FC3-964A-752A27626589}"/>
    <cellStyle name="Separador de milhares 127 4 7" xfId="42560" xr:uid="{0F5179EA-A0C9-4672-A2B5-25EF2CA751C8}"/>
    <cellStyle name="Separador de milhares 127 5" xfId="20505" xr:uid="{6753B3C6-1F11-4053-8B93-06AA9555E463}"/>
    <cellStyle name="Separador de milhares 127 5 2" xfId="20506" xr:uid="{FA7197EA-97F1-46BF-BFB2-3784EDA850B1}"/>
    <cellStyle name="Separador de milhares 127 5 2 2" xfId="30998" xr:uid="{76BEF5CC-EF2B-4C61-8BFD-4106DAF0689B}"/>
    <cellStyle name="Separador de milhares 127 5 2 3" xfId="36744" xr:uid="{60DD6EDD-1A6B-42D3-93CC-227F23E5AC99}"/>
    <cellStyle name="Separador de milhares 127 5 2 4" xfId="46224" xr:uid="{F002E5F5-5077-440D-89CC-50A08B52F35A}"/>
    <cellStyle name="Separador de milhares 127 5 3" xfId="28557" xr:uid="{6FE13EB2-F6FE-4DB1-BDFA-751597E91092}"/>
    <cellStyle name="Separador de milhares 127 5 4" xfId="36743" xr:uid="{03EEC30C-A29F-450A-BAAB-8C9A0117A5E2}"/>
    <cellStyle name="Separador de milhares 127 5 5" xfId="43780" xr:uid="{8EE4A55C-B6BE-4C9D-BBD2-1D08BDA642D8}"/>
    <cellStyle name="Separador de milhares 127 6" xfId="20507" xr:uid="{7E6913E6-B7A6-4A0E-9594-931C398BE6B1}"/>
    <cellStyle name="Separador de milhares 127 6 2" xfId="29775" xr:uid="{A713DB5D-4803-4784-BB0A-28A2B50A1A4D}"/>
    <cellStyle name="Separador de milhares 127 6 3" xfId="36745" xr:uid="{18489423-9B36-43C3-A87D-F3D6801D0F03}"/>
    <cellStyle name="Separador de milhares 127 6 4" xfId="45001" xr:uid="{E595EA15-46D7-4F43-8745-F9EC611277B8}"/>
    <cellStyle name="Separador de milhares 127 7" xfId="26258" xr:uid="{3A822919-3140-4D7D-BD3F-4BD2714282CA}"/>
    <cellStyle name="Separador de milhares 127 8" xfId="27831" xr:uid="{68E109BC-E96E-4D95-B58A-3942A9E7A27E}"/>
    <cellStyle name="Separador de milhares 127 9" xfId="36730" xr:uid="{056D86DB-2640-4510-975D-779744C6C237}"/>
    <cellStyle name="Separador de milhares 129" xfId="20508" xr:uid="{19895002-5FD2-4C2B-9078-7C417FA7CAA5}"/>
    <cellStyle name="Separador de milhares 129 10" xfId="42561" xr:uid="{0AA9B4F4-D85A-488F-9EA7-A929A3EBD332}"/>
    <cellStyle name="Separador de milhares 129 2" xfId="20509" xr:uid="{B42A0AAC-7929-4AEB-A8E3-AAC5E0D24872}"/>
    <cellStyle name="Separador de milhares 129 2 2" xfId="20510" xr:uid="{6A7DF32F-93DC-473F-BE48-FA1D7B1586F4}"/>
    <cellStyle name="Separador de milhares 129 2 2 2" xfId="20511" xr:uid="{0039F6D7-02E1-4B3B-B385-0F327ABB92D9}"/>
    <cellStyle name="Separador de milhares 129 2 2 2 2" xfId="31003" xr:uid="{3827F42B-F61A-4178-B69B-DA67337D0CF6}"/>
    <cellStyle name="Separador de milhares 129 2 2 2 3" xfId="36749" xr:uid="{544F2709-D663-4CDA-B138-D8004AFE0B62}"/>
    <cellStyle name="Separador de milhares 129 2 2 2 4" xfId="46229" xr:uid="{DE139C85-9600-4453-9F9B-1A025A664829}"/>
    <cellStyle name="Separador de milhares 129 2 2 3" xfId="28562" xr:uid="{4CEC6053-DBFC-4FC6-B274-36C01AE66EE6}"/>
    <cellStyle name="Separador de milhares 129 2 2 4" xfId="36748" xr:uid="{FC7F3054-002C-47AE-822C-7F488FCE8778}"/>
    <cellStyle name="Separador de milhares 129 2 2 5" xfId="43785" xr:uid="{00489251-DC7C-4B2C-9526-BD2DE8442174}"/>
    <cellStyle name="Separador de milhares 129 2 3" xfId="20512" xr:uid="{2291EF78-04DF-43C7-9380-ED550B7A9075}"/>
    <cellStyle name="Separador de milhares 129 2 3 2" xfId="29780" xr:uid="{4E09A886-F54D-43A6-AC68-F37417EC0249}"/>
    <cellStyle name="Separador de milhares 129 2 3 3" xfId="36750" xr:uid="{65AB2A80-FAF2-497F-B61A-3D2B26A46357}"/>
    <cellStyle name="Separador de milhares 129 2 3 4" xfId="45006" xr:uid="{5BD07DB7-BB21-4D5E-8A35-D60A029C836C}"/>
    <cellStyle name="Separador de milhares 129 2 4" xfId="26263" xr:uid="{0C3CBD39-5A9E-4F2F-A6C7-3A4327EAD20A}"/>
    <cellStyle name="Separador de milhares 129 2 5" xfId="27836" xr:uid="{CBA27314-2FC5-4352-95ED-A724E1A5DA3C}"/>
    <cellStyle name="Separador de milhares 129 2 6" xfId="36747" xr:uid="{58D85065-8F40-4676-AB44-314945FD0A55}"/>
    <cellStyle name="Separador de milhares 129 2 7" xfId="42562" xr:uid="{91CA2506-AC91-45D5-A87D-C982C8BC5B7D}"/>
    <cellStyle name="Separador de milhares 129 3" xfId="20513" xr:uid="{53E1064E-8EE8-4906-909A-221C5D3F4CAF}"/>
    <cellStyle name="Separador de milhares 129 3 2" xfId="20514" xr:uid="{82BC1E6C-61E5-481E-B8AA-38671FC07441}"/>
    <cellStyle name="Separador de milhares 129 3 2 2" xfId="20515" xr:uid="{96F278F6-DC76-46AD-BE0E-8AA4E4345560}"/>
    <cellStyle name="Separador de milhares 129 3 2 2 2" xfId="31004" xr:uid="{D00436AC-082F-4367-9423-306172E41650}"/>
    <cellStyle name="Separador de milhares 129 3 2 2 3" xfId="36753" xr:uid="{F48939A5-E116-4A06-8544-E959EE80C431}"/>
    <cellStyle name="Separador de milhares 129 3 2 2 4" xfId="46230" xr:uid="{9040C5EF-304F-4A05-B4BF-B25B82B00AA4}"/>
    <cellStyle name="Separador de milhares 129 3 2 3" xfId="28563" xr:uid="{5B4A231D-BEEF-4FCE-B9C6-44186FA97CF2}"/>
    <cellStyle name="Separador de milhares 129 3 2 4" xfId="36752" xr:uid="{37EA3775-D15E-4111-872E-D17B0C4E7919}"/>
    <cellStyle name="Separador de milhares 129 3 2 5" xfId="43786" xr:uid="{23BE6FA5-6C06-4BBA-A7EB-BAEE7191CA1E}"/>
    <cellStyle name="Separador de milhares 129 3 3" xfId="20516" xr:uid="{659E0227-F4C1-4714-8E1C-E4C6054D0FF7}"/>
    <cellStyle name="Separador de milhares 129 3 3 2" xfId="29781" xr:uid="{17DEBECE-D623-4AFF-ACA7-C323CE18A1B4}"/>
    <cellStyle name="Separador de milhares 129 3 3 3" xfId="36754" xr:uid="{E928A1CC-AFC2-4A23-A777-4C46C71D0E90}"/>
    <cellStyle name="Separador de milhares 129 3 3 4" xfId="45007" xr:uid="{3F2B6ECC-BC25-47EC-B853-30C2192CCFB3}"/>
    <cellStyle name="Separador de milhares 129 3 4" xfId="26264" xr:uid="{DCBCC139-0692-491D-9DE7-D1588D26916B}"/>
    <cellStyle name="Separador de milhares 129 3 5" xfId="27837" xr:uid="{60E2918E-1ED3-4AC7-A9B3-A61278B02C22}"/>
    <cellStyle name="Separador de milhares 129 3 6" xfId="36751" xr:uid="{F11B60F9-EB6E-47EB-874D-B21BA0D31B76}"/>
    <cellStyle name="Separador de milhares 129 3 7" xfId="42563" xr:uid="{AEFBDAAD-DEE3-498A-8387-22FFEC696641}"/>
    <cellStyle name="Separador de milhares 129 4" xfId="20517" xr:uid="{CC334A4F-96AF-4916-9C07-C81728D037AD}"/>
    <cellStyle name="Separador de milhares 129 4 2" xfId="20518" xr:uid="{B36B9C81-DE3F-4046-9BCB-C85E025163E3}"/>
    <cellStyle name="Separador de milhares 129 4 2 2" xfId="20519" xr:uid="{3AEB64D2-3AAA-4069-93C4-23CBBB3AA37F}"/>
    <cellStyle name="Separador de milhares 129 4 2 2 2" xfId="31005" xr:uid="{3F0CEA34-20E6-479F-B07C-48DDB42015FE}"/>
    <cellStyle name="Separador de milhares 129 4 2 2 3" xfId="36757" xr:uid="{E2B01129-AB25-4E83-8CBC-56AD3A0978A4}"/>
    <cellStyle name="Separador de milhares 129 4 2 2 4" xfId="46231" xr:uid="{CA7B4686-013F-43C7-8A9F-E49C9D3ECB2B}"/>
    <cellStyle name="Separador de milhares 129 4 2 3" xfId="28564" xr:uid="{580C90C3-4A3B-4CE8-9026-1712FF1FEE12}"/>
    <cellStyle name="Separador de milhares 129 4 2 4" xfId="36756" xr:uid="{4FD6AF35-E2E9-43AB-86BC-4DB48E4516C4}"/>
    <cellStyle name="Separador de milhares 129 4 2 5" xfId="43787" xr:uid="{AF5F5F8B-91A4-4682-B468-78DA7EA9ADEF}"/>
    <cellStyle name="Separador de milhares 129 4 3" xfId="20520" xr:uid="{4E18637D-8AD9-4D45-A8CC-EC7612CED5D2}"/>
    <cellStyle name="Separador de milhares 129 4 3 2" xfId="29782" xr:uid="{3A517831-F1C9-46C0-9BC9-CB892D63FFDA}"/>
    <cellStyle name="Separador de milhares 129 4 3 3" xfId="36758" xr:uid="{29DB13CB-1C39-4134-BB54-D6EA403119D6}"/>
    <cellStyle name="Separador de milhares 129 4 3 4" xfId="45008" xr:uid="{EC156B0A-77E5-45ED-956C-1FDB1FCAB29F}"/>
    <cellStyle name="Separador de milhares 129 4 4" xfId="26265" xr:uid="{2485AC0F-B7E5-460D-B02E-3D3567FD6E2D}"/>
    <cellStyle name="Separador de milhares 129 4 5" xfId="27838" xr:uid="{4C907B9E-41E5-4BB5-AE3E-57C0D01DC341}"/>
    <cellStyle name="Separador de milhares 129 4 6" xfId="36755" xr:uid="{781B95D1-1FD8-48DB-8CA9-B956F1C86BD6}"/>
    <cellStyle name="Separador de milhares 129 4 7" xfId="42564" xr:uid="{723B2C94-659E-4C39-9944-710DD5608881}"/>
    <cellStyle name="Separador de milhares 129 5" xfId="20521" xr:uid="{445166EB-CDA9-4429-BFBB-008670ED32CF}"/>
    <cellStyle name="Separador de milhares 129 5 2" xfId="20522" xr:uid="{A9937B1E-731B-4F4F-A949-8745E507EA4B}"/>
    <cellStyle name="Separador de milhares 129 5 2 2" xfId="31002" xr:uid="{558E2737-BE52-4245-819B-09DF1873ADE1}"/>
    <cellStyle name="Separador de milhares 129 5 2 3" xfId="36760" xr:uid="{49CF5CB0-C1C6-4E43-A94E-BF3E81E7F85C}"/>
    <cellStyle name="Separador de milhares 129 5 2 4" xfId="46228" xr:uid="{242C72AB-3E4B-4FF9-B5F4-CC6100E1D260}"/>
    <cellStyle name="Separador de milhares 129 5 3" xfId="28561" xr:uid="{9A87C3B2-3531-42D3-9864-4FA6D186AB51}"/>
    <cellStyle name="Separador de milhares 129 5 4" xfId="36759" xr:uid="{F70AD264-6F9A-4266-B06B-25811DAA81DA}"/>
    <cellStyle name="Separador de milhares 129 5 5" xfId="43784" xr:uid="{EFC1A847-1970-45B4-AA4A-A9CA22217C11}"/>
    <cellStyle name="Separador de milhares 129 6" xfId="20523" xr:uid="{2998B654-7B36-47F4-8C25-B018524E9AD6}"/>
    <cellStyle name="Separador de milhares 129 6 2" xfId="29779" xr:uid="{4D74DA4B-CA3C-4E00-B7E2-85F1022D03DD}"/>
    <cellStyle name="Separador de milhares 129 6 3" xfId="36761" xr:uid="{401826BD-1CEB-474B-8DF6-2DC8B984F14C}"/>
    <cellStyle name="Separador de milhares 129 6 4" xfId="45005" xr:uid="{3C40C33D-D467-46FF-AA9E-FE6A721B4E14}"/>
    <cellStyle name="Separador de milhares 129 7" xfId="26262" xr:uid="{1AB52FF4-52AD-4BE1-849E-9D1A1F3E99DB}"/>
    <cellStyle name="Separador de milhares 129 8" xfId="27835" xr:uid="{A7E88EF4-6935-41EB-9191-AFDF51E0FCA7}"/>
    <cellStyle name="Separador de milhares 129 9" xfId="36746" xr:uid="{527F0820-3D1C-496D-AC3D-968E0DDE108A}"/>
    <cellStyle name="Separador de milhares 13" xfId="14280" xr:uid="{8434B54D-BE53-49FC-BCEB-E408A4E82B25}"/>
    <cellStyle name="Separador de milhares 13 10" xfId="14281" xr:uid="{7E24BCAA-6323-42A8-A1F6-26AAB70C2B0C}"/>
    <cellStyle name="Separador de milhares 13 10 2" xfId="16911" xr:uid="{900B04C9-84CF-4C83-81B9-D5B4503412F2}"/>
    <cellStyle name="Separador de milhares 13 10 2 2" xfId="20527" xr:uid="{89CBA03E-C886-42D7-B055-4E7E2DC6A737}"/>
    <cellStyle name="Separador de milhares 13 10 2 2 2" xfId="30537" xr:uid="{DDAC21E0-3F1F-4C8B-9787-8A40D1DCCBAB}"/>
    <cellStyle name="Separador de milhares 13 10 2 2 3" xfId="36765" xr:uid="{1DBAE473-CEE1-47A0-872C-DA903C389BD8}"/>
    <cellStyle name="Separador de milhares 13 10 2 2 4" xfId="45763" xr:uid="{327735E9-3E3D-4E1D-BE98-E00CC328CBAA}"/>
    <cellStyle name="Separador de milhares 13 10 2 3" xfId="20526" xr:uid="{CFB796DE-63A5-4B11-BB98-87EC8510EED6}"/>
    <cellStyle name="Separador de milhares 13 10 2 3 2" xfId="36764" xr:uid="{D2B97731-4497-4DA7-88BF-BE10822CD301}"/>
    <cellStyle name="Separador de milhares 13 10 2 4" xfId="25797" xr:uid="{1C504265-42D3-413C-ACC1-30358636B77D}"/>
    <cellStyle name="Separador de milhares 13 10 2 5" xfId="27370" xr:uid="{63F45721-3EA6-47F5-83F6-E06AFB44E467}"/>
    <cellStyle name="Separador de milhares 13 10 2 6" xfId="35083" xr:uid="{2132A1EE-3224-44B0-A9DE-4D4C3C8BF8F2}"/>
    <cellStyle name="Separador de milhares 13 10 2 7" xfId="43319" xr:uid="{B2910EC2-B327-414C-AB45-99080F3913DF}"/>
    <cellStyle name="Separador de milhares 13 10 3" xfId="20528" xr:uid="{E56CB3F5-C30B-44D8-8E8A-E7900861A1D6}"/>
    <cellStyle name="Separador de milhares 13 10 3 2" xfId="29314" xr:uid="{0F78D538-039B-4ACF-B9A4-0768E8C7F95D}"/>
    <cellStyle name="Separador de milhares 13 10 3 3" xfId="36766" xr:uid="{9F15805B-5FA1-435A-85AB-783499ECE9C0}"/>
    <cellStyle name="Separador de milhares 13 10 3 4" xfId="44540" xr:uid="{6A17E033-45E1-43AE-A354-163F1C54636E}"/>
    <cellStyle name="Separador de milhares 13 10 4" xfId="20525" xr:uid="{3CF041BE-95A3-48FE-8A35-F06FE28D85B0}"/>
    <cellStyle name="Separador de milhares 13 10 4 2" xfId="32271" xr:uid="{E39BBD49-70DB-4FA8-9CD6-89C15E274CE6}"/>
    <cellStyle name="Separador de milhares 13 10 4 3" xfId="36763" xr:uid="{877ADC11-B488-4339-BE37-18D72D408CF7}"/>
    <cellStyle name="Separador de milhares 13 10 4 4" xfId="47002" xr:uid="{EBF30A61-EC44-434A-B18D-968EF348A041}"/>
    <cellStyle name="Separador de milhares 13 10 5" xfId="33652" xr:uid="{2C053BAE-A339-473D-B694-13CAA2FE2656}"/>
    <cellStyle name="Separador de milhares 13 10 5 2" xfId="48531" xr:uid="{E75DF28F-2125-498A-8FCE-3CD0376FBFC7}"/>
    <cellStyle name="Separador de milhares 13 10 6" xfId="42096" xr:uid="{BF02888B-BD76-405E-AAAF-48096D7781BB}"/>
    <cellStyle name="Separador de milhares 13 11" xfId="14282" xr:uid="{9F33DC90-CEE6-4B72-90D7-BB5C29DDC39F}"/>
    <cellStyle name="Separador de milhares 13 11 2" xfId="16912" xr:uid="{4F722183-08F2-4781-BF7E-38201E228378}"/>
    <cellStyle name="Separador de milhares 13 11 2 2" xfId="20531" xr:uid="{FA17D8D1-2CEF-4CA5-95F1-9AAFD87FA967}"/>
    <cellStyle name="Separador de milhares 13 11 2 2 2" xfId="30538" xr:uid="{41086336-25E8-4C0E-9427-CBEC4D24B411}"/>
    <cellStyle name="Separador de milhares 13 11 2 2 3" xfId="36769" xr:uid="{F320F5FE-B2A9-4370-900C-CC8BAF379387}"/>
    <cellStyle name="Separador de milhares 13 11 2 2 4" xfId="45764" xr:uid="{6839692D-0ACB-4EC4-A8B5-CBD3E3122302}"/>
    <cellStyle name="Separador de milhares 13 11 2 3" xfId="20530" xr:uid="{ED5054AA-D69A-4DC4-889F-135C315543AE}"/>
    <cellStyle name="Separador de milhares 13 11 2 3 2" xfId="36768" xr:uid="{75C06EE3-7CF3-4325-8566-881B0DE82EC6}"/>
    <cellStyle name="Separador de milhares 13 11 2 4" xfId="25798" xr:uid="{2ADEBE39-51B5-4F61-9E5C-B69B0A8AA43E}"/>
    <cellStyle name="Separador de milhares 13 11 2 5" xfId="27371" xr:uid="{2D22506D-DA2F-41A6-957E-4BAE5FB02D39}"/>
    <cellStyle name="Separador de milhares 13 11 2 6" xfId="35084" xr:uid="{0615B8AF-41A4-41F3-B0C2-9D0C4B7CB1A3}"/>
    <cellStyle name="Separador de milhares 13 11 2 7" xfId="43320" xr:uid="{0A5C16B7-FC4A-49CA-AD7D-19549B1D121C}"/>
    <cellStyle name="Separador de milhares 13 11 3" xfId="20532" xr:uid="{E2791662-3532-438F-B297-D0A6C8805A21}"/>
    <cellStyle name="Separador de milhares 13 11 3 2" xfId="29315" xr:uid="{09B6C216-D7B5-4FD1-BF91-14F461EB560D}"/>
    <cellStyle name="Separador de milhares 13 11 3 3" xfId="36770" xr:uid="{7C97082D-59C0-4CF4-B5DE-10F93EA0029A}"/>
    <cellStyle name="Separador de milhares 13 11 3 4" xfId="44541" xr:uid="{911035B7-A13A-4C05-882C-2C9445391C5D}"/>
    <cellStyle name="Separador de milhares 13 11 4" xfId="20529" xr:uid="{ADD1D1A3-4637-45BD-B403-E3EAA5C78CCB}"/>
    <cellStyle name="Separador de milhares 13 11 4 2" xfId="32272" xr:uid="{71654E68-557B-4819-B949-83C877A3EFD9}"/>
    <cellStyle name="Separador de milhares 13 11 4 3" xfId="36767" xr:uid="{8EF8D465-2382-4577-B4AA-BBE608960290}"/>
    <cellStyle name="Separador de milhares 13 11 4 4" xfId="47003" xr:uid="{1FB404CE-C42E-4FE6-9A68-9BE1B6C7D088}"/>
    <cellStyle name="Separador de milhares 13 11 5" xfId="33653" xr:uid="{635EEC39-A94B-4C55-9F59-0EA3024E3A1B}"/>
    <cellStyle name="Separador de milhares 13 11 5 2" xfId="48532" xr:uid="{D5FFF643-8C99-4F7B-907A-C035E44DA992}"/>
    <cellStyle name="Separador de milhares 13 11 6" xfId="42097" xr:uid="{3F59CE66-ACA3-45CC-803D-78C5D20BF6BA}"/>
    <cellStyle name="Separador de milhares 13 12" xfId="14283" xr:uid="{CE05A05D-E4B2-49F9-903C-78A402FA323C}"/>
    <cellStyle name="Separador de milhares 13 12 2" xfId="16913" xr:uid="{5FBB5B09-AECF-43FE-8C65-DF472F7FFBB8}"/>
    <cellStyle name="Separador de milhares 13 12 2 2" xfId="20535" xr:uid="{620A8C79-2312-43B6-A90A-DC1E719953CD}"/>
    <cellStyle name="Separador de milhares 13 12 2 2 2" xfId="30539" xr:uid="{27294532-39D1-426A-8A28-B134BED44BBE}"/>
    <cellStyle name="Separador de milhares 13 12 2 2 3" xfId="36773" xr:uid="{CE10F810-E9D9-49FD-8509-B40B1F66C756}"/>
    <cellStyle name="Separador de milhares 13 12 2 2 4" xfId="45765" xr:uid="{5BC4540C-C499-4C17-B92D-0075F46921CA}"/>
    <cellStyle name="Separador de milhares 13 12 2 3" xfId="20534" xr:uid="{0F8E012E-2BD5-4458-8634-AA8211F4A17E}"/>
    <cellStyle name="Separador de milhares 13 12 2 3 2" xfId="36772" xr:uid="{56DA708B-32CF-44B3-951A-3DB869BEC63B}"/>
    <cellStyle name="Separador de milhares 13 12 2 4" xfId="25799" xr:uid="{EB977EF1-F0DB-4D8F-8FF9-2F833902859B}"/>
    <cellStyle name="Separador de milhares 13 12 2 5" xfId="27372" xr:uid="{7BA67A08-B334-4FA1-A795-D57453E34362}"/>
    <cellStyle name="Separador de milhares 13 12 2 6" xfId="35085" xr:uid="{460F7C61-53B7-4701-B8C7-A46A7903A0C8}"/>
    <cellStyle name="Separador de milhares 13 12 2 7" xfId="43321" xr:uid="{B1165C9F-19B1-442A-B899-417A3DB9547E}"/>
    <cellStyle name="Separador de milhares 13 12 3" xfId="20536" xr:uid="{E2BE2D6C-D134-4B54-AB95-7C69984C141A}"/>
    <cellStyle name="Separador de milhares 13 12 3 2" xfId="29316" xr:uid="{9ED2D37B-4598-4C8C-8AF4-59EDF05E0BED}"/>
    <cellStyle name="Separador de milhares 13 12 3 3" xfId="36774" xr:uid="{5F921628-7AF4-49EB-AE2A-A282AA2520FF}"/>
    <cellStyle name="Separador de milhares 13 12 3 4" xfId="44542" xr:uid="{6BAC5A7B-0C86-4666-97AB-5C30049F6F7C}"/>
    <cellStyle name="Separador de milhares 13 12 4" xfId="20533" xr:uid="{2E500056-52F3-40D9-B67B-74A0C6033679}"/>
    <cellStyle name="Separador de milhares 13 12 4 2" xfId="32273" xr:uid="{EFC10753-A98F-42A1-AB10-D9EEF148CC55}"/>
    <cellStyle name="Separador de milhares 13 12 4 3" xfId="36771" xr:uid="{E0863268-9ACB-4E4D-A444-11C9D8C4DA43}"/>
    <cellStyle name="Separador de milhares 13 12 4 4" xfId="47004" xr:uid="{F4D1F8F2-F90F-49BB-95A7-6486B8FA76F2}"/>
    <cellStyle name="Separador de milhares 13 12 5" xfId="33654" xr:uid="{0DF72EA0-CCC2-4F0B-A760-940E8787AA53}"/>
    <cellStyle name="Separador de milhares 13 12 5 2" xfId="48533" xr:uid="{E69F8064-B0F4-4F06-90AD-19904FF86317}"/>
    <cellStyle name="Separador de milhares 13 12 6" xfId="42098" xr:uid="{2C304205-EA59-4E40-A85E-D591AFEE446C}"/>
    <cellStyle name="Separador de milhares 13 13" xfId="14284" xr:uid="{DD24A6AD-A2A5-429A-B515-DF57CEBDEB88}"/>
    <cellStyle name="Separador de milhares 13 13 2" xfId="16914" xr:uid="{92277921-608F-4A34-9554-991A2A9E310B}"/>
    <cellStyle name="Separador de milhares 13 13 2 2" xfId="20539" xr:uid="{4E83C7FB-2841-4AB9-8D15-7BC422DEE0FB}"/>
    <cellStyle name="Separador de milhares 13 13 2 2 2" xfId="30540" xr:uid="{0410C37A-69C9-47E1-8BD4-EB40969359ED}"/>
    <cellStyle name="Separador de milhares 13 13 2 2 3" xfId="36777" xr:uid="{77DDC297-7A80-439B-9DB7-F30E667C172A}"/>
    <cellStyle name="Separador de milhares 13 13 2 2 4" xfId="45766" xr:uid="{C3362090-4567-4924-BBEB-5AB1EA6575F5}"/>
    <cellStyle name="Separador de milhares 13 13 2 3" xfId="20538" xr:uid="{793AFA51-A4D1-4342-90C2-18F85B717B97}"/>
    <cellStyle name="Separador de milhares 13 13 2 3 2" xfId="36776" xr:uid="{38BE59CF-1BB2-4BBF-BB87-5BA25E776495}"/>
    <cellStyle name="Separador de milhares 13 13 2 4" xfId="25800" xr:uid="{B70BFD42-1C9E-425D-BF03-6683A40DBA4B}"/>
    <cellStyle name="Separador de milhares 13 13 2 5" xfId="27373" xr:uid="{3C9096EE-3060-4DBA-8354-328E2D620BB8}"/>
    <cellStyle name="Separador de milhares 13 13 2 6" xfId="35086" xr:uid="{41D4BB42-569E-4FAF-8120-3E1A423158C1}"/>
    <cellStyle name="Separador de milhares 13 13 2 7" xfId="43322" xr:uid="{615C0ADD-CC25-4546-B25F-33C98606BF32}"/>
    <cellStyle name="Separador de milhares 13 13 3" xfId="20540" xr:uid="{8D6E555B-6939-4BB2-B0C7-29D02B6508EE}"/>
    <cellStyle name="Separador de milhares 13 13 3 2" xfId="29317" xr:uid="{3C9066CB-28B1-4F2B-9D1A-6B4A3344CCFC}"/>
    <cellStyle name="Separador de milhares 13 13 3 3" xfId="36778" xr:uid="{29DB2A30-820A-4BB7-A724-A68B74BF8B0B}"/>
    <cellStyle name="Separador de milhares 13 13 3 4" xfId="44543" xr:uid="{D4CE113E-A907-4005-9B98-CFB2086D6F81}"/>
    <cellStyle name="Separador de milhares 13 13 4" xfId="20537" xr:uid="{C7648FD1-405A-4B4C-8477-6F608D0149EC}"/>
    <cellStyle name="Separador de milhares 13 13 4 2" xfId="32274" xr:uid="{134381BD-A1BC-426B-B52B-B4F2E8B875B2}"/>
    <cellStyle name="Separador de milhares 13 13 4 3" xfId="36775" xr:uid="{D63124DC-457A-4F57-BC63-07928EC4BEB0}"/>
    <cellStyle name="Separador de milhares 13 13 4 4" xfId="47005" xr:uid="{6E9586F0-8217-4CA8-A82E-3386809AAEB5}"/>
    <cellStyle name="Separador de milhares 13 13 5" xfId="33655" xr:uid="{04756FB3-2E5A-46C0-93CB-0669A225F033}"/>
    <cellStyle name="Separador de milhares 13 13 5 2" xfId="48534" xr:uid="{E8C26343-0ED0-4F2B-A3B5-B9FE05495CCB}"/>
    <cellStyle name="Separador de milhares 13 13 6" xfId="42099" xr:uid="{CA5A0B0B-6775-4929-9611-16DE92F988AC}"/>
    <cellStyle name="Separador de milhares 13 14" xfId="14285" xr:uid="{7064CCB7-D4A4-4AB0-A0B5-14D9AFA5ECF6}"/>
    <cellStyle name="Separador de milhares 13 14 2" xfId="16915" xr:uid="{8918558A-5460-457D-8A54-E527F8AE2618}"/>
    <cellStyle name="Separador de milhares 13 14 2 2" xfId="20543" xr:uid="{2889D01D-3500-494C-A3CF-8CF249BEF0D3}"/>
    <cellStyle name="Separador de milhares 13 14 2 2 2" xfId="30541" xr:uid="{354DEEEA-4C17-48F4-AC7E-885EB0F861C0}"/>
    <cellStyle name="Separador de milhares 13 14 2 2 3" xfId="36781" xr:uid="{FE604F1E-259E-4F85-A208-7DD66AC37A8F}"/>
    <cellStyle name="Separador de milhares 13 14 2 2 4" xfId="45767" xr:uid="{C3542F41-B438-4049-B5EF-87F8A2973E0E}"/>
    <cellStyle name="Separador de milhares 13 14 2 3" xfId="20542" xr:uid="{087D7B18-F1C9-4078-A03C-47B556255649}"/>
    <cellStyle name="Separador de milhares 13 14 2 3 2" xfId="36780" xr:uid="{31A82938-878D-424A-ABB3-3A2B2E9359B1}"/>
    <cellStyle name="Separador de milhares 13 14 2 4" xfId="25801" xr:uid="{1DB1FFBC-F852-4826-9009-1B243A99B35D}"/>
    <cellStyle name="Separador de milhares 13 14 2 5" xfId="27374" xr:uid="{ABF37FE8-C3C8-4E43-AB20-AAC2E9693573}"/>
    <cellStyle name="Separador de milhares 13 14 2 6" xfId="35087" xr:uid="{B8B8D190-9C1C-4189-A5E4-E87262940929}"/>
    <cellStyle name="Separador de milhares 13 14 2 7" xfId="43323" xr:uid="{86452A1F-F8B8-4026-88FB-41F114BE382F}"/>
    <cellStyle name="Separador de milhares 13 14 3" xfId="20544" xr:uid="{C80278CF-E6EB-46FF-A3CE-3CCA7E5B3AEB}"/>
    <cellStyle name="Separador de milhares 13 14 3 2" xfId="29318" xr:uid="{00EF577A-6F1F-4A97-BFE8-50BACD1244CC}"/>
    <cellStyle name="Separador de milhares 13 14 3 3" xfId="36782" xr:uid="{BA9541C3-877E-46BA-851D-48A312AF3091}"/>
    <cellStyle name="Separador de milhares 13 14 3 4" xfId="44544" xr:uid="{12B60C3E-E262-4A4E-A8D5-4038FCD684B9}"/>
    <cellStyle name="Separador de milhares 13 14 4" xfId="20541" xr:uid="{896D5C34-A3C3-40F7-9E19-D60C2BD47AD0}"/>
    <cellStyle name="Separador de milhares 13 14 4 2" xfId="32275" xr:uid="{F201C2C8-052F-4B9C-8A72-4A69D49083F5}"/>
    <cellStyle name="Separador de milhares 13 14 4 3" xfId="36779" xr:uid="{37D73E92-0533-4D8F-B167-6520A7F3A02C}"/>
    <cellStyle name="Separador de milhares 13 14 4 4" xfId="47006" xr:uid="{EB285E15-0CC5-4829-BF18-B3E23C20C60B}"/>
    <cellStyle name="Separador de milhares 13 14 5" xfId="33656" xr:uid="{9C111ECF-2FF1-4635-91E2-F95234F19377}"/>
    <cellStyle name="Separador de milhares 13 14 5 2" xfId="48535" xr:uid="{39E392A3-ECAB-43F6-B04E-127FD62C3EC3}"/>
    <cellStyle name="Separador de milhares 13 14 6" xfId="42100" xr:uid="{787A67F4-4CB2-45E8-9326-24C2661AFCFF}"/>
    <cellStyle name="Separador de milhares 13 15" xfId="14286" xr:uid="{75021B89-41F1-4880-86B9-7CFBE05A9D58}"/>
    <cellStyle name="Separador de milhares 13 15 2" xfId="16916" xr:uid="{53529869-A3FD-4E3E-A893-A4572E0AAF16}"/>
    <cellStyle name="Separador de milhares 13 15 2 2" xfId="20547" xr:uid="{2987AB7A-4EEE-4A54-9DA8-552B3F930BDE}"/>
    <cellStyle name="Separador de milhares 13 15 2 2 2" xfId="30542" xr:uid="{3541FF0F-AACF-45EA-8991-9BED77F861B1}"/>
    <cellStyle name="Separador de milhares 13 15 2 2 3" xfId="36785" xr:uid="{416A8562-2EFD-4F3D-AED4-3B5CC50539B2}"/>
    <cellStyle name="Separador de milhares 13 15 2 2 4" xfId="45768" xr:uid="{8B8452F8-B766-453E-A028-25CAC3256EA8}"/>
    <cellStyle name="Separador de milhares 13 15 2 3" xfId="20546" xr:uid="{F82846F0-505B-4B66-8310-05CFC90CF48E}"/>
    <cellStyle name="Separador de milhares 13 15 2 3 2" xfId="36784" xr:uid="{D883BC41-2E08-465C-AFA8-56C977548704}"/>
    <cellStyle name="Separador de milhares 13 15 2 4" xfId="25802" xr:uid="{5E106ED3-2591-42CC-B21C-14978A62AF54}"/>
    <cellStyle name="Separador de milhares 13 15 2 5" xfId="27375" xr:uid="{C85BBE87-2BA8-42A6-8842-0081816EF98C}"/>
    <cellStyle name="Separador de milhares 13 15 2 6" xfId="35088" xr:uid="{3AEFD2B6-3323-4412-AB50-91A099005789}"/>
    <cellStyle name="Separador de milhares 13 15 2 7" xfId="43324" xr:uid="{7D3EBDED-29CB-4A15-B8DC-AEBFE817017F}"/>
    <cellStyle name="Separador de milhares 13 15 3" xfId="20548" xr:uid="{13F6F2DD-7BED-4EC6-85D0-075930AF56BA}"/>
    <cellStyle name="Separador de milhares 13 15 3 2" xfId="29319" xr:uid="{8DA8E9F0-1DB3-453E-9A0E-73F5B5D57026}"/>
    <cellStyle name="Separador de milhares 13 15 3 3" xfId="36786" xr:uid="{46BE9F94-A27E-4D1B-A780-30A7A8FE6188}"/>
    <cellStyle name="Separador de milhares 13 15 3 4" xfId="44545" xr:uid="{06372450-6304-4E73-A955-BBB1AB483D9C}"/>
    <cellStyle name="Separador de milhares 13 15 4" xfId="20545" xr:uid="{573773CC-7E42-4043-9D9F-5537637B3D07}"/>
    <cellStyle name="Separador de milhares 13 15 4 2" xfId="32276" xr:uid="{AFBD83DD-D761-4CC9-97EA-A06C5A702F88}"/>
    <cellStyle name="Separador de milhares 13 15 4 3" xfId="36783" xr:uid="{F9BFD119-4F3E-4443-87E3-DA24BC4EAB18}"/>
    <cellStyle name="Separador de milhares 13 15 4 4" xfId="47007" xr:uid="{61D5FFF4-3811-4E34-A0F5-E7D849036A77}"/>
    <cellStyle name="Separador de milhares 13 15 5" xfId="33657" xr:uid="{71970947-559B-4A4D-B599-BF44ADF1C1DC}"/>
    <cellStyle name="Separador de milhares 13 15 5 2" xfId="48536" xr:uid="{9821B7CC-DA46-48EB-A26B-5BCDBC22B115}"/>
    <cellStyle name="Separador de milhares 13 15 6" xfId="42101" xr:uid="{0F5DD73A-6223-4001-B899-2B77A0C3BCE8}"/>
    <cellStyle name="Separador de milhares 13 16" xfId="14287" xr:uid="{022542A2-9121-4A97-B88D-9324596558E6}"/>
    <cellStyle name="Separador de milhares 13 16 2" xfId="16917" xr:uid="{B0FFEBE9-5FCC-4162-8484-45698AB7C470}"/>
    <cellStyle name="Separador de milhares 13 16 2 2" xfId="20551" xr:uid="{2B297548-FF97-4A71-ABAD-C8EBA0D86158}"/>
    <cellStyle name="Separador de milhares 13 16 2 2 2" xfId="30543" xr:uid="{29444CB9-5134-4E08-8CD7-4FD48704DDF2}"/>
    <cellStyle name="Separador de milhares 13 16 2 2 3" xfId="36789" xr:uid="{93111727-B809-47A1-B479-7BCC21CC4A2F}"/>
    <cellStyle name="Separador de milhares 13 16 2 2 4" xfId="45769" xr:uid="{A5EBA697-4988-4F13-82BE-78C3AF8B4CF9}"/>
    <cellStyle name="Separador de milhares 13 16 2 3" xfId="20550" xr:uid="{B74F005E-9B7E-4953-866C-70E2791FEF7A}"/>
    <cellStyle name="Separador de milhares 13 16 2 3 2" xfId="36788" xr:uid="{2162CEBA-3C58-4A1E-AF24-A356016D84CE}"/>
    <cellStyle name="Separador de milhares 13 16 2 4" xfId="25803" xr:uid="{1BB55BA8-4F91-4677-8E93-99194E26CA9A}"/>
    <cellStyle name="Separador de milhares 13 16 2 5" xfId="27376" xr:uid="{566EE65E-6BA4-4821-8676-BD67B0EAA045}"/>
    <cellStyle name="Separador de milhares 13 16 2 6" xfId="35089" xr:uid="{2060447A-D920-47AB-B40E-039176EAA6A8}"/>
    <cellStyle name="Separador de milhares 13 16 2 7" xfId="43325" xr:uid="{B6FE65C6-CE20-4E7D-8D41-12E3B2C38BE5}"/>
    <cellStyle name="Separador de milhares 13 16 3" xfId="20552" xr:uid="{881C8632-2F81-49E9-A555-0A0C93E6AC8D}"/>
    <cellStyle name="Separador de milhares 13 16 3 2" xfId="29320" xr:uid="{6684971D-E68C-41F4-82D2-2160CAA6A514}"/>
    <cellStyle name="Separador de milhares 13 16 3 3" xfId="36790" xr:uid="{C7960E4F-48D2-45DA-B0B4-47433CD762EF}"/>
    <cellStyle name="Separador de milhares 13 16 3 4" xfId="44546" xr:uid="{0E2DCCA7-78F6-4187-9855-295245321A61}"/>
    <cellStyle name="Separador de milhares 13 16 4" xfId="20549" xr:uid="{9119ACE5-AA4F-447A-B836-D52CE8E7E322}"/>
    <cellStyle name="Separador de milhares 13 16 4 2" xfId="32277" xr:uid="{82300F2A-A355-4B8C-BAD5-EF74507528C6}"/>
    <cellStyle name="Separador de milhares 13 16 4 3" xfId="36787" xr:uid="{855FA3B9-4B3D-4F46-AEFF-0E6C9CE9065A}"/>
    <cellStyle name="Separador de milhares 13 16 4 4" xfId="47008" xr:uid="{8E403802-506B-4772-A5EC-A3DB4EF9B7B9}"/>
    <cellStyle name="Separador de milhares 13 16 5" xfId="33658" xr:uid="{4710C725-0CD3-45FE-A622-AC428765EA1D}"/>
    <cellStyle name="Separador de milhares 13 16 5 2" xfId="48537" xr:uid="{AAD21A8E-CA9E-404B-B7EF-A7D5792B018E}"/>
    <cellStyle name="Separador de milhares 13 16 6" xfId="42102" xr:uid="{EA78BD27-3BB6-477F-9888-8088C63FF727}"/>
    <cellStyle name="Separador de milhares 13 17" xfId="14288" xr:uid="{EF0F3CC2-661B-47C8-B88C-B50C3D20171C}"/>
    <cellStyle name="Separador de milhares 13 17 2" xfId="16918" xr:uid="{E563570F-4C90-46CE-BE5D-54A52EB37B6C}"/>
    <cellStyle name="Separador de milhares 13 17 2 2" xfId="20555" xr:uid="{D7A962B2-A664-48C5-9FD7-E5EA6C87613B}"/>
    <cellStyle name="Separador de milhares 13 17 2 2 2" xfId="30544" xr:uid="{C788DA38-3CE7-4DCC-9E45-938253887976}"/>
    <cellStyle name="Separador de milhares 13 17 2 2 3" xfId="36793" xr:uid="{1327785B-A6C0-40E4-9D3E-43D2E70401DC}"/>
    <cellStyle name="Separador de milhares 13 17 2 2 4" xfId="45770" xr:uid="{4DB6A3E5-D868-4145-A818-57631340B492}"/>
    <cellStyle name="Separador de milhares 13 17 2 3" xfId="20554" xr:uid="{896DBFFA-6E8E-4602-A219-9969894285AE}"/>
    <cellStyle name="Separador de milhares 13 17 2 3 2" xfId="36792" xr:uid="{ECC7282D-4218-43B6-8C4F-71B6B8ADC723}"/>
    <cellStyle name="Separador de milhares 13 17 2 4" xfId="25804" xr:uid="{C6917A35-CCDF-49DA-9D5E-762ADC1FA510}"/>
    <cellStyle name="Separador de milhares 13 17 2 5" xfId="27377" xr:uid="{58C140A3-31D7-42B8-B46E-D08AD0DB7028}"/>
    <cellStyle name="Separador de milhares 13 17 2 6" xfId="35090" xr:uid="{FBB1D03F-59E0-439A-8948-C82B37804B26}"/>
    <cellStyle name="Separador de milhares 13 17 2 7" xfId="43326" xr:uid="{E15C3A15-27AA-4045-8956-9D2E844493F8}"/>
    <cellStyle name="Separador de milhares 13 17 3" xfId="20556" xr:uid="{39EAED04-AF54-4F90-A00C-A6D8FD133D55}"/>
    <cellStyle name="Separador de milhares 13 17 3 2" xfId="29321" xr:uid="{C361376C-0C42-42C3-8B21-741793BB557C}"/>
    <cellStyle name="Separador de milhares 13 17 3 3" xfId="36794" xr:uid="{5F758347-0852-4015-B389-691F6C00A66E}"/>
    <cellStyle name="Separador de milhares 13 17 3 4" xfId="44547" xr:uid="{49C85D55-4D86-461D-B472-636CC38ADCC9}"/>
    <cellStyle name="Separador de milhares 13 17 4" xfId="20553" xr:uid="{8CD06E13-7984-4AFD-8682-36E66FBEBD1D}"/>
    <cellStyle name="Separador de milhares 13 17 4 2" xfId="32278" xr:uid="{DBCA23E9-FDF3-4B1E-96DE-C4EBD86F474D}"/>
    <cellStyle name="Separador de milhares 13 17 4 3" xfId="36791" xr:uid="{83745281-0321-4C50-B65C-BA44E2329B47}"/>
    <cellStyle name="Separador de milhares 13 17 4 4" xfId="47009" xr:uid="{E8AF55A2-7BB4-4C60-A072-172DC6CBA871}"/>
    <cellStyle name="Separador de milhares 13 17 5" xfId="33659" xr:uid="{8D87C655-E614-44E8-B728-C653420149A1}"/>
    <cellStyle name="Separador de milhares 13 17 5 2" xfId="48538" xr:uid="{B975F47F-0A17-4224-AFE5-809C02B7E9DE}"/>
    <cellStyle name="Separador de milhares 13 17 6" xfId="42103" xr:uid="{BCB115AE-87DA-428F-A686-7FF50011A1F8}"/>
    <cellStyle name="Separador de milhares 13 18" xfId="16910" xr:uid="{5B08E7B9-74BC-4ED2-816C-41BAC415ABFB}"/>
    <cellStyle name="Separador de milhares 13 18 2" xfId="20558" xr:uid="{89C4F680-C76A-4DC9-823D-736E098C945A}"/>
    <cellStyle name="Separador de milhares 13 18 2 2" xfId="20559" xr:uid="{9C059DE6-BDA3-43CA-A5C3-27C89C26D85C}"/>
    <cellStyle name="Separador de milhares 13 18 2 2 2" xfId="31006" xr:uid="{D61CAAF4-E5A4-487A-A40B-779AF2DAC6C1}"/>
    <cellStyle name="Separador de milhares 13 18 2 2 3" xfId="36797" xr:uid="{9621F9EA-14C9-4497-A4BA-216AC20A235F}"/>
    <cellStyle name="Separador de milhares 13 18 2 2 4" xfId="46232" xr:uid="{8D65894E-AFEA-409D-B5A6-AC66840C916E}"/>
    <cellStyle name="Separador de milhares 13 18 2 3" xfId="28565" xr:uid="{1851D9BD-44CD-4AA4-8F62-72806A594B59}"/>
    <cellStyle name="Separador de milhares 13 18 2 4" xfId="36796" xr:uid="{1C15D64F-1244-4C61-9BC8-97131C76471F}"/>
    <cellStyle name="Separador de milhares 13 18 2 5" xfId="43788" xr:uid="{87658A69-2703-462C-9656-53C67C51CE8B}"/>
    <cellStyle name="Separador de milhares 13 18 3" xfId="20560" xr:uid="{08E0FCCA-8B86-43AD-A3E8-298A75AF2004}"/>
    <cellStyle name="Separador de milhares 13 18 3 2" xfId="29783" xr:uid="{39E14791-9AC4-46A1-93D4-CE1CCF1F6954}"/>
    <cellStyle name="Separador de milhares 13 18 3 3" xfId="36798" xr:uid="{B754AC89-B569-4B0A-9884-6BF85255976F}"/>
    <cellStyle name="Separador de milhares 13 18 3 4" xfId="45009" xr:uid="{B55EED75-28DF-43CD-B4D2-E51EA48CBF68}"/>
    <cellStyle name="Separador de milhares 13 18 4" xfId="20557" xr:uid="{1FE65B7B-F5FB-4C74-BAD7-4EA6FC1624F3}"/>
    <cellStyle name="Separador de milhares 13 18 4 2" xfId="36795" xr:uid="{CD40E984-1295-4367-88B9-B160935739EE}"/>
    <cellStyle name="Separador de milhares 13 18 5" xfId="26266" xr:uid="{D4C80A43-F9EA-4142-ABD3-23C5992D540C}"/>
    <cellStyle name="Separador de milhares 13 18 6" xfId="27839" xr:uid="{C0E44BD9-C320-44DD-94E8-DD67A1CA8A7F}"/>
    <cellStyle name="Separador de milhares 13 18 7" xfId="35082" xr:uid="{F25599F5-FF76-4D51-A1AC-F21FF8023E64}"/>
    <cellStyle name="Separador de milhares 13 18 8" xfId="42565" xr:uid="{C716BC0E-E3C8-4BD1-AE73-6E68AF5980AF}"/>
    <cellStyle name="Separador de milhares 13 19" xfId="20561" xr:uid="{4CA6AC20-AE3B-41DD-A707-FCC84A8A8D2B}"/>
    <cellStyle name="Separador de milhares 13 19 2" xfId="20562" xr:uid="{4EE489B0-2F08-4998-8061-B2514DE582A5}"/>
    <cellStyle name="Separador de milhares 13 19 2 2" xfId="20563" xr:uid="{11D5F941-EAA8-4E50-AC21-886C970CF3FF}"/>
    <cellStyle name="Separador de milhares 13 19 2 2 2" xfId="31007" xr:uid="{FF635A58-ED23-4EA5-91C4-9FE339121FB0}"/>
    <cellStyle name="Separador de milhares 13 19 2 2 3" xfId="36801" xr:uid="{32F71E49-A68D-4123-B6EE-D2143DE52382}"/>
    <cellStyle name="Separador de milhares 13 19 2 2 4" xfId="46233" xr:uid="{93167E2F-5DBC-4F39-A093-98EA00A704FA}"/>
    <cellStyle name="Separador de milhares 13 19 2 3" xfId="28566" xr:uid="{86A71429-4E04-4643-B84A-1E280AAD5E2A}"/>
    <cellStyle name="Separador de milhares 13 19 2 4" xfId="36800" xr:uid="{18AAD025-418A-4F74-A67C-E0866ED5EB82}"/>
    <cellStyle name="Separador de milhares 13 19 2 5" xfId="43789" xr:uid="{1CB2C624-BF80-494E-B793-55DD2E679E01}"/>
    <cellStyle name="Separador de milhares 13 19 3" xfId="20564" xr:uid="{794B655B-18CD-4AA2-8376-A5E4D3C41CDE}"/>
    <cellStyle name="Separador de milhares 13 19 3 2" xfId="29784" xr:uid="{8CE9B490-E732-4515-AF54-4CD8A5F1EB57}"/>
    <cellStyle name="Separador de milhares 13 19 3 3" xfId="36802" xr:uid="{B68713C3-634D-4585-A8AB-D5FD662624F5}"/>
    <cellStyle name="Separador de milhares 13 19 3 4" xfId="45010" xr:uid="{22195D76-F70F-41E9-873E-56E5A04CCCFB}"/>
    <cellStyle name="Separador de milhares 13 19 4" xfId="26267" xr:uid="{40DD9B66-9A70-46B2-8130-42F42995634F}"/>
    <cellStyle name="Separador de milhares 13 19 5" xfId="27840" xr:uid="{020F8B79-3087-45A8-91E0-81D17C960A9F}"/>
    <cellStyle name="Separador de milhares 13 19 6" xfId="36799" xr:uid="{0AA65FBA-4B9A-4D2B-9837-C4F84107A981}"/>
    <cellStyle name="Separador de milhares 13 19 7" xfId="42566" xr:uid="{33F8AC20-B249-44B9-A4A5-D67A2E8B4861}"/>
    <cellStyle name="Separador de milhares 13 2" xfId="14289" xr:uid="{741E32C4-A3B5-48B4-842E-F95CEE874EEC}"/>
    <cellStyle name="Separador de milhares 13 2 2" xfId="16919" xr:uid="{992FF9A1-54C5-47B0-B282-C3DE723CCB2F}"/>
    <cellStyle name="Separador de milhares 13 2 2 2" xfId="20567" xr:uid="{A565A911-0985-49AD-8F85-8F96C313C47C}"/>
    <cellStyle name="Separador de milhares 13 2 2 2 2" xfId="30545" xr:uid="{40EF0132-8D77-45F8-B774-787E5CE06D85}"/>
    <cellStyle name="Separador de milhares 13 2 2 2 3" xfId="36805" xr:uid="{B891791A-F37F-4E56-AA00-179BECB2467B}"/>
    <cellStyle name="Separador de milhares 13 2 2 2 4" xfId="45771" xr:uid="{02B9F79B-ED93-4B6E-BA5B-3A70F79C4C06}"/>
    <cellStyle name="Separador de milhares 13 2 2 3" xfId="20566" xr:uid="{D72D9365-179F-4255-8E1F-108F300F623E}"/>
    <cellStyle name="Separador de milhares 13 2 2 3 2" xfId="36804" xr:uid="{FF1DD53B-C73E-4878-AD00-C44019C44B8D}"/>
    <cellStyle name="Separador de milhares 13 2 2 4" xfId="25805" xr:uid="{653B954C-6A78-48AB-94C5-20F704B0F055}"/>
    <cellStyle name="Separador de milhares 13 2 2 5" xfId="27378" xr:uid="{4E104EE9-B586-4EDA-B1F1-E65559EF1581}"/>
    <cellStyle name="Separador de milhares 13 2 2 6" xfId="35091" xr:uid="{CCEB9ECE-B99A-4028-94D3-951A496A6845}"/>
    <cellStyle name="Separador de milhares 13 2 2 7" xfId="43327" xr:uid="{AE54C094-7336-4649-80E0-1A13C81D9FC1}"/>
    <cellStyle name="Separador de milhares 13 2 3" xfId="20568" xr:uid="{26656AD8-5E22-43AB-B460-44F372C1E899}"/>
    <cellStyle name="Separador de milhares 13 2 3 2" xfId="29322" xr:uid="{6C3F91B1-C06C-470C-82E3-E2F17E5681C6}"/>
    <cellStyle name="Separador de milhares 13 2 3 3" xfId="36806" xr:uid="{533E99E6-2BC7-4DF2-A7BE-C26A8EE14FF2}"/>
    <cellStyle name="Separador de milhares 13 2 3 4" xfId="44548" xr:uid="{F3CC18AF-B4E7-4125-A8A7-BD5972CAEB67}"/>
    <cellStyle name="Separador de milhares 13 2 4" xfId="20565" xr:uid="{9E8B3CE4-1EA6-4197-9CFC-FBFC65B1704F}"/>
    <cellStyle name="Separador de milhares 13 2 4 2" xfId="32279" xr:uid="{39DE4606-0F7B-4C85-95A0-17F488803D75}"/>
    <cellStyle name="Separador de milhares 13 2 4 3" xfId="36803" xr:uid="{613B77BB-1E55-47AA-A7BA-7E0A0DCC1CA2}"/>
    <cellStyle name="Separador de milhares 13 2 4 4" xfId="47010" xr:uid="{B1D184FA-FAAD-4C47-8A8F-78B708506F52}"/>
    <cellStyle name="Separador de milhares 13 2 5" xfId="33660" xr:uid="{B0C8E4B3-F9DA-4D52-AFDD-53A427629746}"/>
    <cellStyle name="Separador de milhares 13 2 5 2" xfId="48539" xr:uid="{9A2467C5-EAB7-4680-B402-286C4F7228B7}"/>
    <cellStyle name="Separador de milhares 13 2 6" xfId="42104" xr:uid="{DD2B5EA7-72CD-449F-9356-D4C4DF31777C}"/>
    <cellStyle name="Separador de milhares 13 20" xfId="20569" xr:uid="{94F92A25-8023-4CAF-91FE-A9B3F48948CC}"/>
    <cellStyle name="Separador de milhares 13 20 2" xfId="20570" xr:uid="{25258F82-AD57-47AF-BCD6-3D630BFE3396}"/>
    <cellStyle name="Separador de milhares 13 20 2 2" xfId="20571" xr:uid="{AE1CDBD2-EB1C-422B-B7E5-D637537D4602}"/>
    <cellStyle name="Separador de milhares 13 20 2 2 2" xfId="31008" xr:uid="{F007344E-9B1D-4DA4-9F39-F59CCF4A1B2F}"/>
    <cellStyle name="Separador de milhares 13 20 2 2 3" xfId="36809" xr:uid="{A918721A-8CF8-427E-BAE5-0A789801B29C}"/>
    <cellStyle name="Separador de milhares 13 20 2 2 4" xfId="46234" xr:uid="{C0C7C6D6-C856-4769-A4A0-B88156B16397}"/>
    <cellStyle name="Separador de milhares 13 20 2 3" xfId="28567" xr:uid="{5C82E2B9-3E79-495B-B9F4-D106E1EA16B7}"/>
    <cellStyle name="Separador de milhares 13 20 2 4" xfId="36808" xr:uid="{82731CEE-9447-4C2A-9DD2-48793D15CECA}"/>
    <cellStyle name="Separador de milhares 13 20 2 5" xfId="43790" xr:uid="{C10C024E-95F6-4F81-8EEB-CA7AAD170596}"/>
    <cellStyle name="Separador de milhares 13 20 3" xfId="20572" xr:uid="{0D8BA996-0DEC-40B7-9E2A-476A9840444E}"/>
    <cellStyle name="Separador de milhares 13 20 3 2" xfId="29785" xr:uid="{75C1A4EE-6C24-4108-BF5C-9DEDD39A038D}"/>
    <cellStyle name="Separador de milhares 13 20 3 3" xfId="36810" xr:uid="{96EA8237-4464-433A-B624-1771ED51D18E}"/>
    <cellStyle name="Separador de milhares 13 20 3 4" xfId="45011" xr:uid="{D766F08E-BEB8-453F-822A-98952080AB36}"/>
    <cellStyle name="Separador de milhares 13 20 4" xfId="26268" xr:uid="{D25F3B1F-1810-45E8-A749-822559088137}"/>
    <cellStyle name="Separador de milhares 13 20 5" xfId="27841" xr:uid="{D26BAC7D-32F5-4FE6-B860-AE4D08120072}"/>
    <cellStyle name="Separador de milhares 13 20 6" xfId="36807" xr:uid="{1E0B5E5B-A44F-4AED-9B09-910F69C6164C}"/>
    <cellStyle name="Separador de milhares 13 20 7" xfId="42567" xr:uid="{280B86A8-278B-4B7F-8729-583466A36B32}"/>
    <cellStyle name="Separador de milhares 13 21" xfId="20573" xr:uid="{F3E22173-E42F-463D-ACE5-32F11C1AFC3A}"/>
    <cellStyle name="Separador de milhares 13 21 2" xfId="20574" xr:uid="{9E86BAE9-476E-4230-ACB5-7C97CD6EDCBD}"/>
    <cellStyle name="Separador de milhares 13 21 2 2" xfId="20575" xr:uid="{20D7AE28-885A-4E54-94E8-0C84E963BBB8}"/>
    <cellStyle name="Separador de milhares 13 21 2 2 2" xfId="31009" xr:uid="{C26498EF-9B9B-4903-A434-69D897040BC9}"/>
    <cellStyle name="Separador de milhares 13 21 2 2 3" xfId="36813" xr:uid="{FB4A4F62-1D5E-4E47-BDF5-42EF482649EB}"/>
    <cellStyle name="Separador de milhares 13 21 2 2 4" xfId="46235" xr:uid="{5740AF3F-2692-4E57-BFC5-403921469030}"/>
    <cellStyle name="Separador de milhares 13 21 2 3" xfId="28568" xr:uid="{8F445807-867F-4C1C-884B-986DCAEE23D8}"/>
    <cellStyle name="Separador de milhares 13 21 2 4" xfId="36812" xr:uid="{77D4CD45-EE48-4FF4-A2D1-3FF183A5BFA5}"/>
    <cellStyle name="Separador de milhares 13 21 2 5" xfId="43791" xr:uid="{7D9A75BB-C5E2-47E9-BF36-303A9B9D6B4C}"/>
    <cellStyle name="Separador de milhares 13 21 3" xfId="20576" xr:uid="{4B788442-7310-4ABC-9E86-1A46CBA3E6BC}"/>
    <cellStyle name="Separador de milhares 13 21 3 2" xfId="29786" xr:uid="{059A69DF-4126-46B5-A4F7-83272C749D31}"/>
    <cellStyle name="Separador de milhares 13 21 3 3" xfId="36814" xr:uid="{A7C52985-678F-4B90-8C08-C25C336F3681}"/>
    <cellStyle name="Separador de milhares 13 21 3 4" xfId="45012" xr:uid="{7B215806-5405-423B-8255-755D445ABBDC}"/>
    <cellStyle name="Separador de milhares 13 21 4" xfId="26269" xr:uid="{65C60C97-6BBB-482E-AA46-6DC1FB1309C8}"/>
    <cellStyle name="Separador de milhares 13 21 5" xfId="27842" xr:uid="{19D86E8A-44B1-4C41-A512-E51E2233CEDC}"/>
    <cellStyle name="Separador de milhares 13 21 6" xfId="36811" xr:uid="{AB1036CE-BC05-4463-8B91-774B472FF2A3}"/>
    <cellStyle name="Separador de milhares 13 21 7" xfId="42568" xr:uid="{03D69252-1DBD-43A5-AED7-9071395A8AF2}"/>
    <cellStyle name="Separador de milhares 13 22" xfId="20577" xr:uid="{48226B50-4912-4856-A52D-70D23D0ED554}"/>
    <cellStyle name="Separador de milhares 13 22 2" xfId="20578" xr:uid="{8C486547-CBD9-46C5-A89C-E9C2E948065C}"/>
    <cellStyle name="Separador de milhares 13 22 2 2" xfId="20579" xr:uid="{07C094D1-35B9-4A6B-8557-0EE18D4BD03A}"/>
    <cellStyle name="Separador de milhares 13 22 2 2 2" xfId="31010" xr:uid="{A5B3CF83-A54E-4F9C-8208-B70057E009BA}"/>
    <cellStyle name="Separador de milhares 13 22 2 2 3" xfId="36817" xr:uid="{4B7F4BF4-CE57-4B9D-B185-3624C89301AB}"/>
    <cellStyle name="Separador de milhares 13 22 2 2 4" xfId="46236" xr:uid="{7F9DC152-0520-4F9E-A651-4E6E3FFC2B4E}"/>
    <cellStyle name="Separador de milhares 13 22 2 3" xfId="28569" xr:uid="{5F497327-91FF-4498-B1C7-C13456C7E43F}"/>
    <cellStyle name="Separador de milhares 13 22 2 4" xfId="36816" xr:uid="{5A0BA30F-C149-4DB4-8E99-5F313AF007CB}"/>
    <cellStyle name="Separador de milhares 13 22 2 5" xfId="43792" xr:uid="{C2F2AB1A-9BFC-4E4A-B6CF-FA5B13F50F41}"/>
    <cellStyle name="Separador de milhares 13 22 3" xfId="20580" xr:uid="{E427E075-E7C5-435D-AC37-EA39FFA615BF}"/>
    <cellStyle name="Separador de milhares 13 22 3 2" xfId="29787" xr:uid="{F1CECD83-4638-46A7-B1AF-997D4153A611}"/>
    <cellStyle name="Separador de milhares 13 22 3 3" xfId="36818" xr:uid="{8DE90439-49DF-45C6-B487-4FF0CA4D3627}"/>
    <cellStyle name="Separador de milhares 13 22 3 4" xfId="45013" xr:uid="{89029CB2-A93B-4350-9239-B8DB409252AD}"/>
    <cellStyle name="Separador de milhares 13 22 4" xfId="26270" xr:uid="{D1616736-F84D-4900-BCE7-AEBFD4A0C1A0}"/>
    <cellStyle name="Separador de milhares 13 22 5" xfId="27843" xr:uid="{028EDA33-1131-418E-887F-E154C643646D}"/>
    <cellStyle name="Separador de milhares 13 22 6" xfId="36815" xr:uid="{38FDBAAC-42B8-4E00-B15B-0E3B4FDEAC09}"/>
    <cellStyle name="Separador de milhares 13 22 7" xfId="42569" xr:uid="{CE883BD6-1A37-4FAB-A314-535FFF7DEDCB}"/>
    <cellStyle name="Separador de milhares 13 23" xfId="20581" xr:uid="{7E7C9D63-2F97-48C0-BFC1-AA9C1869F90A}"/>
    <cellStyle name="Separador de milhares 13 23 2" xfId="20582" xr:uid="{8048D518-730D-4ADB-B711-C0D6B03EA768}"/>
    <cellStyle name="Separador de milhares 13 23 2 2" xfId="20583" xr:uid="{B648E83D-DA75-4BFD-B2E0-453A30E9BF2A}"/>
    <cellStyle name="Separador de milhares 13 23 2 2 2" xfId="31011" xr:uid="{C3601D5E-27BA-43B2-8D38-E9A5E3B0AB50}"/>
    <cellStyle name="Separador de milhares 13 23 2 2 3" xfId="36821" xr:uid="{1133467B-012F-4C07-9CEE-B3ED956A8B4F}"/>
    <cellStyle name="Separador de milhares 13 23 2 2 4" xfId="46237" xr:uid="{16B18805-7807-4282-8B95-B3D786D01264}"/>
    <cellStyle name="Separador de milhares 13 23 2 3" xfId="28570" xr:uid="{F3FD8BFC-67A3-42BF-9BE6-6EFBF8FFFCDA}"/>
    <cellStyle name="Separador de milhares 13 23 2 4" xfId="36820" xr:uid="{B42671B5-57E2-41BD-94E6-6B7BA02EAFBB}"/>
    <cellStyle name="Separador de milhares 13 23 2 5" xfId="43793" xr:uid="{91EB7429-FB19-4609-BF9C-2DAD94FE5AB5}"/>
    <cellStyle name="Separador de milhares 13 23 3" xfId="20584" xr:uid="{3946036F-2AEA-4F9F-A91B-FCCA49B25073}"/>
    <cellStyle name="Separador de milhares 13 23 3 2" xfId="29788" xr:uid="{489DE445-DA43-47F2-B7AC-026B8DAA7A27}"/>
    <cellStyle name="Separador de milhares 13 23 3 3" xfId="36822" xr:uid="{23A6DCB2-601B-4575-862A-0B6EB8D1A8AC}"/>
    <cellStyle name="Separador de milhares 13 23 3 4" xfId="45014" xr:uid="{DCB88CAA-0581-429F-B051-00C05399893A}"/>
    <cellStyle name="Separador de milhares 13 23 4" xfId="26271" xr:uid="{3DDC6F80-41B3-4F65-B5AE-EFB753CEDBE8}"/>
    <cellStyle name="Separador de milhares 13 23 5" xfId="27844" xr:uid="{45511F2E-5CE2-4E78-9282-51CEABDC9E03}"/>
    <cellStyle name="Separador de milhares 13 23 6" xfId="36819" xr:uid="{E722092E-03F7-440F-99A7-AA372AA96246}"/>
    <cellStyle name="Separador de milhares 13 23 7" xfId="42570" xr:uid="{EF00DF1F-7D80-4B00-943B-52FED9C1204D}"/>
    <cellStyle name="Separador de milhares 13 24" xfId="20585" xr:uid="{DF77836C-28B2-43F7-B130-C22AA59EFE09}"/>
    <cellStyle name="Separador de milhares 13 24 2" xfId="20586" xr:uid="{931FAF1A-C3FB-4F60-9348-2B73E6E16D70}"/>
    <cellStyle name="Separador de milhares 13 24 2 2" xfId="20587" xr:uid="{F2E55605-8959-4FF6-9D21-A6CC7DCE68E7}"/>
    <cellStyle name="Separador de milhares 13 24 2 2 2" xfId="31012" xr:uid="{45C054DA-B0C1-4433-B114-60A917581FEF}"/>
    <cellStyle name="Separador de milhares 13 24 2 2 3" xfId="36825" xr:uid="{488A3544-28AA-4FAF-A498-C111CE5744D3}"/>
    <cellStyle name="Separador de milhares 13 24 2 2 4" xfId="46238" xr:uid="{9F711FCC-4013-4F53-BAAB-8377981B1DB9}"/>
    <cellStyle name="Separador de milhares 13 24 2 3" xfId="28571" xr:uid="{F254B878-6BEE-4E0F-886E-4C4D3E313473}"/>
    <cellStyle name="Separador de milhares 13 24 2 4" xfId="36824" xr:uid="{950A3A8C-998E-4F28-9DAF-F5D353450B8E}"/>
    <cellStyle name="Separador de milhares 13 24 2 5" xfId="43794" xr:uid="{79DA6B6F-B94A-4F8F-BC40-4672BAF7CEB5}"/>
    <cellStyle name="Separador de milhares 13 24 3" xfId="20588" xr:uid="{6BCD2CBF-10B9-404F-AE3F-12277B792016}"/>
    <cellStyle name="Separador de milhares 13 24 3 2" xfId="29789" xr:uid="{002A48A4-ACC6-4083-89A1-7EB4A4043806}"/>
    <cellStyle name="Separador de milhares 13 24 3 3" xfId="36826" xr:uid="{4D5C4879-88A9-4E2E-9A1B-13B76915DC23}"/>
    <cellStyle name="Separador de milhares 13 24 3 4" xfId="45015" xr:uid="{AD390666-821F-44AF-9E4C-B6DF175BE402}"/>
    <cellStyle name="Separador de milhares 13 24 4" xfId="26272" xr:uid="{D1010C84-BE16-4663-B6BF-4A28724B6294}"/>
    <cellStyle name="Separador de milhares 13 24 5" xfId="27845" xr:uid="{149AC4CC-9C4E-4669-8F7A-D4EFCEF157F2}"/>
    <cellStyle name="Separador de milhares 13 24 6" xfId="36823" xr:uid="{16ADDB22-4FD3-4F8C-8054-92DA518A61DC}"/>
    <cellStyle name="Separador de milhares 13 24 7" xfId="42571" xr:uid="{12D232B4-A2D7-4DA9-8C4E-25D3CE57044D}"/>
    <cellStyle name="Separador de milhares 13 25" xfId="20589" xr:uid="{6B633800-8918-4C64-8BB4-A1DE6F1D020F}"/>
    <cellStyle name="Separador de milhares 13 25 2" xfId="20590" xr:uid="{A046C049-F668-474D-87EA-221844C8BBC4}"/>
    <cellStyle name="Separador de milhares 13 25 2 2" xfId="20591" xr:uid="{306AE17C-596C-48B0-828D-CFF39336EE4B}"/>
    <cellStyle name="Separador de milhares 13 25 2 2 2" xfId="31013" xr:uid="{F940907B-86E5-400F-9DF0-2FEEBFBA4985}"/>
    <cellStyle name="Separador de milhares 13 25 2 2 3" xfId="36829" xr:uid="{369DFF86-EF80-4716-BD8B-32236BC06E12}"/>
    <cellStyle name="Separador de milhares 13 25 2 2 4" xfId="46239" xr:uid="{B1A68D4E-99A4-4798-884A-BA6533D1CD32}"/>
    <cellStyle name="Separador de milhares 13 25 2 3" xfId="28572" xr:uid="{F4FE93D3-3451-47EE-A2C3-EDE39F494D3C}"/>
    <cellStyle name="Separador de milhares 13 25 2 4" xfId="36828" xr:uid="{BFDBA0E7-CAE9-4C31-AAE4-E3CCF60BED9F}"/>
    <cellStyle name="Separador de milhares 13 25 2 5" xfId="43795" xr:uid="{BE52B41E-5246-419C-9F98-67227DA79A0C}"/>
    <cellStyle name="Separador de milhares 13 25 3" xfId="20592" xr:uid="{ABED58F4-950A-46DC-8D7B-415FE741C667}"/>
    <cellStyle name="Separador de milhares 13 25 3 2" xfId="29790" xr:uid="{3FCB4A2D-01F3-4EB2-A8A4-E7780B32A5D7}"/>
    <cellStyle name="Separador de milhares 13 25 3 3" xfId="36830" xr:uid="{07C45C8B-DE69-4BC8-B8F1-DDAF0BE16DE9}"/>
    <cellStyle name="Separador de milhares 13 25 3 4" xfId="45016" xr:uid="{66ECA035-8351-48FC-A3FB-1C370990CE16}"/>
    <cellStyle name="Separador de milhares 13 25 4" xfId="26273" xr:uid="{AB4B7E29-5CB4-4FF8-B2C0-7F99C8291840}"/>
    <cellStyle name="Separador de milhares 13 25 5" xfId="27846" xr:uid="{12497F25-4F5A-4FC5-B0C8-D778982F9217}"/>
    <cellStyle name="Separador de milhares 13 25 6" xfId="36827" xr:uid="{7F0817F0-69EB-4A53-ACE1-BE6901CA2E2A}"/>
    <cellStyle name="Separador de milhares 13 25 7" xfId="42572" xr:uid="{3D0E88A9-7887-4599-9744-6C88F9318204}"/>
    <cellStyle name="Separador de milhares 13 26" xfId="20593" xr:uid="{AB3C7E70-5345-4DD9-8FB7-CAB787723F0E}"/>
    <cellStyle name="Separador de milhares 13 26 2" xfId="20594" xr:uid="{549CB72C-78D0-4AE5-B730-A9553A063CD7}"/>
    <cellStyle name="Separador de milhares 13 26 2 2" xfId="20595" xr:uid="{B908DB53-FC3E-4892-8097-6619D7C4F073}"/>
    <cellStyle name="Separador de milhares 13 26 2 2 2" xfId="31014" xr:uid="{50C366ED-8F59-4968-984E-4F6B9BDF4936}"/>
    <cellStyle name="Separador de milhares 13 26 2 2 3" xfId="36833" xr:uid="{54FEDA48-757C-427D-A8F9-D9B2202601BF}"/>
    <cellStyle name="Separador de milhares 13 26 2 2 4" xfId="46240" xr:uid="{7015983A-1A8B-4E12-9285-552BF6B4ABFE}"/>
    <cellStyle name="Separador de milhares 13 26 2 3" xfId="28573" xr:uid="{AF1F430D-0410-4ACE-97F7-F8AE44C34319}"/>
    <cellStyle name="Separador de milhares 13 26 2 4" xfId="36832" xr:uid="{A591FA35-9795-4D54-A68F-0D12A390148A}"/>
    <cellStyle name="Separador de milhares 13 26 2 5" xfId="43796" xr:uid="{8E1AC644-1E64-4749-BFC6-9B0818F0945E}"/>
    <cellStyle name="Separador de milhares 13 26 3" xfId="20596" xr:uid="{8B2830C0-3F3E-4D3F-878F-3D0F1AE1B29B}"/>
    <cellStyle name="Separador de milhares 13 26 3 2" xfId="29791" xr:uid="{8F747126-FA0D-47CC-A744-DB36A3159CC9}"/>
    <cellStyle name="Separador de milhares 13 26 3 3" xfId="36834" xr:uid="{CE09589B-B9F1-42D2-A002-01AD4D53C5F1}"/>
    <cellStyle name="Separador de milhares 13 26 3 4" xfId="45017" xr:uid="{5060C0FF-1C16-4B6E-BFA2-1DF4D5268CB2}"/>
    <cellStyle name="Separador de milhares 13 26 4" xfId="26274" xr:uid="{EC1DC2FA-50AD-46BB-B63E-610D5A43E3BB}"/>
    <cellStyle name="Separador de milhares 13 26 5" xfId="27847" xr:uid="{34A69CF4-2541-4C22-91FD-250085F8F060}"/>
    <cellStyle name="Separador de milhares 13 26 6" xfId="36831" xr:uid="{44910BA4-32AD-4434-A5F0-96D3CC16FC75}"/>
    <cellStyle name="Separador de milhares 13 26 7" xfId="42573" xr:uid="{F473AFB8-EE56-42E1-9785-939B1C8EF973}"/>
    <cellStyle name="Separador de milhares 13 27" xfId="20597" xr:uid="{59A03D57-D30F-48BF-88A8-F6E1C5A1BA54}"/>
    <cellStyle name="Separador de milhares 13 27 2" xfId="20598" xr:uid="{DAF0ADFC-56E4-4094-9F60-A835F51CE12F}"/>
    <cellStyle name="Separador de milhares 13 27 2 2" xfId="20599" xr:uid="{D606C015-DBE7-4E92-91D7-F66A3E3A61B6}"/>
    <cellStyle name="Separador de milhares 13 27 2 2 2" xfId="31015" xr:uid="{4F79BE94-8BED-49D3-A0EB-CAFAF3C52295}"/>
    <cellStyle name="Separador de milhares 13 27 2 2 3" xfId="36837" xr:uid="{E4E2C4B3-F5BD-4D56-9DA8-0B01DB7E964F}"/>
    <cellStyle name="Separador de milhares 13 27 2 2 4" xfId="46241" xr:uid="{083A8E8C-C3A2-42B1-B7AE-C1D977C458EE}"/>
    <cellStyle name="Separador de milhares 13 27 2 3" xfId="28574" xr:uid="{C44D1F50-3445-4C32-A31A-12864184DC44}"/>
    <cellStyle name="Separador de milhares 13 27 2 4" xfId="36836" xr:uid="{51C1F5A1-EE3F-49CC-8AE2-3D440EAF663E}"/>
    <cellStyle name="Separador de milhares 13 27 2 5" xfId="43797" xr:uid="{30517B18-BFF2-4F25-91BD-B106246E0A54}"/>
    <cellStyle name="Separador de milhares 13 27 3" xfId="20600" xr:uid="{9DAC9F7D-E806-4B47-AD54-7C81F2C4DEC8}"/>
    <cellStyle name="Separador de milhares 13 27 3 2" xfId="29792" xr:uid="{6A859512-C631-48AE-AB44-5669FBD93EA5}"/>
    <cellStyle name="Separador de milhares 13 27 3 3" xfId="36838" xr:uid="{4CEE4F3B-7848-4718-8BC7-08EA38D95A06}"/>
    <cellStyle name="Separador de milhares 13 27 3 4" xfId="45018" xr:uid="{6F69076D-2E77-4365-979C-9649CBE09B02}"/>
    <cellStyle name="Separador de milhares 13 27 4" xfId="26275" xr:uid="{861C80E3-575D-4AD2-984E-6E6ECF0A1DD0}"/>
    <cellStyle name="Separador de milhares 13 27 5" xfId="27848" xr:uid="{1C344AAF-25A4-434A-826A-DA64EDD77958}"/>
    <cellStyle name="Separador de milhares 13 27 6" xfId="36835" xr:uid="{9798AB9F-217C-494D-B0DE-AB24203149D3}"/>
    <cellStyle name="Separador de milhares 13 27 7" xfId="42574" xr:uid="{D99BF76D-2CBB-43D6-A5CB-562EC403120D}"/>
    <cellStyle name="Separador de milhares 13 28" xfId="20601" xr:uid="{F19A68A4-5F08-4DA8-BCFA-E03ABDE18D76}"/>
    <cellStyle name="Separador de milhares 13 28 2" xfId="20602" xr:uid="{F4984FC6-D3D6-4CC5-AD61-5511BB231CDC}"/>
    <cellStyle name="Separador de milhares 13 28 2 2" xfId="20603" xr:uid="{986D9C2D-EB9B-4DFF-A04C-DF0FE41A97EB}"/>
    <cellStyle name="Separador de milhares 13 28 2 2 2" xfId="31016" xr:uid="{2699C248-9D17-4067-8AFD-B3AA5D66F3D4}"/>
    <cellStyle name="Separador de milhares 13 28 2 2 3" xfId="36841" xr:uid="{4CA836A4-5987-4A2B-ADF1-3003E96E4503}"/>
    <cellStyle name="Separador de milhares 13 28 2 2 4" xfId="46242" xr:uid="{A0D25EF0-390E-4716-A755-5F621491D35F}"/>
    <cellStyle name="Separador de milhares 13 28 2 3" xfId="28575" xr:uid="{594EA18B-55C7-4DE7-8113-7F7DD3CCF8CA}"/>
    <cellStyle name="Separador de milhares 13 28 2 4" xfId="36840" xr:uid="{6C862424-FF0A-4E52-8760-E798410E625C}"/>
    <cellStyle name="Separador de milhares 13 28 2 5" xfId="43798" xr:uid="{7DAA713A-C4E6-4E07-9263-A6102A96A6C2}"/>
    <cellStyle name="Separador de milhares 13 28 3" xfId="20604" xr:uid="{49D9784C-45AD-4BB6-A92F-0725A9B3C8AB}"/>
    <cellStyle name="Separador de milhares 13 28 3 2" xfId="29793" xr:uid="{380692AE-ED34-489B-83F9-A217D6511C30}"/>
    <cellStyle name="Separador de milhares 13 28 3 3" xfId="36842" xr:uid="{9E3518F2-3700-4E2E-A5D7-5C97DBA02A9D}"/>
    <cellStyle name="Separador de milhares 13 28 3 4" xfId="45019" xr:uid="{F1F0DCE2-29C7-4A38-871E-88F75C49690D}"/>
    <cellStyle name="Separador de milhares 13 28 4" xfId="26276" xr:uid="{8F29549F-05DA-4029-B240-C371A4B55D1B}"/>
    <cellStyle name="Separador de milhares 13 28 5" xfId="27849" xr:uid="{2D8B3960-0FF7-4B0E-851D-DD66795A1802}"/>
    <cellStyle name="Separador de milhares 13 28 6" xfId="36839" xr:uid="{EAA5264C-F89C-4F77-941E-AF679FADFE33}"/>
    <cellStyle name="Separador de milhares 13 28 7" xfId="42575" xr:uid="{E2072069-EFC9-4FB6-BFA6-C076D3DB2838}"/>
    <cellStyle name="Separador de milhares 13 29" xfId="20605" xr:uid="{F88C22CC-3D46-41BB-AF6D-8438D53BF08E}"/>
    <cellStyle name="Separador de milhares 13 29 2" xfId="20606" xr:uid="{D9F5253F-50B1-4533-8BEA-779B70CD7C16}"/>
    <cellStyle name="Separador de milhares 13 29 2 2" xfId="20607" xr:uid="{EF81A6C2-2C2A-4749-8987-257B308C7CAF}"/>
    <cellStyle name="Separador de milhares 13 29 2 2 2" xfId="31017" xr:uid="{C9AF5691-A7E8-45D1-B53B-A14C85242D69}"/>
    <cellStyle name="Separador de milhares 13 29 2 2 3" xfId="36845" xr:uid="{54933165-A2CD-4283-B2BC-5049706C1E8E}"/>
    <cellStyle name="Separador de milhares 13 29 2 2 4" xfId="46243" xr:uid="{4CB404C3-0897-4252-9F6C-F9F752FF331C}"/>
    <cellStyle name="Separador de milhares 13 29 2 3" xfId="28576" xr:uid="{A1B043A0-5A4B-4EAA-B917-6827C73CDD1B}"/>
    <cellStyle name="Separador de milhares 13 29 2 4" xfId="36844" xr:uid="{97458887-2E64-4F2F-8D4D-6C05972714DE}"/>
    <cellStyle name="Separador de milhares 13 29 2 5" xfId="43799" xr:uid="{AF861E2E-E781-4CE5-8BDF-51DE98E406CA}"/>
    <cellStyle name="Separador de milhares 13 29 3" xfId="20608" xr:uid="{75DF96BB-8B28-44AD-93C6-762F0D097945}"/>
    <cellStyle name="Separador de milhares 13 29 3 2" xfId="29794" xr:uid="{7753AA21-B579-4D37-9A1C-3DE82CFEECB7}"/>
    <cellStyle name="Separador de milhares 13 29 3 3" xfId="36846" xr:uid="{2BE66C08-1C8B-4ED7-95F6-026DAE198A1B}"/>
    <cellStyle name="Separador de milhares 13 29 3 4" xfId="45020" xr:uid="{6D2F0CF5-DB5B-4B0E-867C-2358D87018A1}"/>
    <cellStyle name="Separador de milhares 13 29 4" xfId="26277" xr:uid="{72BFCDA4-ED6C-4123-8BE2-14AE258A9C9D}"/>
    <cellStyle name="Separador de milhares 13 29 5" xfId="27850" xr:uid="{55BEF0D5-5E96-4A34-80FB-72C52E0D5F03}"/>
    <cellStyle name="Separador de milhares 13 29 6" xfId="36843" xr:uid="{4A2EFD5C-7C3F-4D95-B9AB-F6AEEC2C89EA}"/>
    <cellStyle name="Separador de milhares 13 29 7" xfId="42576" xr:uid="{3CDED81E-994C-4731-82B7-3CBE0CA9F891}"/>
    <cellStyle name="Separador de milhares 13 3" xfId="14290" xr:uid="{317679C3-0509-4815-9994-869A7ECF854D}"/>
    <cellStyle name="Separador de milhares 13 3 2" xfId="16920" xr:uid="{064581BB-C9C5-451A-AF59-6A9CBE0F9AA4}"/>
    <cellStyle name="Separador de milhares 13 3 2 2" xfId="20611" xr:uid="{1B756634-23BE-4B83-9DB1-A801C05F2BE1}"/>
    <cellStyle name="Separador de milhares 13 3 2 2 2" xfId="30546" xr:uid="{882B761E-0347-4E86-B072-487E1622385E}"/>
    <cellStyle name="Separador de milhares 13 3 2 2 3" xfId="36849" xr:uid="{CF9B0710-E3E8-460C-9472-4BDFB82D5455}"/>
    <cellStyle name="Separador de milhares 13 3 2 2 4" xfId="45772" xr:uid="{8C3FECD4-A95C-4B64-9C79-F17512F67F4A}"/>
    <cellStyle name="Separador de milhares 13 3 2 3" xfId="20610" xr:uid="{A187F2DD-A3CD-49DD-BF3C-2BD06116661E}"/>
    <cellStyle name="Separador de milhares 13 3 2 3 2" xfId="36848" xr:uid="{C9A4C07F-C135-4711-BD3A-7AF189EDB0ED}"/>
    <cellStyle name="Separador de milhares 13 3 2 4" xfId="25806" xr:uid="{D21636BD-C947-4339-A453-85676BEC83CD}"/>
    <cellStyle name="Separador de milhares 13 3 2 5" xfId="27379" xr:uid="{147F90F4-111F-4DA9-A797-A3282E8AD18F}"/>
    <cellStyle name="Separador de milhares 13 3 2 6" xfId="35092" xr:uid="{2DBB1098-6FA4-4ACE-A7AC-7EC3E7E3495A}"/>
    <cellStyle name="Separador de milhares 13 3 2 7" xfId="43328" xr:uid="{3E474131-AEE1-4123-81E8-9D5276F522DB}"/>
    <cellStyle name="Separador de milhares 13 3 3" xfId="20612" xr:uid="{0832BE09-080D-47FC-B74E-6ADE99C1792A}"/>
    <cellStyle name="Separador de milhares 13 3 3 2" xfId="29323" xr:uid="{02AD1645-CC1B-4C1C-8DAD-39AFD56B56ED}"/>
    <cellStyle name="Separador de milhares 13 3 3 3" xfId="36850" xr:uid="{C2DB8E60-DE79-48C5-AA7E-8DD91A2A98F8}"/>
    <cellStyle name="Separador de milhares 13 3 3 4" xfId="44549" xr:uid="{BB1FBCD3-9D47-47C0-8F68-0E8A30658F3C}"/>
    <cellStyle name="Separador de milhares 13 3 4" xfId="20609" xr:uid="{26A0788D-E1B7-4A0D-BBC2-2E95EA7DA8E3}"/>
    <cellStyle name="Separador de milhares 13 3 4 2" xfId="32280" xr:uid="{97F81160-3816-4A75-A327-5E884FB6EC0A}"/>
    <cellStyle name="Separador de milhares 13 3 4 3" xfId="36847" xr:uid="{8C323C73-8E9A-453A-A4F9-0F01687B962D}"/>
    <cellStyle name="Separador de milhares 13 3 4 4" xfId="47011" xr:uid="{CC16146B-7083-42A5-978D-0C8EE26EBFFE}"/>
    <cellStyle name="Separador de milhares 13 3 5" xfId="33661" xr:uid="{879751F1-65E7-4D09-8D06-E379CC4A41DE}"/>
    <cellStyle name="Separador de milhares 13 3 5 2" xfId="48540" xr:uid="{18A956A3-4458-4BCF-A58E-A6D4E480221D}"/>
    <cellStyle name="Separador de milhares 13 3 6" xfId="42105" xr:uid="{4CAE378E-3869-434E-86F4-F994F229B1B2}"/>
    <cellStyle name="Separador de milhares 13 30" xfId="20613" xr:uid="{11B8BEBD-E693-4345-94AB-89B87E49AEFD}"/>
    <cellStyle name="Separador de milhares 13 30 2" xfId="20614" xr:uid="{1E4D5A23-C0B5-4F4C-AA74-625B7BCFF947}"/>
    <cellStyle name="Separador de milhares 13 30 2 2" xfId="20615" xr:uid="{8974F4CD-3411-4342-97A6-DD47416D0EB9}"/>
    <cellStyle name="Separador de milhares 13 30 2 2 2" xfId="31018" xr:uid="{82624C89-316C-4F77-BE16-7690890DD3D7}"/>
    <cellStyle name="Separador de milhares 13 30 2 2 3" xfId="36853" xr:uid="{B5DB7675-B715-408A-AADF-C512BF6B9FF2}"/>
    <cellStyle name="Separador de milhares 13 30 2 2 4" xfId="46244" xr:uid="{10DB9CCC-1F64-4FAE-93F2-9EDA9A8A5747}"/>
    <cellStyle name="Separador de milhares 13 30 2 3" xfId="28577" xr:uid="{2A3C0DB0-C129-4C05-88FC-99722CEA7A43}"/>
    <cellStyle name="Separador de milhares 13 30 2 4" xfId="36852" xr:uid="{773D4E28-7D1B-46E1-88C7-B69B3EDCDBD2}"/>
    <cellStyle name="Separador de milhares 13 30 2 5" xfId="43800" xr:uid="{FFFF982B-69F5-4696-B4CC-5CB5DAE25E67}"/>
    <cellStyle name="Separador de milhares 13 30 3" xfId="20616" xr:uid="{AA8CABDD-DE8B-477A-997F-320C44EDBDE2}"/>
    <cellStyle name="Separador de milhares 13 30 3 2" xfId="29795" xr:uid="{EB44C6E1-797C-442F-AD80-5B662D8FEA60}"/>
    <cellStyle name="Separador de milhares 13 30 3 3" xfId="36854" xr:uid="{361280D9-C343-4EEA-B0E6-18D573317120}"/>
    <cellStyle name="Separador de milhares 13 30 3 4" xfId="45021" xr:uid="{8F370776-9CFE-416B-9750-790D67C0ACC8}"/>
    <cellStyle name="Separador de milhares 13 30 4" xfId="26278" xr:uid="{E7B5A648-7E2F-450E-9FA7-EF2634A43A58}"/>
    <cellStyle name="Separador de milhares 13 30 5" xfId="27851" xr:uid="{03180D52-07A3-4F63-B00D-C62B4C685BBD}"/>
    <cellStyle name="Separador de milhares 13 30 6" xfId="36851" xr:uid="{FA98DF21-B79B-4506-BF83-BBF8F805CB25}"/>
    <cellStyle name="Separador de milhares 13 30 7" xfId="42577" xr:uid="{20BB75FC-C7CA-47C4-BB6C-924082004009}"/>
    <cellStyle name="Separador de milhares 13 31" xfId="20617" xr:uid="{20109D9C-E34A-4BAA-AF9F-2ED5EF834509}"/>
    <cellStyle name="Separador de milhares 13 31 2" xfId="20618" xr:uid="{8898D205-0809-4171-9BFD-69A91BA4ACED}"/>
    <cellStyle name="Separador de milhares 13 31 2 2" xfId="20619" xr:uid="{AFEAB75A-8288-4A2C-ACBC-E8C95BCDB32A}"/>
    <cellStyle name="Separador de milhares 13 31 2 2 2" xfId="31019" xr:uid="{4563DCB5-056D-49D2-BB77-1C6D8443F0B3}"/>
    <cellStyle name="Separador de milhares 13 31 2 2 3" xfId="36857" xr:uid="{C8F1334D-F9D0-49EC-9ACB-0365CD57B3F5}"/>
    <cellStyle name="Separador de milhares 13 31 2 2 4" xfId="46245" xr:uid="{B1EB7776-2039-4B94-B3CA-91B849A28EC7}"/>
    <cellStyle name="Separador de milhares 13 31 2 3" xfId="28578" xr:uid="{3F56F65F-4AB4-423C-A080-24C740F06C3C}"/>
    <cellStyle name="Separador de milhares 13 31 2 4" xfId="36856" xr:uid="{3DC64D30-26B6-4C08-99DA-A9BBAC7B4EBE}"/>
    <cellStyle name="Separador de milhares 13 31 2 5" xfId="43801" xr:uid="{3F0833F6-1E66-4290-94F6-0BC93FE83C4E}"/>
    <cellStyle name="Separador de milhares 13 31 3" xfId="20620" xr:uid="{E7F1D805-B893-482B-BD3F-5E81F89E3FDF}"/>
    <cellStyle name="Separador de milhares 13 31 3 2" xfId="29796" xr:uid="{86803047-F6B8-41DF-BA4B-0EAA883E174A}"/>
    <cellStyle name="Separador de milhares 13 31 3 3" xfId="36858" xr:uid="{87B5A05C-BA0C-4706-903B-47BDBD7BBD68}"/>
    <cellStyle name="Separador de milhares 13 31 3 4" xfId="45022" xr:uid="{E4D0532B-B983-4562-B2CD-14CD44EE1952}"/>
    <cellStyle name="Separador de milhares 13 31 4" xfId="26279" xr:uid="{3E8230E4-0E59-4F60-8DE5-0294434A98CA}"/>
    <cellStyle name="Separador de milhares 13 31 5" xfId="27852" xr:uid="{BBD17937-FFD1-41ED-87AC-239DCA051996}"/>
    <cellStyle name="Separador de milhares 13 31 6" xfId="36855" xr:uid="{E7C656D4-77FD-4569-A9B8-9C3A06265B34}"/>
    <cellStyle name="Separador de milhares 13 31 7" xfId="42578" xr:uid="{D4883CCF-0DC5-42E3-8300-C209446F7A60}"/>
    <cellStyle name="Separador de milhares 13 32" xfId="20621" xr:uid="{FB6AE43E-E91F-4D3F-8744-717D916E53C1}"/>
    <cellStyle name="Separador de milhares 13 32 2" xfId="20622" xr:uid="{2C6ACAF3-465B-4D06-81E1-6F5492E40C6B}"/>
    <cellStyle name="Separador de milhares 13 32 2 2" xfId="20623" xr:uid="{614493B2-0B5C-45D3-B769-AD336AE4943D}"/>
    <cellStyle name="Separador de milhares 13 32 2 2 2" xfId="31020" xr:uid="{37CB1591-A04D-4D62-88DF-FD2F062DF0BD}"/>
    <cellStyle name="Separador de milhares 13 32 2 2 3" xfId="36861" xr:uid="{716A89FE-06F0-471E-847C-4689C075CEE2}"/>
    <cellStyle name="Separador de milhares 13 32 2 2 4" xfId="46246" xr:uid="{88836C73-8651-46DB-A45B-FB081DAF5F84}"/>
    <cellStyle name="Separador de milhares 13 32 2 3" xfId="28579" xr:uid="{807131AF-10A1-4170-A582-5FE66390F652}"/>
    <cellStyle name="Separador de milhares 13 32 2 4" xfId="36860" xr:uid="{BB438947-614C-4391-B496-908EC53A9F0D}"/>
    <cellStyle name="Separador de milhares 13 32 2 5" xfId="43802" xr:uid="{A96F0518-B758-46A0-9D54-0EBB4910ABE8}"/>
    <cellStyle name="Separador de milhares 13 32 3" xfId="20624" xr:uid="{8F79CBB7-FEDA-4E93-8C2F-4C5F52D24230}"/>
    <cellStyle name="Separador de milhares 13 32 3 2" xfId="29797" xr:uid="{8D200993-AB36-4117-A80E-3FC5D207928F}"/>
    <cellStyle name="Separador de milhares 13 32 3 3" xfId="36862" xr:uid="{253CF37C-BB50-473F-8DE1-4B76AF1FFD4A}"/>
    <cellStyle name="Separador de milhares 13 32 3 4" xfId="45023" xr:uid="{E9996AEB-30D1-4AA1-BB31-24CD65400FF9}"/>
    <cellStyle name="Separador de milhares 13 32 4" xfId="26280" xr:uid="{8876CB98-0439-4906-BD35-31097CEB1196}"/>
    <cellStyle name="Separador de milhares 13 32 5" xfId="27853" xr:uid="{B4DFC3E8-3D70-4A69-A6C6-609E530E79A9}"/>
    <cellStyle name="Separador de milhares 13 32 6" xfId="36859" xr:uid="{2F1EC087-1E58-4808-AEC0-35CB8EABA191}"/>
    <cellStyle name="Separador de milhares 13 32 7" xfId="42579" xr:uid="{A9013078-B92D-4D38-B80D-B62EB10F3395}"/>
    <cellStyle name="Separador de milhares 13 33" xfId="20625" xr:uid="{C72E7702-DADA-401E-9688-4FDA1EF8EA60}"/>
    <cellStyle name="Separador de milhares 13 33 2" xfId="20626" xr:uid="{4CC47D35-CD28-4031-98CA-881E8AD07DEE}"/>
    <cellStyle name="Separador de milhares 13 33 2 2" xfId="20627" xr:uid="{6ADE4451-820F-400B-9A73-B7D83A0133A1}"/>
    <cellStyle name="Separador de milhares 13 33 2 2 2" xfId="31021" xr:uid="{B654F98F-1E5D-46B2-82AC-A0BF22BEEAC4}"/>
    <cellStyle name="Separador de milhares 13 33 2 2 3" xfId="36865" xr:uid="{1FFDD92B-AD68-4638-91B0-E21DEC1992EB}"/>
    <cellStyle name="Separador de milhares 13 33 2 2 4" xfId="46247" xr:uid="{6B25C961-6E92-4781-AF58-E9E1855524B2}"/>
    <cellStyle name="Separador de milhares 13 33 2 3" xfId="28580" xr:uid="{D39A9A4C-FD88-4FE7-8D1E-25D0560D865B}"/>
    <cellStyle name="Separador de milhares 13 33 2 4" xfId="36864" xr:uid="{59891E91-9A69-4047-BAF2-BA4430ABFBBB}"/>
    <cellStyle name="Separador de milhares 13 33 2 5" xfId="43803" xr:uid="{091CD3B6-9E5A-4181-8590-2763B0A435A9}"/>
    <cellStyle name="Separador de milhares 13 33 3" xfId="20628" xr:uid="{8F8C7D2C-AF44-4646-A336-641CCA2BF367}"/>
    <cellStyle name="Separador de milhares 13 33 3 2" xfId="29798" xr:uid="{BFE6F92E-F1B4-4B13-80A5-9DFDE71BA57D}"/>
    <cellStyle name="Separador de milhares 13 33 3 3" xfId="36866" xr:uid="{6A12AFC7-450E-4A37-8C89-97438107ED04}"/>
    <cellStyle name="Separador de milhares 13 33 3 4" xfId="45024" xr:uid="{F24D37D8-778F-4C8E-85D0-B1DE88BD419F}"/>
    <cellStyle name="Separador de milhares 13 33 4" xfId="26281" xr:uid="{77305DBF-520E-454E-94BC-7D33C29F8BBF}"/>
    <cellStyle name="Separador de milhares 13 33 5" xfId="27854" xr:uid="{8D72595D-3DE8-4D12-B9C9-F2BDC7587B87}"/>
    <cellStyle name="Separador de milhares 13 33 6" xfId="36863" xr:uid="{84C177D0-4343-4B78-AA23-60CF273092FC}"/>
    <cellStyle name="Separador de milhares 13 33 7" xfId="42580" xr:uid="{488BC27C-5131-4095-8785-9CA321F9CAEB}"/>
    <cellStyle name="Separador de milhares 13 34" xfId="20629" xr:uid="{1BA4D5E5-0164-4880-88C2-505DA875C47C}"/>
    <cellStyle name="Separador de milhares 13 34 2" xfId="20630" xr:uid="{29BDCF13-535F-486D-92CF-7C341773E0E1}"/>
    <cellStyle name="Separador de milhares 13 34 2 2" xfId="20631" xr:uid="{EA854EDD-3306-4502-A1F9-D1A2D3525210}"/>
    <cellStyle name="Separador de milhares 13 34 2 2 2" xfId="31022" xr:uid="{4AF0FE0F-AF6B-49EE-8C3F-12B536CEA113}"/>
    <cellStyle name="Separador de milhares 13 34 2 2 3" xfId="36869" xr:uid="{3EDD3EF9-5A06-4427-A145-25818494C335}"/>
    <cellStyle name="Separador de milhares 13 34 2 2 4" xfId="46248" xr:uid="{0ADCC8CA-781D-4BC0-A675-084C4045C13E}"/>
    <cellStyle name="Separador de milhares 13 34 2 3" xfId="28581" xr:uid="{D5CF4F9D-45D2-49C4-B37D-501CB1E93FB0}"/>
    <cellStyle name="Separador de milhares 13 34 2 4" xfId="36868" xr:uid="{A7BAF129-47FF-4BD2-B243-DB27253DDF9A}"/>
    <cellStyle name="Separador de milhares 13 34 2 5" xfId="43804" xr:uid="{0B765A8E-CB91-4D42-88E8-3F44B0F9EAB7}"/>
    <cellStyle name="Separador de milhares 13 34 3" xfId="20632" xr:uid="{6E577A1E-9C75-4777-9B15-2837409263BC}"/>
    <cellStyle name="Separador de milhares 13 34 3 2" xfId="29799" xr:uid="{2C5CA1D5-D3AD-4F83-9AC0-10EE555A3C21}"/>
    <cellStyle name="Separador de milhares 13 34 3 3" xfId="36870" xr:uid="{94E2B167-9FC6-4375-AE29-D92FA5DEDFE5}"/>
    <cellStyle name="Separador de milhares 13 34 3 4" xfId="45025" xr:uid="{D09776BF-F76E-4DFE-BC29-4A12098AF4D3}"/>
    <cellStyle name="Separador de milhares 13 34 4" xfId="26282" xr:uid="{9B9557A9-73F4-4879-A826-6E4D0754EE30}"/>
    <cellStyle name="Separador de milhares 13 34 5" xfId="27855" xr:uid="{1C0090E3-EB65-4774-9E68-07AB4D47DF6C}"/>
    <cellStyle name="Separador de milhares 13 34 6" xfId="36867" xr:uid="{98E3E13C-0CFF-422F-9CF9-97786724EE1C}"/>
    <cellStyle name="Separador de milhares 13 34 7" xfId="42581" xr:uid="{16E3BC46-3B87-4E26-92A3-F90A369BD4F4}"/>
    <cellStyle name="Separador de milhares 13 35" xfId="20633" xr:uid="{85F3177E-AE2B-4F54-BB02-FD771B761FC9}"/>
    <cellStyle name="Separador de milhares 13 35 2" xfId="20634" xr:uid="{B7DE68E6-76FD-4523-804A-80C36BB0989D}"/>
    <cellStyle name="Separador de milhares 13 35 2 2" xfId="20635" xr:uid="{1C631222-84DC-4479-A613-9C20BD98B751}"/>
    <cellStyle name="Separador de milhares 13 35 2 2 2" xfId="31023" xr:uid="{D9AE2C84-0776-4DEE-A7B7-8C10CDDE4E9D}"/>
    <cellStyle name="Separador de milhares 13 35 2 2 3" xfId="36873" xr:uid="{8F31EA0F-4717-4380-B1AF-3A4F1161A18C}"/>
    <cellStyle name="Separador de milhares 13 35 2 2 4" xfId="46249" xr:uid="{C45D8DDC-5FBC-414C-B6BA-04DCD3F34F82}"/>
    <cellStyle name="Separador de milhares 13 35 2 3" xfId="28582" xr:uid="{45440813-9375-45AF-916B-5EA35CAD0BBF}"/>
    <cellStyle name="Separador de milhares 13 35 2 4" xfId="36872" xr:uid="{3DFA124A-FFFD-4484-B7DC-10F8FE26D066}"/>
    <cellStyle name="Separador de milhares 13 35 2 5" xfId="43805" xr:uid="{092452FA-3F8F-4E24-A48D-01CB6D67ABBA}"/>
    <cellStyle name="Separador de milhares 13 35 3" xfId="20636" xr:uid="{708144DA-8A4D-411E-927D-C8BBE909B72E}"/>
    <cellStyle name="Separador de milhares 13 35 3 2" xfId="29800" xr:uid="{ED0F934D-8B3B-4004-95FD-A48E25AD42DB}"/>
    <cellStyle name="Separador de milhares 13 35 3 3" xfId="36874" xr:uid="{CE95F153-BA7D-476F-8D9A-7539D29ACA69}"/>
    <cellStyle name="Separador de milhares 13 35 3 4" xfId="45026" xr:uid="{54492F2C-40AE-44A2-B8C7-02A316CEFADF}"/>
    <cellStyle name="Separador de milhares 13 35 4" xfId="26283" xr:uid="{A967B202-B614-4719-AB9D-C26405813540}"/>
    <cellStyle name="Separador de milhares 13 35 5" xfId="27856" xr:uid="{DEC59844-73BC-4A6D-B20A-F0FBDEB340E6}"/>
    <cellStyle name="Separador de milhares 13 35 6" xfId="36871" xr:uid="{73AD30E2-B1B1-4151-B4E0-354CD1436730}"/>
    <cellStyle name="Separador de milhares 13 35 7" xfId="42582" xr:uid="{592A1961-7CDB-47C1-A022-6F0F77706D3F}"/>
    <cellStyle name="Separador de milhares 13 36" xfId="20637" xr:uid="{87175880-5DB4-4843-94DD-DCD2976B01F0}"/>
    <cellStyle name="Separador de milhares 13 36 2" xfId="20638" xr:uid="{9BB6CAEA-064B-4001-BA9B-A7783C7086C2}"/>
    <cellStyle name="Separador de milhares 13 36 2 2" xfId="20639" xr:uid="{D3C3AFB2-9B66-4F53-AFBC-B0241FB8811E}"/>
    <cellStyle name="Separador de milhares 13 36 2 2 2" xfId="31024" xr:uid="{4D61DCAA-2676-426E-8DDA-7D9C687C97E7}"/>
    <cellStyle name="Separador de milhares 13 36 2 2 3" xfId="36877" xr:uid="{3E222144-AFF1-4947-A5E3-C52E284DD72A}"/>
    <cellStyle name="Separador de milhares 13 36 2 2 4" xfId="46250" xr:uid="{DAC2A746-5147-48AB-A08F-C5724374C0F4}"/>
    <cellStyle name="Separador de milhares 13 36 2 3" xfId="28583" xr:uid="{08AB85F5-AF01-4D07-8E97-8DB011E64F53}"/>
    <cellStyle name="Separador de milhares 13 36 2 4" xfId="36876" xr:uid="{F4963EFE-0CF2-4331-83C0-3AADAEF7A7C4}"/>
    <cellStyle name="Separador de milhares 13 36 2 5" xfId="43806" xr:uid="{56DBC866-776B-4BD7-ACAF-357438E8D9AD}"/>
    <cellStyle name="Separador de milhares 13 36 3" xfId="20640" xr:uid="{03ED3983-0008-4722-8C68-23D79F3D5925}"/>
    <cellStyle name="Separador de milhares 13 36 3 2" xfId="29801" xr:uid="{384759FE-E67D-40E2-9FF4-7E415A64DEE3}"/>
    <cellStyle name="Separador de milhares 13 36 3 3" xfId="36878" xr:uid="{40A3A6A3-E534-4477-ABDE-C52BB55DD4F2}"/>
    <cellStyle name="Separador de milhares 13 36 3 4" xfId="45027" xr:uid="{51266188-7B12-422D-8BC0-55B30A8985CB}"/>
    <cellStyle name="Separador de milhares 13 36 4" xfId="26284" xr:uid="{1D1EB474-ACD2-43A3-93AF-FBDB272564A5}"/>
    <cellStyle name="Separador de milhares 13 36 5" xfId="27857" xr:uid="{1ADE83B8-14A9-4A0A-9456-DEAE4E743D7D}"/>
    <cellStyle name="Separador de milhares 13 36 6" xfId="36875" xr:uid="{EC3358A9-4343-46C8-9C18-0A5DAFAEC5DF}"/>
    <cellStyle name="Separador de milhares 13 36 7" xfId="42583" xr:uid="{2DB45001-5073-4FA7-BF97-F5411C90A186}"/>
    <cellStyle name="Separador de milhares 13 37" xfId="20641" xr:uid="{28BACB97-F3A7-4490-BF12-87A4D719B4F2}"/>
    <cellStyle name="Separador de milhares 13 37 2" xfId="20642" xr:uid="{7B421829-6078-4658-85D3-EBA13A00A355}"/>
    <cellStyle name="Separador de milhares 13 37 2 2" xfId="20643" xr:uid="{8E5C25C8-6E0F-4238-9B8B-6B44AE6E0591}"/>
    <cellStyle name="Separador de milhares 13 37 2 2 2" xfId="31025" xr:uid="{16232C78-56AD-4FA5-A512-AC47A886E048}"/>
    <cellStyle name="Separador de milhares 13 37 2 2 3" xfId="36881" xr:uid="{89F0B4B7-B40F-4F9F-92A9-A28F8C5CE2E3}"/>
    <cellStyle name="Separador de milhares 13 37 2 2 4" xfId="46251" xr:uid="{FD32E8D3-5BFD-4816-879D-4DC71BBB40D2}"/>
    <cellStyle name="Separador de milhares 13 37 2 3" xfId="28584" xr:uid="{E336F0FE-5A89-445E-B30F-36443650AF52}"/>
    <cellStyle name="Separador de milhares 13 37 2 4" xfId="36880" xr:uid="{F9548507-092E-4190-85C7-D2B3BE07AF34}"/>
    <cellStyle name="Separador de milhares 13 37 2 5" xfId="43807" xr:uid="{6FEF1DBD-0F54-4A8A-881F-92A9543E26CB}"/>
    <cellStyle name="Separador de milhares 13 37 3" xfId="20644" xr:uid="{55EFF798-E874-4669-B9E5-1B2280CACC40}"/>
    <cellStyle name="Separador de milhares 13 37 3 2" xfId="29802" xr:uid="{7FD55781-348F-4A30-8D44-77A36C8E8A30}"/>
    <cellStyle name="Separador de milhares 13 37 3 3" xfId="36882" xr:uid="{E2CC8D57-FDED-49D7-B548-2B1162402797}"/>
    <cellStyle name="Separador de milhares 13 37 3 4" xfId="45028" xr:uid="{05E441FC-BE74-428D-B682-FCCB9443ED96}"/>
    <cellStyle name="Separador de milhares 13 37 4" xfId="26285" xr:uid="{E9CE649B-D215-438A-B77C-2B18B44CBEA7}"/>
    <cellStyle name="Separador de milhares 13 37 5" xfId="27858" xr:uid="{EA3CA654-9DA6-4742-861B-2AE7B6947CC1}"/>
    <cellStyle name="Separador de milhares 13 37 6" xfId="36879" xr:uid="{C202B44A-30AA-4E46-9983-A4990100B0B8}"/>
    <cellStyle name="Separador de milhares 13 37 7" xfId="42584" xr:uid="{C07905C7-D27F-40B0-844B-0F6B1279C64B}"/>
    <cellStyle name="Separador de milhares 13 38" xfId="20645" xr:uid="{9FC8C87D-216B-4D11-BB97-CBDE28E3ADCD}"/>
    <cellStyle name="Separador de milhares 13 38 2" xfId="20646" xr:uid="{D00CD6C4-5DC8-4928-AC98-5C02C896E963}"/>
    <cellStyle name="Separador de milhares 13 38 2 2" xfId="20647" xr:uid="{72B31CAF-3F8E-48B7-8206-31636D1014DF}"/>
    <cellStyle name="Separador de milhares 13 38 2 2 2" xfId="31026" xr:uid="{09224098-5E4D-4F3E-A08A-BDD4FE82AE11}"/>
    <cellStyle name="Separador de milhares 13 38 2 2 3" xfId="36885" xr:uid="{2C0A5916-29FD-4042-A970-8A9A2AC83CF8}"/>
    <cellStyle name="Separador de milhares 13 38 2 2 4" xfId="46252" xr:uid="{49443DAF-DEB4-466E-B712-6D7D86013769}"/>
    <cellStyle name="Separador de milhares 13 38 2 3" xfId="28585" xr:uid="{39D85D89-A7C0-471C-AA96-B9AE8E341378}"/>
    <cellStyle name="Separador de milhares 13 38 2 4" xfId="36884" xr:uid="{B771BCD0-5376-4D5A-AF6C-CD96B01BB079}"/>
    <cellStyle name="Separador de milhares 13 38 2 5" xfId="43808" xr:uid="{F34CF526-D491-462D-8329-B4EEBAC0EEA0}"/>
    <cellStyle name="Separador de milhares 13 38 3" xfId="20648" xr:uid="{A7ACFD59-A298-447A-A0E8-C7B4663B5B19}"/>
    <cellStyle name="Separador de milhares 13 38 3 2" xfId="29803" xr:uid="{DAB5401C-5129-4E23-8631-3744E1FE8A82}"/>
    <cellStyle name="Separador de milhares 13 38 3 3" xfId="36886" xr:uid="{DCB7D304-4233-44F2-B832-CE569E2F0AA9}"/>
    <cellStyle name="Separador de milhares 13 38 3 4" xfId="45029" xr:uid="{181A586D-7FF2-4363-A095-F54759384B2A}"/>
    <cellStyle name="Separador de milhares 13 38 4" xfId="26286" xr:uid="{056E9773-EBBD-49C5-84A0-61191133D6CB}"/>
    <cellStyle name="Separador de milhares 13 38 5" xfId="27859" xr:uid="{83DA2C41-56F4-4127-AEEC-271E91DC6A72}"/>
    <cellStyle name="Separador de milhares 13 38 6" xfId="36883" xr:uid="{583C69A6-BCDA-4625-BFC2-D8A32F09062A}"/>
    <cellStyle name="Separador de milhares 13 38 7" xfId="42585" xr:uid="{AEB57F29-AC65-444F-85E8-8878E4EC4922}"/>
    <cellStyle name="Separador de milhares 13 39" xfId="20649" xr:uid="{3FDE57D4-D13E-469A-B373-E0CE0439FC41}"/>
    <cellStyle name="Separador de milhares 13 39 2" xfId="20650" xr:uid="{FCE925EF-9B3E-4773-B410-D99E426BACBD}"/>
    <cellStyle name="Separador de milhares 13 39 2 2" xfId="20651" xr:uid="{7130DF74-2937-4B69-B7EA-C58E6D058A17}"/>
    <cellStyle name="Separador de milhares 13 39 2 2 2" xfId="31027" xr:uid="{516BBA65-5834-4091-A564-A2A50F6297DE}"/>
    <cellStyle name="Separador de milhares 13 39 2 2 3" xfId="36889" xr:uid="{1ABCB550-8D66-4C84-A4BD-DB076583AE87}"/>
    <cellStyle name="Separador de milhares 13 39 2 2 4" xfId="46253" xr:uid="{605EA1C3-2DE6-440F-86D4-A0FF3C72AD8D}"/>
    <cellStyle name="Separador de milhares 13 39 2 3" xfId="28586" xr:uid="{8EEDB100-1AF6-4403-9F99-8E7896EEC8CE}"/>
    <cellStyle name="Separador de milhares 13 39 2 4" xfId="36888" xr:uid="{C3862443-7F85-4CB7-B40E-56962E5EBF7A}"/>
    <cellStyle name="Separador de milhares 13 39 2 5" xfId="43809" xr:uid="{95F1935F-A535-454A-96B9-5BAFFECDFFAD}"/>
    <cellStyle name="Separador de milhares 13 39 3" xfId="20652" xr:uid="{49919AC8-0F87-4BD9-9753-5E08A71E6DB1}"/>
    <cellStyle name="Separador de milhares 13 39 3 2" xfId="29804" xr:uid="{AC054D76-F7F0-49FA-8614-289457A91A45}"/>
    <cellStyle name="Separador de milhares 13 39 3 3" xfId="36890" xr:uid="{1A3E1398-C941-41E2-977E-A4729F982D35}"/>
    <cellStyle name="Separador de milhares 13 39 3 4" xfId="45030" xr:uid="{7332C804-68CB-44DB-9CD0-EDFE3F00920F}"/>
    <cellStyle name="Separador de milhares 13 39 4" xfId="26287" xr:uid="{BA12C3C5-37A4-4FC8-AC34-C5E129C87086}"/>
    <cellStyle name="Separador de milhares 13 39 5" xfId="27860" xr:uid="{304AE79F-25C1-40E2-9153-51F9F676AE0A}"/>
    <cellStyle name="Separador de milhares 13 39 6" xfId="36887" xr:uid="{3049AC38-4378-4478-B84A-68121FF8D986}"/>
    <cellStyle name="Separador de milhares 13 39 7" xfId="42586" xr:uid="{02F48D56-661E-443F-BA6C-630A7AE374CF}"/>
    <cellStyle name="Separador de milhares 13 4" xfId="14291" xr:uid="{50C4EB31-0822-4006-B29A-19C29AC98E42}"/>
    <cellStyle name="Separador de milhares 13 4 2" xfId="16921" xr:uid="{2336A1E8-48EE-48F7-9738-454D6E644415}"/>
    <cellStyle name="Separador de milhares 13 4 2 2" xfId="20655" xr:uid="{50EDE118-AE80-4521-9A75-972A4FA7211D}"/>
    <cellStyle name="Separador de milhares 13 4 2 2 2" xfId="30547" xr:uid="{89779405-7360-458C-A0EC-FC4682A7051C}"/>
    <cellStyle name="Separador de milhares 13 4 2 2 3" xfId="36893" xr:uid="{B2952903-78ED-4018-AE89-5C1D950BE746}"/>
    <cellStyle name="Separador de milhares 13 4 2 2 4" xfId="45773" xr:uid="{DC763707-15B6-4359-8A00-022944EDC770}"/>
    <cellStyle name="Separador de milhares 13 4 2 3" xfId="20654" xr:uid="{6DDB06CD-6010-49B9-9622-076FDC50AB36}"/>
    <cellStyle name="Separador de milhares 13 4 2 3 2" xfId="36892" xr:uid="{FBBB5766-FAAF-4D58-8C85-BF8F7916DB05}"/>
    <cellStyle name="Separador de milhares 13 4 2 4" xfId="25807" xr:uid="{EA39AE52-D83F-4EA2-8413-87B35405B076}"/>
    <cellStyle name="Separador de milhares 13 4 2 5" xfId="27380" xr:uid="{6BE4EA05-F3B2-40D4-9DC2-58EB2C6FFDE9}"/>
    <cellStyle name="Separador de milhares 13 4 2 6" xfId="35093" xr:uid="{1EFC8CCF-D370-4E0A-95D9-9D928DA9D408}"/>
    <cellStyle name="Separador de milhares 13 4 2 7" xfId="43329" xr:uid="{8F411F17-3CD1-4646-8824-498922C901A1}"/>
    <cellStyle name="Separador de milhares 13 4 3" xfId="20656" xr:uid="{A3A647F0-1C69-4986-AB83-1770BF79250D}"/>
    <cellStyle name="Separador de milhares 13 4 3 2" xfId="29324" xr:uid="{CC6FC7CE-23D3-4BC6-9FE8-D61C68CC73A3}"/>
    <cellStyle name="Separador de milhares 13 4 3 3" xfId="36894" xr:uid="{E6E1A15E-94DF-4483-AFE8-D3E0AC939719}"/>
    <cellStyle name="Separador de milhares 13 4 3 4" xfId="44550" xr:uid="{F80396C5-782D-4BB3-B87C-61208D20537D}"/>
    <cellStyle name="Separador de milhares 13 4 4" xfId="20653" xr:uid="{0D89C815-EBF8-497C-995F-209374FD4DBC}"/>
    <cellStyle name="Separador de milhares 13 4 4 2" xfId="32281" xr:uid="{6E0FB512-6B26-4662-95B9-10A398E02239}"/>
    <cellStyle name="Separador de milhares 13 4 4 3" xfId="36891" xr:uid="{B79E5CE5-CDA9-4FF6-B323-E36915813F0F}"/>
    <cellStyle name="Separador de milhares 13 4 4 4" xfId="47012" xr:uid="{E2CD86ED-A92A-420F-AE34-46A0D2A40A39}"/>
    <cellStyle name="Separador de milhares 13 4 5" xfId="33662" xr:uid="{B15B57AE-C00E-472E-8C9B-0AAC439633D2}"/>
    <cellStyle name="Separador de milhares 13 4 5 2" xfId="48541" xr:uid="{E7635162-8B68-4BD1-A811-A05A639A1107}"/>
    <cellStyle name="Separador de milhares 13 4 6" xfId="42106" xr:uid="{639105D3-A442-4548-A974-AD28557A2274}"/>
    <cellStyle name="Separador de milhares 13 40" xfId="20657" xr:uid="{14E369CA-546A-4082-BFD3-A18AFB694A54}"/>
    <cellStyle name="Separador de milhares 13 40 2" xfId="20658" xr:uid="{7AD75E58-61F3-45AA-BBD9-141AEBCBC9D7}"/>
    <cellStyle name="Separador de milhares 13 40 2 2" xfId="20659" xr:uid="{0EA8D958-2D5C-4C34-96D7-DFD84ACDB60C}"/>
    <cellStyle name="Separador de milhares 13 40 2 2 2" xfId="31028" xr:uid="{A09A3903-D1F6-487E-9C0A-9BAEEB4B4F37}"/>
    <cellStyle name="Separador de milhares 13 40 2 2 3" xfId="36897" xr:uid="{5EBD6E35-D37D-4134-960D-8997C0C9B99E}"/>
    <cellStyle name="Separador de milhares 13 40 2 2 4" xfId="46254" xr:uid="{379A9DE4-1A57-4000-9A2E-01EA329E291C}"/>
    <cellStyle name="Separador de milhares 13 40 2 3" xfId="28587" xr:uid="{9B1BCE71-FBCF-4A65-B91F-90F96EA98EB7}"/>
    <cellStyle name="Separador de milhares 13 40 2 4" xfId="36896" xr:uid="{D6B2FC02-F4C4-4E2E-9AB7-A7DACC0A959E}"/>
    <cellStyle name="Separador de milhares 13 40 2 5" xfId="43810" xr:uid="{1B99398C-EB84-4010-961D-041722B54DCE}"/>
    <cellStyle name="Separador de milhares 13 40 3" xfId="20660" xr:uid="{7675A55C-888A-435B-B40A-39EAC9E7AD2F}"/>
    <cellStyle name="Separador de milhares 13 40 3 2" xfId="29805" xr:uid="{601567FC-D23A-4CF7-ADEE-9894A516476E}"/>
    <cellStyle name="Separador de milhares 13 40 3 3" xfId="36898" xr:uid="{7D5EB2FA-76A7-4DE4-A9A3-8B8F7113AF16}"/>
    <cellStyle name="Separador de milhares 13 40 3 4" xfId="45031" xr:uid="{263C199D-9E48-4D51-9353-6D629858F9A1}"/>
    <cellStyle name="Separador de milhares 13 40 4" xfId="26288" xr:uid="{DDFF6FA5-C2CE-4D48-ACE0-0B70C9B1E0BF}"/>
    <cellStyle name="Separador de milhares 13 40 5" xfId="27861" xr:uid="{A63793FD-62E0-4DEA-91E3-3F3BFE2A6B91}"/>
    <cellStyle name="Separador de milhares 13 40 6" xfId="36895" xr:uid="{77D4763A-FA32-4031-BD69-550D70678674}"/>
    <cellStyle name="Separador de milhares 13 40 7" xfId="42587" xr:uid="{C2005017-4F1E-4CA5-98F0-7A645CFF9A81}"/>
    <cellStyle name="Separador de milhares 13 41" xfId="20661" xr:uid="{7CFB95E0-736C-4C18-89FE-DDABED8D2F78}"/>
    <cellStyle name="Separador de milhares 13 41 2" xfId="20662" xr:uid="{64B8D1CD-260D-420C-ABC4-54B1A6B70594}"/>
    <cellStyle name="Separador de milhares 13 41 2 2" xfId="20663" xr:uid="{7D02A645-0E4B-4D1E-AB44-3697EE24BF33}"/>
    <cellStyle name="Separador de milhares 13 41 2 2 2" xfId="31029" xr:uid="{F013481E-422A-442B-80E8-377909458762}"/>
    <cellStyle name="Separador de milhares 13 41 2 2 3" xfId="36901" xr:uid="{3F9BBC5D-3273-4609-A249-B05BC4BB5DB2}"/>
    <cellStyle name="Separador de milhares 13 41 2 2 4" xfId="46255" xr:uid="{E1BF0A4B-C468-444E-A067-C5BA4FCC8B7A}"/>
    <cellStyle name="Separador de milhares 13 41 2 3" xfId="28588" xr:uid="{9C3FD42F-63FC-474F-B438-136C5FAAC6F9}"/>
    <cellStyle name="Separador de milhares 13 41 2 4" xfId="36900" xr:uid="{5F7552BD-E89C-4B77-85F1-302319CF856C}"/>
    <cellStyle name="Separador de milhares 13 41 2 5" xfId="43811" xr:uid="{C5518CB4-59AB-40BF-85C7-FC7B258FFBC7}"/>
    <cellStyle name="Separador de milhares 13 41 3" xfId="20664" xr:uid="{B04CA5B6-7EF5-49E9-A52B-18DF2D611622}"/>
    <cellStyle name="Separador de milhares 13 41 3 2" xfId="29806" xr:uid="{C5CC55F3-66F9-4A89-AB86-42C8C9636BED}"/>
    <cellStyle name="Separador de milhares 13 41 3 3" xfId="36902" xr:uid="{77420166-9688-44BE-93DE-439D915194A0}"/>
    <cellStyle name="Separador de milhares 13 41 3 4" xfId="45032" xr:uid="{277074E8-5235-47F9-9B68-4D3FD5B5B9AF}"/>
    <cellStyle name="Separador de milhares 13 41 4" xfId="26289" xr:uid="{62133276-9486-4F1E-ABB8-63FB2E05CFAA}"/>
    <cellStyle name="Separador de milhares 13 41 5" xfId="27862" xr:uid="{C3BADCA2-2E01-414F-82D2-3B98EA4FC8E2}"/>
    <cellStyle name="Separador de milhares 13 41 6" xfId="36899" xr:uid="{B1682753-C889-4801-820E-26B94F46412B}"/>
    <cellStyle name="Separador de milhares 13 41 7" xfId="42588" xr:uid="{3D451CF1-A9A8-419E-80AA-78F5109D092B}"/>
    <cellStyle name="Separador de milhares 13 42" xfId="20665" xr:uid="{82CFC14E-7B27-4B14-BD39-739466AB5350}"/>
    <cellStyle name="Separador de milhares 13 42 2" xfId="20666" xr:uid="{0331CADC-497C-459D-9530-5AA0B4648B92}"/>
    <cellStyle name="Separador de milhares 13 42 2 2" xfId="20667" xr:uid="{453AD181-A902-49D9-9C25-96D762BA4EFB}"/>
    <cellStyle name="Separador de milhares 13 42 2 2 2" xfId="31030" xr:uid="{509C38B6-0E6D-435B-88ED-ECF1BDDA7F9C}"/>
    <cellStyle name="Separador de milhares 13 42 2 2 3" xfId="36905" xr:uid="{F2D3A6C9-32D5-4C8D-9A64-450D3A590F26}"/>
    <cellStyle name="Separador de milhares 13 42 2 2 4" xfId="46256" xr:uid="{C3DEF890-F87C-44A5-AA19-8A48E2E73A44}"/>
    <cellStyle name="Separador de milhares 13 42 2 3" xfId="28589" xr:uid="{DD55DDD4-1087-4589-BFB3-FE176A87AD27}"/>
    <cellStyle name="Separador de milhares 13 42 2 4" xfId="36904" xr:uid="{72A35587-4D54-437D-98B8-9E3F619B1DDB}"/>
    <cellStyle name="Separador de milhares 13 42 2 5" xfId="43812" xr:uid="{627E4675-AF7F-4C02-8CA7-2BAEF22B1D19}"/>
    <cellStyle name="Separador de milhares 13 42 3" xfId="20668" xr:uid="{87ABE904-243F-4397-A8F4-B3A1D68049F9}"/>
    <cellStyle name="Separador de milhares 13 42 3 2" xfId="29807" xr:uid="{43530AEA-1FB1-4483-926F-622F336A7A95}"/>
    <cellStyle name="Separador de milhares 13 42 3 3" xfId="36906" xr:uid="{8D36EB3F-63AB-464B-AA53-BF1BD6BF5D46}"/>
    <cellStyle name="Separador de milhares 13 42 3 4" xfId="45033" xr:uid="{50B2D108-3E60-443E-B607-9D4852EA770D}"/>
    <cellStyle name="Separador de milhares 13 42 4" xfId="26290" xr:uid="{0DD0BBD6-FA09-4968-B35E-499359DCFE91}"/>
    <cellStyle name="Separador de milhares 13 42 5" xfId="27863" xr:uid="{B7BCC09C-162D-488F-A258-0D7EB90DD37B}"/>
    <cellStyle name="Separador de milhares 13 42 6" xfId="36903" xr:uid="{B4239A2B-B868-4D76-9267-93EC9647CFAE}"/>
    <cellStyle name="Separador de milhares 13 42 7" xfId="42589" xr:uid="{B55062BD-3E99-4330-80D2-155F5B70142D}"/>
    <cellStyle name="Separador de milhares 13 43" xfId="20669" xr:uid="{5CC7A93E-1139-4312-B88A-CF2DCCA8DEB7}"/>
    <cellStyle name="Separador de milhares 13 43 2" xfId="20670" xr:uid="{3A1D007B-451B-485C-B941-ED9369418A29}"/>
    <cellStyle name="Separador de milhares 13 43 2 2" xfId="20671" xr:uid="{CC3CA38B-12AB-4A7D-A450-7A3B90DCD32D}"/>
    <cellStyle name="Separador de milhares 13 43 2 2 2" xfId="31031" xr:uid="{E1734414-D3CC-4E89-A05E-F1AA4DDBB31E}"/>
    <cellStyle name="Separador de milhares 13 43 2 2 3" xfId="36909" xr:uid="{56AB5541-0F10-46C6-ACE9-550A375EC6CB}"/>
    <cellStyle name="Separador de milhares 13 43 2 2 4" xfId="46257" xr:uid="{6F726DCB-3229-4DD1-B14C-ADD2A97EC27D}"/>
    <cellStyle name="Separador de milhares 13 43 2 3" xfId="28590" xr:uid="{29930EDB-ED8C-41DC-9D66-038684DD6B17}"/>
    <cellStyle name="Separador de milhares 13 43 2 4" xfId="36908" xr:uid="{DF6097CD-638B-44F6-9518-A51784184A06}"/>
    <cellStyle name="Separador de milhares 13 43 2 5" xfId="43813" xr:uid="{F11438AE-56B5-448B-9803-9D5D4B8B70C8}"/>
    <cellStyle name="Separador de milhares 13 43 3" xfId="20672" xr:uid="{975DA809-86C6-4936-B5FB-575D29E62010}"/>
    <cellStyle name="Separador de milhares 13 43 3 2" xfId="29808" xr:uid="{1620566C-DB59-4FD2-A63E-8E750E91E21B}"/>
    <cellStyle name="Separador de milhares 13 43 3 3" xfId="36910" xr:uid="{C68BF9E3-AB14-45C4-821A-6203F869BE62}"/>
    <cellStyle name="Separador de milhares 13 43 3 4" xfId="45034" xr:uid="{C1515A68-96E2-43E5-AB1F-F672A39AB3FA}"/>
    <cellStyle name="Separador de milhares 13 43 4" xfId="26291" xr:uid="{570F5238-AB30-48AA-8858-7E7351575BBB}"/>
    <cellStyle name="Separador de milhares 13 43 5" xfId="27864" xr:uid="{1D4C2D16-F53D-43A8-B36C-FDE6395E9EE1}"/>
    <cellStyle name="Separador de milhares 13 43 6" xfId="36907" xr:uid="{241A88E2-BCE8-49CC-9539-6FF08BDCC80B}"/>
    <cellStyle name="Separador de milhares 13 43 7" xfId="42590" xr:uid="{8574AB4B-5EA5-44D2-B357-A3893AD368A0}"/>
    <cellStyle name="Separador de milhares 13 44" xfId="20673" xr:uid="{849EA95A-7AD7-4A2F-803C-FE37654877EF}"/>
    <cellStyle name="Separador de milhares 13 44 2" xfId="20674" xr:uid="{0DE20046-A828-42E8-83C3-416FC8F829FC}"/>
    <cellStyle name="Separador de milhares 13 44 2 2" xfId="20675" xr:uid="{BE142566-88A6-4A75-B13B-81F5F9214A67}"/>
    <cellStyle name="Separador de milhares 13 44 2 2 2" xfId="31032" xr:uid="{AC77FF1A-9C9D-43DB-AC3A-229C10E04C6A}"/>
    <cellStyle name="Separador de milhares 13 44 2 2 3" xfId="36913" xr:uid="{767A2D62-466B-4956-9FAB-A74A7C079E9D}"/>
    <cellStyle name="Separador de milhares 13 44 2 2 4" xfId="46258" xr:uid="{645F81D4-B29F-4331-A6FD-D957BE4F8F40}"/>
    <cellStyle name="Separador de milhares 13 44 2 3" xfId="28591" xr:uid="{32E4E7E6-2178-4DCB-9E6B-63C6622637C6}"/>
    <cellStyle name="Separador de milhares 13 44 2 4" xfId="36912" xr:uid="{BC737EE0-193B-4421-8D8B-D1205D3DFC1C}"/>
    <cellStyle name="Separador de milhares 13 44 2 5" xfId="43814" xr:uid="{D0555511-EEFB-4C37-A722-A9E69ACE16ED}"/>
    <cellStyle name="Separador de milhares 13 44 3" xfId="20676" xr:uid="{34ACA7EE-7254-4FC7-877A-1360237D0EDE}"/>
    <cellStyle name="Separador de milhares 13 44 3 2" xfId="29809" xr:uid="{FED4703D-EB37-43F8-B2F9-626561A74B20}"/>
    <cellStyle name="Separador de milhares 13 44 3 3" xfId="36914" xr:uid="{331C987D-489B-40F4-B9C6-A56CCE1CA3D1}"/>
    <cellStyle name="Separador de milhares 13 44 3 4" xfId="45035" xr:uid="{A4330B86-F46B-4668-A75D-63BC17FEFB48}"/>
    <cellStyle name="Separador de milhares 13 44 4" xfId="26292" xr:uid="{490E09B9-1549-4B52-B2F3-E3C32310D6AA}"/>
    <cellStyle name="Separador de milhares 13 44 5" xfId="27865" xr:uid="{752DE5CC-C7D1-4BAD-8E07-FC49E1035339}"/>
    <cellStyle name="Separador de milhares 13 44 6" xfId="36911" xr:uid="{7ED38A05-3BD3-422B-9CEF-8D0625C50EA8}"/>
    <cellStyle name="Separador de milhares 13 44 7" xfId="42591" xr:uid="{CDE50D17-BC03-4BCF-84B1-E6B43C0393A2}"/>
    <cellStyle name="Separador de milhares 13 45" xfId="20677" xr:uid="{8BD41502-C5AD-4063-A6B3-4F7F79D45DC5}"/>
    <cellStyle name="Separador de milhares 13 45 2" xfId="20678" xr:uid="{1D689C91-1013-4059-A200-78EA4447CF42}"/>
    <cellStyle name="Separador de milhares 13 45 2 2" xfId="20679" xr:uid="{9B08B3CD-709C-47E3-989D-C23552159E47}"/>
    <cellStyle name="Separador de milhares 13 45 2 2 2" xfId="31033" xr:uid="{745D17CB-4F2B-4C55-AC2F-5F046098BA1E}"/>
    <cellStyle name="Separador de milhares 13 45 2 2 3" xfId="36917" xr:uid="{DAB9D1A5-C5A2-428F-9BB0-30323BAB40AD}"/>
    <cellStyle name="Separador de milhares 13 45 2 2 4" xfId="46259" xr:uid="{0F2FA533-A411-472F-A0D5-1018AED4E5D6}"/>
    <cellStyle name="Separador de milhares 13 45 2 3" xfId="28592" xr:uid="{765D8624-129C-4D81-B56F-21F2A89E486C}"/>
    <cellStyle name="Separador de milhares 13 45 2 4" xfId="36916" xr:uid="{C6DC5832-F1E0-47AC-9632-AC96B4EA86E4}"/>
    <cellStyle name="Separador de milhares 13 45 2 5" xfId="43815" xr:uid="{A779D47E-448E-47CF-9D01-D742E92F4AB5}"/>
    <cellStyle name="Separador de milhares 13 45 3" xfId="20680" xr:uid="{FB57B630-2A11-4C7C-8F6C-4F08EE37ECFC}"/>
    <cellStyle name="Separador de milhares 13 45 3 2" xfId="29810" xr:uid="{01A6DB3D-2515-4089-92A1-7CF46E1E3412}"/>
    <cellStyle name="Separador de milhares 13 45 3 3" xfId="36918" xr:uid="{7432ED82-82F4-4661-8A30-2C57CCFAD39E}"/>
    <cellStyle name="Separador de milhares 13 45 3 4" xfId="45036" xr:uid="{6998259F-AC4C-4E04-8B50-D49B4DCCE4B4}"/>
    <cellStyle name="Separador de milhares 13 45 4" xfId="26293" xr:uid="{4F635937-8253-4B8A-9B0E-73F219467E55}"/>
    <cellStyle name="Separador de milhares 13 45 5" xfId="27866" xr:uid="{07DB0ED4-8DE7-4EFA-B068-EA143885F2A1}"/>
    <cellStyle name="Separador de milhares 13 45 6" xfId="36915" xr:uid="{3D9828EA-6106-4DB3-B8EC-0F2D41445589}"/>
    <cellStyle name="Separador de milhares 13 45 7" xfId="42592" xr:uid="{2BE98049-0F2C-4ABA-921D-2BB45439A0BD}"/>
    <cellStyle name="Separador de milhares 13 46" xfId="20681" xr:uid="{27F33120-8F5B-4E90-B90F-ECB608F73CA2}"/>
    <cellStyle name="Separador de milhares 13 46 2" xfId="20682" xr:uid="{4C2CF102-3796-4CA9-829B-205D118A7C8A}"/>
    <cellStyle name="Separador de milhares 13 46 2 2" xfId="20683" xr:uid="{5C031414-3B85-43FB-932E-D4C4726D7872}"/>
    <cellStyle name="Separador de milhares 13 46 2 2 2" xfId="31034" xr:uid="{E040300E-12B7-4FA6-9929-BE7A4B331E4D}"/>
    <cellStyle name="Separador de milhares 13 46 2 2 3" xfId="36921" xr:uid="{7D189376-D06F-46C6-851C-04BDC13F03BD}"/>
    <cellStyle name="Separador de milhares 13 46 2 2 4" xfId="46260" xr:uid="{8706C17B-BC1E-4A89-A810-E579A5B44124}"/>
    <cellStyle name="Separador de milhares 13 46 2 3" xfId="28593" xr:uid="{E748A0D4-996A-445A-BA12-3481306CBDCD}"/>
    <cellStyle name="Separador de milhares 13 46 2 4" xfId="36920" xr:uid="{D03A1EC2-5633-4187-9B68-5C5364D137AA}"/>
    <cellStyle name="Separador de milhares 13 46 2 5" xfId="43816" xr:uid="{39E09EC0-356D-43E4-B54D-C6F2DD4D328A}"/>
    <cellStyle name="Separador de milhares 13 46 3" xfId="20684" xr:uid="{F0C860F2-E4D6-4007-B705-F3AAEE4935D6}"/>
    <cellStyle name="Separador de milhares 13 46 3 2" xfId="29811" xr:uid="{CBA0449C-EDA8-4217-95CF-E9B65348FFDE}"/>
    <cellStyle name="Separador de milhares 13 46 3 3" xfId="36922" xr:uid="{67A6F597-AA81-4144-B024-2F9CDEDE61BC}"/>
    <cellStyle name="Separador de milhares 13 46 3 4" xfId="45037" xr:uid="{9AAA54E4-F72F-48A8-A826-4D4EFE756296}"/>
    <cellStyle name="Separador de milhares 13 46 4" xfId="26294" xr:uid="{090B1D05-CAF5-412A-B3DF-C7C4AA289B91}"/>
    <cellStyle name="Separador de milhares 13 46 5" xfId="27867" xr:uid="{0A759705-6CBC-4F66-9DE9-5D2106E8395F}"/>
    <cellStyle name="Separador de milhares 13 46 6" xfId="36919" xr:uid="{DBD62DBA-77DF-4E3F-8011-F1EA96E9DF87}"/>
    <cellStyle name="Separador de milhares 13 46 7" xfId="42593" xr:uid="{C21CEB73-7CC3-4040-9C56-C37D744AA078}"/>
    <cellStyle name="Separador de milhares 13 47" xfId="20685" xr:uid="{DB2950EE-AF77-4989-A36B-500CF14AC3DB}"/>
    <cellStyle name="Separador de milhares 13 47 2" xfId="20686" xr:uid="{BD3D2DFF-DD9F-44B2-B1A8-E92937C4D89A}"/>
    <cellStyle name="Separador de milhares 13 47 2 2" xfId="20687" xr:uid="{4249ED23-FD76-4486-B30B-58D310F12DB8}"/>
    <cellStyle name="Separador de milhares 13 47 2 2 2" xfId="31035" xr:uid="{82425857-458F-4E9B-A063-76773995C0EC}"/>
    <cellStyle name="Separador de milhares 13 47 2 2 3" xfId="36925" xr:uid="{594831A9-96E8-44D8-AD25-B7296F657A86}"/>
    <cellStyle name="Separador de milhares 13 47 2 2 4" xfId="46261" xr:uid="{6C0A00C3-57C1-4202-A65A-761BE13B099C}"/>
    <cellStyle name="Separador de milhares 13 47 2 3" xfId="28594" xr:uid="{9FE5A339-B003-4B8B-BE4E-987C6F71D9D9}"/>
    <cellStyle name="Separador de milhares 13 47 2 4" xfId="36924" xr:uid="{4F14A21B-76CC-4295-A69A-B410707E0F50}"/>
    <cellStyle name="Separador de milhares 13 47 2 5" xfId="43817" xr:uid="{63C2F98E-F5BC-40C8-8E22-9472FDEE551D}"/>
    <cellStyle name="Separador de milhares 13 47 3" xfId="20688" xr:uid="{0405AF2D-363F-4086-AEEA-7FDA6249B4EC}"/>
    <cellStyle name="Separador de milhares 13 47 3 2" xfId="29812" xr:uid="{50426AA6-C6D4-4F13-8792-F5E67D556130}"/>
    <cellStyle name="Separador de milhares 13 47 3 3" xfId="36926" xr:uid="{D876E1F5-E4B0-4F42-B8CA-B71EABB1BB53}"/>
    <cellStyle name="Separador de milhares 13 47 3 4" xfId="45038" xr:uid="{B1D7745C-560E-43AB-9851-D11239DDCFB4}"/>
    <cellStyle name="Separador de milhares 13 47 4" xfId="26295" xr:uid="{1715918B-2EA1-4505-8A99-8ABFC1D6C944}"/>
    <cellStyle name="Separador de milhares 13 47 5" xfId="27868" xr:uid="{49B2741A-EAE7-4639-BD71-B21F6BB84346}"/>
    <cellStyle name="Separador de milhares 13 47 6" xfId="36923" xr:uid="{92DEE2DE-8CDF-4959-BFC5-B21C0E81662A}"/>
    <cellStyle name="Separador de milhares 13 47 7" xfId="42594" xr:uid="{8BF83D6C-A9C7-4B53-86ED-5C2554ECD6F2}"/>
    <cellStyle name="Separador de milhares 13 48" xfId="20689" xr:uid="{025F3AD4-E3DA-4236-B857-5D9B1AA47E18}"/>
    <cellStyle name="Separador de milhares 13 48 2" xfId="20690" xr:uid="{AA96F682-999E-4955-B88C-0A037A794428}"/>
    <cellStyle name="Separador de milhares 13 48 2 2" xfId="20691" xr:uid="{CD0AF12C-C361-4FFA-A759-A7218FCD7411}"/>
    <cellStyle name="Separador de milhares 13 48 2 2 2" xfId="31036" xr:uid="{998085B3-70C3-4E56-82FD-729BD6D9B896}"/>
    <cellStyle name="Separador de milhares 13 48 2 2 3" xfId="36929" xr:uid="{20D2ACD6-9017-4AE9-80C5-14B4387B5314}"/>
    <cellStyle name="Separador de milhares 13 48 2 2 4" xfId="46262" xr:uid="{10D70DA6-A6A2-4A97-B055-D0912B0F4F7F}"/>
    <cellStyle name="Separador de milhares 13 48 2 3" xfId="28595" xr:uid="{1DAB6DD9-3E66-4103-A364-A3A729418BAA}"/>
    <cellStyle name="Separador de milhares 13 48 2 4" xfId="36928" xr:uid="{2BED85EA-2EF1-469D-87E9-C84C3BDE50A0}"/>
    <cellStyle name="Separador de milhares 13 48 2 5" xfId="43818" xr:uid="{ED9124C3-A145-4521-83B5-500AFC08FF9E}"/>
    <cellStyle name="Separador de milhares 13 48 3" xfId="20692" xr:uid="{D9171812-54C6-40DB-A347-CEA2230B1EE1}"/>
    <cellStyle name="Separador de milhares 13 48 3 2" xfId="29813" xr:uid="{78ECF206-26CD-48AF-A1C8-EFE5FA7DDCF5}"/>
    <cellStyle name="Separador de milhares 13 48 3 3" xfId="36930" xr:uid="{AEEBE4A8-E702-4F21-B3D5-2FEA00AB698B}"/>
    <cellStyle name="Separador de milhares 13 48 3 4" xfId="45039" xr:uid="{A79352AB-A3B4-499C-991D-FB86243DF80A}"/>
    <cellStyle name="Separador de milhares 13 48 4" xfId="26296" xr:uid="{116AE1F9-1FB5-4FD2-9492-9BD23ECEC2E5}"/>
    <cellStyle name="Separador de milhares 13 48 5" xfId="27869" xr:uid="{FEB6F66D-B71D-4205-AF12-EBD213E6C935}"/>
    <cellStyle name="Separador de milhares 13 48 6" xfId="36927" xr:uid="{05FEBE79-F2F1-4D33-B7B9-5D6B179C6DED}"/>
    <cellStyle name="Separador de milhares 13 48 7" xfId="42595" xr:uid="{F91ED9AB-C531-43AD-9204-0AE372BBE4F5}"/>
    <cellStyle name="Separador de milhares 13 49" xfId="20693" xr:uid="{8EFB24A9-6159-4F2B-B464-F9B2396CE320}"/>
    <cellStyle name="Separador de milhares 13 49 2" xfId="20694" xr:uid="{77574D67-C6BF-48CB-941F-A1DE6FEBD4D7}"/>
    <cellStyle name="Separador de milhares 13 49 2 2" xfId="20695" xr:uid="{ADD58344-2ADB-41F3-BA38-A09554CD34F2}"/>
    <cellStyle name="Separador de milhares 13 49 2 2 2" xfId="31037" xr:uid="{E8A634CC-705B-4511-A9EF-40953AD09A60}"/>
    <cellStyle name="Separador de milhares 13 49 2 2 3" xfId="36933" xr:uid="{28D87BDD-D595-4526-85E9-06010AFEC88D}"/>
    <cellStyle name="Separador de milhares 13 49 2 2 4" xfId="46263" xr:uid="{3F63D1AE-723A-4763-BAC2-5D5B6F6188C2}"/>
    <cellStyle name="Separador de milhares 13 49 2 3" xfId="28596" xr:uid="{76515A3C-E694-46D0-B756-DDA21DC4579D}"/>
    <cellStyle name="Separador de milhares 13 49 2 4" xfId="36932" xr:uid="{4115ADDF-C6BB-4919-9606-3BEAF109AB18}"/>
    <cellStyle name="Separador de milhares 13 49 2 5" xfId="43819" xr:uid="{C7E5ED25-9F00-41BF-B429-4EA197D13B00}"/>
    <cellStyle name="Separador de milhares 13 49 3" xfId="20696" xr:uid="{113536C8-00FF-43B5-84AE-86A4F82B18B5}"/>
    <cellStyle name="Separador de milhares 13 49 3 2" xfId="29814" xr:uid="{CF7CF661-082D-43F1-8EC0-4F646D900E78}"/>
    <cellStyle name="Separador de milhares 13 49 3 3" xfId="36934" xr:uid="{E9B08E1A-BCD1-486C-B479-F06AE3B46348}"/>
    <cellStyle name="Separador de milhares 13 49 3 4" xfId="45040" xr:uid="{8743DDC7-D8AD-4930-9D99-E07DBDFC8AD0}"/>
    <cellStyle name="Separador de milhares 13 49 4" xfId="26297" xr:uid="{C8DD61E0-CE7E-45A1-A26F-52D143D38678}"/>
    <cellStyle name="Separador de milhares 13 49 5" xfId="27870" xr:uid="{C3BFD1AD-CF3B-4213-9515-F37F5D6A71D4}"/>
    <cellStyle name="Separador de milhares 13 49 6" xfId="36931" xr:uid="{A7064B61-A6AD-461A-A173-3311329327CF}"/>
    <cellStyle name="Separador de milhares 13 49 7" xfId="42596" xr:uid="{89A280CB-57BC-4F52-80C3-6FBB21B6A5D2}"/>
    <cellStyle name="Separador de milhares 13 5" xfId="14292" xr:uid="{61328007-CF23-471C-A4C3-68815B5B4652}"/>
    <cellStyle name="Separador de milhares 13 5 2" xfId="16922" xr:uid="{7AB74A60-F7CD-4A71-BD4D-FE244D0AF223}"/>
    <cellStyle name="Separador de milhares 13 5 2 2" xfId="20699" xr:uid="{AF6729BA-00B7-48A0-99EF-872FE7046752}"/>
    <cellStyle name="Separador de milhares 13 5 2 2 2" xfId="30548" xr:uid="{4A8B4D3D-B58F-4641-8088-9281D9F9173A}"/>
    <cellStyle name="Separador de milhares 13 5 2 2 3" xfId="36937" xr:uid="{35D97699-319F-419C-BFF8-EB48525C1C01}"/>
    <cellStyle name="Separador de milhares 13 5 2 2 4" xfId="45774" xr:uid="{11ED129B-B9F6-47DD-A889-1D90429FB2FC}"/>
    <cellStyle name="Separador de milhares 13 5 2 3" xfId="20698" xr:uid="{B1053269-044E-4339-9507-DF6EFD22FE7B}"/>
    <cellStyle name="Separador de milhares 13 5 2 3 2" xfId="36936" xr:uid="{19832CD4-C5DC-497B-AEA0-6EC4FAB890E6}"/>
    <cellStyle name="Separador de milhares 13 5 2 4" xfId="25808" xr:uid="{3DD76429-8005-4148-9E71-E7AAEC8EF988}"/>
    <cellStyle name="Separador de milhares 13 5 2 5" xfId="27381" xr:uid="{95487AF2-2027-440A-A79E-57108C2B9D35}"/>
    <cellStyle name="Separador de milhares 13 5 2 6" xfId="35094" xr:uid="{FA956856-A7D6-44C7-B903-C01D99B0A0C8}"/>
    <cellStyle name="Separador de milhares 13 5 2 7" xfId="43330" xr:uid="{88EFC52B-C291-4F0F-9787-ED2030BA99D7}"/>
    <cellStyle name="Separador de milhares 13 5 3" xfId="20700" xr:uid="{88F14721-20B9-4E2A-A1B4-E78A502547EB}"/>
    <cellStyle name="Separador de milhares 13 5 3 2" xfId="29325" xr:uid="{5459B1D0-2129-4200-9987-1220C1B92EA8}"/>
    <cellStyle name="Separador de milhares 13 5 3 3" xfId="36938" xr:uid="{B6C42F9E-C1FF-4FCA-B718-59F7D2964262}"/>
    <cellStyle name="Separador de milhares 13 5 3 4" xfId="44551" xr:uid="{F216FA65-125E-435A-BE5D-E651BBDFD8C9}"/>
    <cellStyle name="Separador de milhares 13 5 4" xfId="20697" xr:uid="{49D50D22-3583-458F-93D6-4C0304EF960F}"/>
    <cellStyle name="Separador de milhares 13 5 4 2" xfId="32282" xr:uid="{A638972B-F161-480D-8E27-FBE18394E8BA}"/>
    <cellStyle name="Separador de milhares 13 5 4 3" xfId="36935" xr:uid="{17B7616D-8D68-42CE-8E22-36248D97D297}"/>
    <cellStyle name="Separador de milhares 13 5 4 4" xfId="47013" xr:uid="{F1C2FB83-5A01-411E-9090-24EC9C422985}"/>
    <cellStyle name="Separador de milhares 13 5 5" xfId="33663" xr:uid="{E6546E52-91FB-4C66-96AE-8B4A19BF4217}"/>
    <cellStyle name="Separador de milhares 13 5 5 2" xfId="48542" xr:uid="{8919FA43-6C3B-4FB7-A847-B84F6BCDDAF2}"/>
    <cellStyle name="Separador de milhares 13 5 6" xfId="42107" xr:uid="{CD4CADB5-A39E-481D-B3A4-64695E740519}"/>
    <cellStyle name="Separador de milhares 13 50" xfId="20701" xr:uid="{4DD3C61A-0B36-4A2B-A1EF-15002051D1FC}"/>
    <cellStyle name="Separador de milhares 13 50 2" xfId="20702" xr:uid="{08EC7CEB-50B6-418C-B198-5E807E63A697}"/>
    <cellStyle name="Separador de milhares 13 50 2 2" xfId="20703" xr:uid="{FEF0D53E-DE7F-4714-AF6C-8EF71A6DAA17}"/>
    <cellStyle name="Separador de milhares 13 50 2 2 2" xfId="31038" xr:uid="{9697205C-20A2-460E-B4A9-4461FE7DB003}"/>
    <cellStyle name="Separador de milhares 13 50 2 2 3" xfId="36941" xr:uid="{44E18D44-3FB4-4095-827E-A71ADAA1D3DB}"/>
    <cellStyle name="Separador de milhares 13 50 2 2 4" xfId="46264" xr:uid="{6B520357-A2F4-4ACE-93D6-FEF2A9BED2BE}"/>
    <cellStyle name="Separador de milhares 13 50 2 3" xfId="28597" xr:uid="{492C0751-10D2-40C5-BB10-9E546FDE6D71}"/>
    <cellStyle name="Separador de milhares 13 50 2 4" xfId="36940" xr:uid="{E6F0D17D-B6C1-4582-80A4-00B95D1FEF12}"/>
    <cellStyle name="Separador de milhares 13 50 2 5" xfId="43820" xr:uid="{17C64D9D-4951-4CD2-BD7D-058A2225AC2E}"/>
    <cellStyle name="Separador de milhares 13 50 3" xfId="20704" xr:uid="{EFACF0FE-75AD-4963-A4DC-2279D2F14943}"/>
    <cellStyle name="Separador de milhares 13 50 3 2" xfId="29815" xr:uid="{B94A5697-A40D-47AA-ADA4-FE19B74A8BDE}"/>
    <cellStyle name="Separador de milhares 13 50 3 3" xfId="36942" xr:uid="{F05C6C2A-437D-47F1-99F4-F1B3BD0DF177}"/>
    <cellStyle name="Separador de milhares 13 50 3 4" xfId="45041" xr:uid="{825E1D92-A567-4680-9190-CE664493B3F1}"/>
    <cellStyle name="Separador de milhares 13 50 4" xfId="26298" xr:uid="{DE5F4C72-7E6C-42D6-AD29-68CEEFD2A03C}"/>
    <cellStyle name="Separador de milhares 13 50 5" xfId="27871" xr:uid="{62708598-027E-4BF7-9B04-01035C1B5EAD}"/>
    <cellStyle name="Separador de milhares 13 50 6" xfId="36939" xr:uid="{5B8A850E-B122-416B-9440-3B791FFE0DF6}"/>
    <cellStyle name="Separador de milhares 13 50 7" xfId="42597" xr:uid="{2D6346CE-46D7-49A3-9038-D1C832120E9F}"/>
    <cellStyle name="Separador de milhares 13 51" xfId="20705" xr:uid="{CC4876A7-B077-450F-B10B-0814A75D7832}"/>
    <cellStyle name="Separador de milhares 13 51 2" xfId="20706" xr:uid="{CFC3971D-19D8-466A-A1D7-FB9ECC7E8B30}"/>
    <cellStyle name="Separador de milhares 13 51 2 2" xfId="20707" xr:uid="{F9BC68E3-83A0-4E39-8093-02E4A4554D10}"/>
    <cellStyle name="Separador de milhares 13 51 2 2 2" xfId="31039" xr:uid="{9B0C8AED-4B7D-438D-B170-3CB6305E5326}"/>
    <cellStyle name="Separador de milhares 13 51 2 2 3" xfId="36945" xr:uid="{DEF9572F-BC5E-4819-9A55-2DACC6CA4E1B}"/>
    <cellStyle name="Separador de milhares 13 51 2 2 4" xfId="46265" xr:uid="{A309F029-233E-42A7-90C6-310047D67243}"/>
    <cellStyle name="Separador de milhares 13 51 2 3" xfId="28598" xr:uid="{852441BA-AD39-452E-BBF7-6DA61CD42ED8}"/>
    <cellStyle name="Separador de milhares 13 51 2 4" xfId="36944" xr:uid="{52A6C094-568F-4C1A-839E-7E1A4B41CBD1}"/>
    <cellStyle name="Separador de milhares 13 51 2 5" xfId="43821" xr:uid="{EC85834A-0236-4DC6-9C00-BA1DC2F4142F}"/>
    <cellStyle name="Separador de milhares 13 51 3" xfId="20708" xr:uid="{6652F137-2029-48C2-B171-CE779DE34140}"/>
    <cellStyle name="Separador de milhares 13 51 3 2" xfId="29816" xr:uid="{03FB920E-47B5-4A48-BACF-ACAC0387E33D}"/>
    <cellStyle name="Separador de milhares 13 51 3 3" xfId="36946" xr:uid="{3F92F104-F054-4D9D-9253-4F63BE7F53B1}"/>
    <cellStyle name="Separador de milhares 13 51 3 4" xfId="45042" xr:uid="{04B63161-111F-48C0-B766-1CDF80E94A69}"/>
    <cellStyle name="Separador de milhares 13 51 4" xfId="26299" xr:uid="{8BD21561-6FE5-453A-87B1-146DCB78B4DA}"/>
    <cellStyle name="Separador de milhares 13 51 5" xfId="27872" xr:uid="{0D0A672D-EFAE-4944-8086-E0EBA1D56227}"/>
    <cellStyle name="Separador de milhares 13 51 6" xfId="36943" xr:uid="{C42A7B6B-7460-4EC7-ABD9-6410B597E920}"/>
    <cellStyle name="Separador de milhares 13 51 7" xfId="42598" xr:uid="{C9FFB81F-B488-40D2-84F6-51DECCB6BCD0}"/>
    <cellStyle name="Separador de milhares 13 52" xfId="20709" xr:uid="{E6881565-6E95-4459-A570-C4EE8E9C0976}"/>
    <cellStyle name="Separador de milhares 13 52 2" xfId="20710" xr:uid="{85054E47-654B-4E1D-AF42-1DF75CC8A000}"/>
    <cellStyle name="Separador de milhares 13 52 2 2" xfId="20711" xr:uid="{E7BC3855-F3D7-4068-8B14-E5F14404613B}"/>
    <cellStyle name="Separador de milhares 13 52 2 2 2" xfId="31040" xr:uid="{CF87EEE3-2EF5-4388-B759-C636EA9AA25B}"/>
    <cellStyle name="Separador de milhares 13 52 2 2 3" xfId="36949" xr:uid="{1FB550DF-BBB1-463E-9D40-4C6E2CD9D0C5}"/>
    <cellStyle name="Separador de milhares 13 52 2 2 4" xfId="46266" xr:uid="{5CAFEA74-5576-43A4-9B6E-E2EC420027CE}"/>
    <cellStyle name="Separador de milhares 13 52 2 3" xfId="28599" xr:uid="{070CA2CF-46C3-4D21-95BB-DFD5D53AC53B}"/>
    <cellStyle name="Separador de milhares 13 52 2 4" xfId="36948" xr:uid="{917F12BE-6E15-4CBF-B2DB-64730D60D551}"/>
    <cellStyle name="Separador de milhares 13 52 2 5" xfId="43822" xr:uid="{08216449-51F7-414A-9315-5CF424EA8C6E}"/>
    <cellStyle name="Separador de milhares 13 52 3" xfId="20712" xr:uid="{918C260A-B5F4-4739-83F5-E10EC54B6639}"/>
    <cellStyle name="Separador de milhares 13 52 3 2" xfId="29817" xr:uid="{C4DC6E5F-DD82-4840-A494-D07C35C5C958}"/>
    <cellStyle name="Separador de milhares 13 52 3 3" xfId="36950" xr:uid="{FBABBEDC-2EC5-4393-82D2-F09E11B53475}"/>
    <cellStyle name="Separador de milhares 13 52 3 4" xfId="45043" xr:uid="{C987C89E-D57C-45DC-8BB1-8888F1E13669}"/>
    <cellStyle name="Separador de milhares 13 52 4" xfId="26300" xr:uid="{57FBAB25-8B46-4C57-AA86-F22D957A3D70}"/>
    <cellStyle name="Separador de milhares 13 52 5" xfId="27873" xr:uid="{3383D8A2-3570-40C5-824C-4720BD5B536E}"/>
    <cellStyle name="Separador de milhares 13 52 6" xfId="36947" xr:uid="{76CB8822-9618-4780-8F30-931A6E568EC1}"/>
    <cellStyle name="Separador de milhares 13 52 7" xfId="42599" xr:uid="{FC99628B-3E00-48AD-B474-38465B8B2D62}"/>
    <cellStyle name="Separador de milhares 13 53" xfId="20713" xr:uid="{4058244D-D054-4418-A973-FD98F9038038}"/>
    <cellStyle name="Separador de milhares 13 53 2" xfId="20714" xr:uid="{307FF6B5-B2A3-4F27-8EAE-59816E87E581}"/>
    <cellStyle name="Separador de milhares 13 53 2 2" xfId="20715" xr:uid="{69F612B8-3DA7-46D7-9B88-FD901345F620}"/>
    <cellStyle name="Separador de milhares 13 53 2 2 2" xfId="31041" xr:uid="{ED78A6D7-FC73-47BD-A3F3-7E24CE39A02A}"/>
    <cellStyle name="Separador de milhares 13 53 2 2 3" xfId="36953" xr:uid="{E48CC420-B013-4F3F-8D28-A8A9676124FA}"/>
    <cellStyle name="Separador de milhares 13 53 2 2 4" xfId="46267" xr:uid="{C7CF6FFD-C27B-4F3C-AB67-3DAA053E0613}"/>
    <cellStyle name="Separador de milhares 13 53 2 3" xfId="28600" xr:uid="{6CF6FF6C-49F6-41C6-9CB2-ADC854A2BCAB}"/>
    <cellStyle name="Separador de milhares 13 53 2 4" xfId="36952" xr:uid="{5F2CEEC0-4FA2-483A-ABC0-D9AB9C7E26F9}"/>
    <cellStyle name="Separador de milhares 13 53 2 5" xfId="43823" xr:uid="{A02DA5C8-D3C1-4862-9707-EF33D53E06E2}"/>
    <cellStyle name="Separador de milhares 13 53 3" xfId="20716" xr:uid="{7A4DD3DE-F01E-4A27-9AEB-8BE86DC72B57}"/>
    <cellStyle name="Separador de milhares 13 53 3 2" xfId="29818" xr:uid="{7932F811-395C-43A8-BC73-34A2324F55F7}"/>
    <cellStyle name="Separador de milhares 13 53 3 3" xfId="36954" xr:uid="{DBB59B79-9C24-4F61-8B74-A5BC575B6C3D}"/>
    <cellStyle name="Separador de milhares 13 53 3 4" xfId="45044" xr:uid="{B08130DB-9F0A-4B36-9600-DF9FE9611DCE}"/>
    <cellStyle name="Separador de milhares 13 53 4" xfId="26301" xr:uid="{01C7A9CB-91D6-4963-AF72-A5BC69745D1D}"/>
    <cellStyle name="Separador de milhares 13 53 5" xfId="27874" xr:uid="{82FE1C8F-D1CB-46B8-BE29-A4E628662A6A}"/>
    <cellStyle name="Separador de milhares 13 53 6" xfId="36951" xr:uid="{589C586D-C674-47C6-BBF1-6E000D89D45B}"/>
    <cellStyle name="Separador de milhares 13 53 7" xfId="42600" xr:uid="{F50CBD63-6D01-4FFE-9FE1-449B9F016A11}"/>
    <cellStyle name="Separador de milhares 13 54" xfId="20717" xr:uid="{F3FA32E9-C875-48D5-B7C5-4EC0FDC3F240}"/>
    <cellStyle name="Separador de milhares 13 54 2" xfId="20718" xr:uid="{9169F630-82A8-45A7-AA84-FE72186F0750}"/>
    <cellStyle name="Separador de milhares 13 54 2 2" xfId="20719" xr:uid="{B4BD7382-7247-4C5F-B6C4-E93ECFFD6039}"/>
    <cellStyle name="Separador de milhares 13 54 2 2 2" xfId="31042" xr:uid="{6613EE08-BF6C-42CD-9D2E-465DE627D8F9}"/>
    <cellStyle name="Separador de milhares 13 54 2 2 3" xfId="36957" xr:uid="{CCDD2B2A-6506-4673-BA65-35A17270EA57}"/>
    <cellStyle name="Separador de milhares 13 54 2 2 4" xfId="46268" xr:uid="{FF7E6DC0-B12E-4279-8C4B-FB53BA92B2A6}"/>
    <cellStyle name="Separador de milhares 13 54 2 3" xfId="28601" xr:uid="{837DE2BF-0FE9-4163-BC77-0047DF170917}"/>
    <cellStyle name="Separador de milhares 13 54 2 4" xfId="36956" xr:uid="{C6C7F082-71F0-4660-9E10-0E4DE0445BDC}"/>
    <cellStyle name="Separador de milhares 13 54 2 5" xfId="43824" xr:uid="{1BFFFBB9-8A78-4B46-A779-9BD9D63775B0}"/>
    <cellStyle name="Separador de milhares 13 54 3" xfId="20720" xr:uid="{AA1648DD-8B30-431C-986A-886544935C64}"/>
    <cellStyle name="Separador de milhares 13 54 3 2" xfId="29819" xr:uid="{3DC5CDBA-3A26-4CAE-96C8-390EEF4772D4}"/>
    <cellStyle name="Separador de milhares 13 54 3 3" xfId="36958" xr:uid="{0CACD9DF-EAEC-4689-B769-EE77A6483C3D}"/>
    <cellStyle name="Separador de milhares 13 54 3 4" xfId="45045" xr:uid="{638BE919-DE53-4BD0-8FAF-44666446D4A4}"/>
    <cellStyle name="Separador de milhares 13 54 4" xfId="26302" xr:uid="{B29F2538-E54D-470E-B349-30C7A1C458FD}"/>
    <cellStyle name="Separador de milhares 13 54 5" xfId="27875" xr:uid="{9330A2E2-E8FA-4212-A3D2-90FFAABBE711}"/>
    <cellStyle name="Separador de milhares 13 54 6" xfId="36955" xr:uid="{931C8E56-E484-4222-98CA-63FAA798DA98}"/>
    <cellStyle name="Separador de milhares 13 54 7" xfId="42601" xr:uid="{F1B47513-0516-4E31-A035-76D3EA037172}"/>
    <cellStyle name="Separador de milhares 13 55" xfId="20721" xr:uid="{08314E96-E6F5-4078-BBDC-BEEFB40D26A4}"/>
    <cellStyle name="Separador de milhares 13 55 2" xfId="20722" xr:uid="{068C1D97-E49A-4A9C-B769-85959DDC0A2C}"/>
    <cellStyle name="Separador de milhares 13 55 2 2" xfId="20723" xr:uid="{2B86F878-A523-4384-A680-77DE705732CF}"/>
    <cellStyle name="Separador de milhares 13 55 2 2 2" xfId="31043" xr:uid="{03D0051E-8402-4BA7-B135-DA18BB2CFD2C}"/>
    <cellStyle name="Separador de milhares 13 55 2 2 3" xfId="36961" xr:uid="{3C9FDEA2-9E66-4837-B8BA-95994DE16B23}"/>
    <cellStyle name="Separador de milhares 13 55 2 2 4" xfId="46269" xr:uid="{82EE86C1-4256-48EE-8DA8-AFA71AED7324}"/>
    <cellStyle name="Separador de milhares 13 55 2 3" xfId="28602" xr:uid="{AE594D61-753D-46F7-9B4A-FB42E1F92D19}"/>
    <cellStyle name="Separador de milhares 13 55 2 4" xfId="36960" xr:uid="{11C6E75E-82A3-447D-A887-5380FFA69508}"/>
    <cellStyle name="Separador de milhares 13 55 2 5" xfId="43825" xr:uid="{EDE10CBD-3603-42CF-8444-379219AF50E9}"/>
    <cellStyle name="Separador de milhares 13 55 3" xfId="20724" xr:uid="{7E46A34E-C80D-43CC-8422-6353CD7523AE}"/>
    <cellStyle name="Separador de milhares 13 55 3 2" xfId="29820" xr:uid="{6B839E39-E2D4-45C1-A676-C42BF8C8518A}"/>
    <cellStyle name="Separador de milhares 13 55 3 3" xfId="36962" xr:uid="{7B10048C-322B-430B-894D-17C85997CDB8}"/>
    <cellStyle name="Separador de milhares 13 55 3 4" xfId="45046" xr:uid="{8CC76C8B-19DF-4398-8434-051EAC2BC28B}"/>
    <cellStyle name="Separador de milhares 13 55 4" xfId="26303" xr:uid="{9A5FC8E8-706A-4B15-A9EB-8883CBDAA965}"/>
    <cellStyle name="Separador de milhares 13 55 5" xfId="27876" xr:uid="{6C08BE53-72F6-4981-9B73-B60D598522B6}"/>
    <cellStyle name="Separador de milhares 13 55 6" xfId="36959" xr:uid="{D9CCEEAC-8919-4554-9E1B-8FE80A073C5C}"/>
    <cellStyle name="Separador de milhares 13 55 7" xfId="42602" xr:uid="{A70F0D58-03F5-4452-8E10-B1AE53E3BD47}"/>
    <cellStyle name="Separador de milhares 13 56" xfId="20725" xr:uid="{61816597-9CCD-464C-B6B4-E8CDA4AEEF9C}"/>
    <cellStyle name="Separador de milhares 13 56 2" xfId="20726" xr:uid="{6B3CD08E-4446-449F-8A59-880D2B4C7C19}"/>
    <cellStyle name="Separador de milhares 13 56 2 2" xfId="20727" xr:uid="{8F7E4F1B-92FF-4551-95D7-FF8984D8CB14}"/>
    <cellStyle name="Separador de milhares 13 56 2 2 2" xfId="31044" xr:uid="{8543D130-544A-40C8-904A-02A2C79B30A7}"/>
    <cellStyle name="Separador de milhares 13 56 2 2 3" xfId="36965" xr:uid="{BD1BAE0B-9523-4C90-A090-7EB9F523E2CF}"/>
    <cellStyle name="Separador de milhares 13 56 2 2 4" xfId="46270" xr:uid="{42B8A988-2A10-41BD-A66E-C3157ED2DADE}"/>
    <cellStyle name="Separador de milhares 13 56 2 3" xfId="28603" xr:uid="{98689072-81B6-4413-8E55-E548E3DA6AC0}"/>
    <cellStyle name="Separador de milhares 13 56 2 4" xfId="36964" xr:uid="{D5D38941-9D5C-4D30-BE70-0508F842D4D1}"/>
    <cellStyle name="Separador de milhares 13 56 2 5" xfId="43826" xr:uid="{9F13E1B1-55A9-496C-9A5E-75BD8A3E1C7C}"/>
    <cellStyle name="Separador de milhares 13 56 3" xfId="20728" xr:uid="{1B563495-0E21-480F-A166-E2A545068723}"/>
    <cellStyle name="Separador de milhares 13 56 3 2" xfId="29821" xr:uid="{BF8FAF8A-7637-4D1F-8EF8-A0008A035080}"/>
    <cellStyle name="Separador de milhares 13 56 3 3" xfId="36966" xr:uid="{FF6BED0E-95B5-4852-9294-53686746F36F}"/>
    <cellStyle name="Separador de milhares 13 56 3 4" xfId="45047" xr:uid="{4DD6C56A-670A-49EA-8AE6-74BF97E641FB}"/>
    <cellStyle name="Separador de milhares 13 56 4" xfId="26304" xr:uid="{57667557-BEEA-4C20-934E-4A7EB6E44153}"/>
    <cellStyle name="Separador de milhares 13 56 5" xfId="27877" xr:uid="{1BF34DFD-97C9-4CF5-AB18-7907B0AA1E41}"/>
    <cellStyle name="Separador de milhares 13 56 6" xfId="36963" xr:uid="{8CEAC5BA-0180-4831-99F5-C3DCBD051B09}"/>
    <cellStyle name="Separador de milhares 13 56 7" xfId="42603" xr:uid="{2F7514F3-793C-433B-991E-945605EF3D85}"/>
    <cellStyle name="Separador de milhares 13 57" xfId="20729" xr:uid="{47AA550E-622E-4F71-A8CD-A5488284A1FF}"/>
    <cellStyle name="Separador de milhares 13 57 2" xfId="20730" xr:uid="{F8222416-D185-4A97-8342-136B495E7D71}"/>
    <cellStyle name="Separador de milhares 13 57 2 2" xfId="20731" xr:uid="{17D8B304-84DC-4B7A-966C-F105F86C68D8}"/>
    <cellStyle name="Separador de milhares 13 57 2 2 2" xfId="31045" xr:uid="{134D0D12-363D-41B1-A971-8A4E64B2AD21}"/>
    <cellStyle name="Separador de milhares 13 57 2 2 3" xfId="36969" xr:uid="{414D319D-8C64-48C0-9183-77E611D060AC}"/>
    <cellStyle name="Separador de milhares 13 57 2 2 4" xfId="46271" xr:uid="{F3A0D0B3-6B66-4F35-BD31-A8EF9EBF568B}"/>
    <cellStyle name="Separador de milhares 13 57 2 3" xfId="28604" xr:uid="{15D84FE5-9A72-4DBA-9427-4F6A445FCEB9}"/>
    <cellStyle name="Separador de milhares 13 57 2 4" xfId="36968" xr:uid="{8ABB7E82-9135-42C6-8065-8FE47BDE6757}"/>
    <cellStyle name="Separador de milhares 13 57 2 5" xfId="43827" xr:uid="{7058BAF0-FB69-4B46-9F9C-961B5A090622}"/>
    <cellStyle name="Separador de milhares 13 57 3" xfId="20732" xr:uid="{32B075E1-8732-4BAA-AC3A-7F809B49AE34}"/>
    <cellStyle name="Separador de milhares 13 57 3 2" xfId="29822" xr:uid="{C18C0F3E-99F5-424B-9165-DC23E3032D70}"/>
    <cellStyle name="Separador de milhares 13 57 3 3" xfId="36970" xr:uid="{4578F472-60E8-416D-87CB-D727FA38E0B8}"/>
    <cellStyle name="Separador de milhares 13 57 3 4" xfId="45048" xr:uid="{4179454E-3574-4472-9FB4-EC2CE175CB80}"/>
    <cellStyle name="Separador de milhares 13 57 4" xfId="26305" xr:uid="{8A9E7C49-335D-4369-B6ED-82BCA29F4D63}"/>
    <cellStyle name="Separador de milhares 13 57 5" xfId="27878" xr:uid="{5BEE6493-50DB-4D5E-95A2-7CBCC5D26FE3}"/>
    <cellStyle name="Separador de milhares 13 57 6" xfId="36967" xr:uid="{90314947-D17C-4BFC-AA39-5C514A25C039}"/>
    <cellStyle name="Separador de milhares 13 57 7" xfId="42604" xr:uid="{8C28967F-9F5C-43DF-AE27-B36A813E523B}"/>
    <cellStyle name="Separador de milhares 13 58" xfId="20733" xr:uid="{B49929A7-026C-470D-9CBB-2115A2FE2CF8}"/>
    <cellStyle name="Separador de milhares 13 58 2" xfId="20734" xr:uid="{783061F5-43C0-4A8C-9AA8-EA3961AA9A19}"/>
    <cellStyle name="Separador de milhares 13 58 2 2" xfId="20735" xr:uid="{243B7E12-E609-4689-B9B8-BFE45C7362E6}"/>
    <cellStyle name="Separador de milhares 13 58 2 2 2" xfId="31046" xr:uid="{8EE3A782-EC95-418A-801A-855223A21010}"/>
    <cellStyle name="Separador de milhares 13 58 2 2 3" xfId="36973" xr:uid="{95040D8E-B18C-4A01-84D9-C3864E0AF6C9}"/>
    <cellStyle name="Separador de milhares 13 58 2 2 4" xfId="46272" xr:uid="{81B59279-07C7-474D-B50C-2083FA8DC3D0}"/>
    <cellStyle name="Separador de milhares 13 58 2 3" xfId="28605" xr:uid="{CEB395FD-BD47-4C6F-9F13-A3089FA39866}"/>
    <cellStyle name="Separador de milhares 13 58 2 4" xfId="36972" xr:uid="{DDFFC987-E2B5-4CCC-BF5B-DE838AE55445}"/>
    <cellStyle name="Separador de milhares 13 58 2 5" xfId="43828" xr:uid="{5DDCA9E7-6C81-4FB9-8696-55D77B4BF368}"/>
    <cellStyle name="Separador de milhares 13 58 3" xfId="20736" xr:uid="{332914A8-C84A-4F7E-A26A-F57C81045E91}"/>
    <cellStyle name="Separador de milhares 13 58 3 2" xfId="29823" xr:uid="{8FD4A342-8E82-4CA8-85F3-73760BCD0228}"/>
    <cellStyle name="Separador de milhares 13 58 3 3" xfId="36974" xr:uid="{1EBE1511-2B02-4A45-ABB4-31478C5AFA05}"/>
    <cellStyle name="Separador de milhares 13 58 3 4" xfId="45049" xr:uid="{9EE4C5AC-E78B-429A-AFE4-26ADD3930777}"/>
    <cellStyle name="Separador de milhares 13 58 4" xfId="26306" xr:uid="{E3668958-25DD-42BE-BD74-3448839F0A45}"/>
    <cellStyle name="Separador de milhares 13 58 5" xfId="27879" xr:uid="{F2811023-F35B-4BF1-ADCD-BA7B2887D1DE}"/>
    <cellStyle name="Separador de milhares 13 58 6" xfId="36971" xr:uid="{E2E7BF4C-2498-4691-8811-23A4A2F88209}"/>
    <cellStyle name="Separador de milhares 13 58 7" xfId="42605" xr:uid="{92C1653B-C851-489B-8856-613798455BB9}"/>
    <cellStyle name="Separador de milhares 13 59" xfId="20737" xr:uid="{D1AB15F1-B8DD-4ED3-851C-DE4A6A95C142}"/>
    <cellStyle name="Separador de milhares 13 59 2" xfId="20738" xr:uid="{7B567372-74BB-4EA9-B6E2-F62AE2D74007}"/>
    <cellStyle name="Separador de milhares 13 59 2 2" xfId="20739" xr:uid="{CB6F7E47-D981-456E-A8B5-D480D863A767}"/>
    <cellStyle name="Separador de milhares 13 59 2 2 2" xfId="31047" xr:uid="{1AB4D5E9-5C88-4886-AE61-B28F2406DA3E}"/>
    <cellStyle name="Separador de milhares 13 59 2 2 3" xfId="36977" xr:uid="{A91873AA-A544-4164-892A-4A16DDFEC60B}"/>
    <cellStyle name="Separador de milhares 13 59 2 2 4" xfId="46273" xr:uid="{23D1319B-E1B5-49E6-BA65-B35CF54C8A58}"/>
    <cellStyle name="Separador de milhares 13 59 2 3" xfId="28606" xr:uid="{419DC1E5-78C6-4130-9D46-45F30C26AA44}"/>
    <cellStyle name="Separador de milhares 13 59 2 4" xfId="36976" xr:uid="{34FB227C-8577-415B-9641-9B94DCB8A04B}"/>
    <cellStyle name="Separador de milhares 13 59 2 5" xfId="43829" xr:uid="{5534CCD8-149C-4F0B-B400-E29E30DD61B6}"/>
    <cellStyle name="Separador de milhares 13 59 3" xfId="20740" xr:uid="{389C2A41-DB7B-4075-941C-627980E9F711}"/>
    <cellStyle name="Separador de milhares 13 59 3 2" xfId="29824" xr:uid="{62AA698B-7E3B-4C2C-80DE-EB8AAEA94D92}"/>
    <cellStyle name="Separador de milhares 13 59 3 3" xfId="36978" xr:uid="{72D6CB44-07B6-42AC-BA83-F5D18E67F8F7}"/>
    <cellStyle name="Separador de milhares 13 59 3 4" xfId="45050" xr:uid="{4960F6CB-3931-495A-87EA-5FEDA1B16034}"/>
    <cellStyle name="Separador de milhares 13 59 4" xfId="26307" xr:uid="{88D303FA-9E80-42C5-85DA-13A4E7F87614}"/>
    <cellStyle name="Separador de milhares 13 59 5" xfId="27880" xr:uid="{BAC65381-7F09-48ED-A116-3B3318415217}"/>
    <cellStyle name="Separador de milhares 13 59 6" xfId="36975" xr:uid="{74D55E36-BC65-4EE0-B39D-0BF0EDB37634}"/>
    <cellStyle name="Separador de milhares 13 59 7" xfId="42606" xr:uid="{A5630759-C563-4D4C-9030-DB2D1404CBAA}"/>
    <cellStyle name="Separador de milhares 13 6" xfId="14293" xr:uid="{2815776B-494C-4D89-B4B3-5F4EE65FCBE2}"/>
    <cellStyle name="Separador de milhares 13 6 2" xfId="16923" xr:uid="{B6F114D7-5FB4-42E9-8C68-6BE0A57DD77B}"/>
    <cellStyle name="Separador de milhares 13 6 2 2" xfId="20743" xr:uid="{7CABB2FF-CE82-4D82-B53C-5F6FF712A92D}"/>
    <cellStyle name="Separador de milhares 13 6 2 2 2" xfId="30549" xr:uid="{CDEFBFF8-2734-4A8B-978B-C2CA4BDCB7B4}"/>
    <cellStyle name="Separador de milhares 13 6 2 2 3" xfId="36981" xr:uid="{0B54D19F-1878-499C-A2F8-1A774C7C5D78}"/>
    <cellStyle name="Separador de milhares 13 6 2 2 4" xfId="45775" xr:uid="{C2069E81-B527-4F21-BD79-27A207E5A218}"/>
    <cellStyle name="Separador de milhares 13 6 2 3" xfId="20742" xr:uid="{3ED6CDB2-5E3F-4524-AE7E-5DF0D0BF63DE}"/>
    <cellStyle name="Separador de milhares 13 6 2 3 2" xfId="36980" xr:uid="{DFBD8577-0E79-4A53-98B4-7D916BB7F5ED}"/>
    <cellStyle name="Separador de milhares 13 6 2 4" xfId="25809" xr:uid="{ED85B1AD-8892-4D43-9F0B-0553C6B7BD07}"/>
    <cellStyle name="Separador de milhares 13 6 2 5" xfId="27382" xr:uid="{D389E011-FC0C-4BB5-9792-3ADB14695EBC}"/>
    <cellStyle name="Separador de milhares 13 6 2 6" xfId="35095" xr:uid="{1B3D849E-377C-41A3-979E-258C23355FCB}"/>
    <cellStyle name="Separador de milhares 13 6 2 7" xfId="43331" xr:uid="{0FC5327C-6F5F-42D1-A06A-B26DCE7E07F9}"/>
    <cellStyle name="Separador de milhares 13 6 3" xfId="20744" xr:uid="{F904228F-5A1F-4001-9495-06F8F05C421C}"/>
    <cellStyle name="Separador de milhares 13 6 3 2" xfId="29326" xr:uid="{DD1EA1C6-BEE6-4E73-B8FB-F961CCB0BC49}"/>
    <cellStyle name="Separador de milhares 13 6 3 3" xfId="36982" xr:uid="{EBA99408-2A83-4BF4-966C-71C88F62834B}"/>
    <cellStyle name="Separador de milhares 13 6 3 4" xfId="44552" xr:uid="{DBBACB28-58D6-4DB8-93B4-15752B60228C}"/>
    <cellStyle name="Separador de milhares 13 6 4" xfId="20741" xr:uid="{A4372700-3854-43DD-B131-680B32F7A099}"/>
    <cellStyle name="Separador de milhares 13 6 4 2" xfId="32283" xr:uid="{CBD21B14-B7DB-4F73-B31E-2C373F44C91C}"/>
    <cellStyle name="Separador de milhares 13 6 4 3" xfId="36979" xr:uid="{27D524B3-422B-4457-AED9-7194FE608535}"/>
    <cellStyle name="Separador de milhares 13 6 4 4" xfId="47014" xr:uid="{60D78ADE-6FB1-468E-B4E9-24DE38C4CC51}"/>
    <cellStyle name="Separador de milhares 13 6 5" xfId="33664" xr:uid="{833237AA-946A-48EB-A02D-5841E73309BF}"/>
    <cellStyle name="Separador de milhares 13 6 5 2" xfId="48543" xr:uid="{126B87FB-7BE2-407D-984B-C2B18E711F24}"/>
    <cellStyle name="Separador de milhares 13 6 6" xfId="42108" xr:uid="{EA525398-39D2-4E23-9E89-9601EF831151}"/>
    <cellStyle name="Separador de milhares 13 60" xfId="20745" xr:uid="{DB8A668D-99DD-4497-8911-639FD1167007}"/>
    <cellStyle name="Separador de milhares 13 60 2" xfId="20746" xr:uid="{6DD505A0-3B74-4CBD-BB8A-24EF31DD4FC0}"/>
    <cellStyle name="Separador de milhares 13 60 2 2" xfId="20747" xr:uid="{3A5CC0F2-BC1D-45F1-8E24-26D01E770326}"/>
    <cellStyle name="Separador de milhares 13 60 2 2 2" xfId="31048" xr:uid="{DBC6743A-6C6E-4BCD-A666-EED2CC183014}"/>
    <cellStyle name="Separador de milhares 13 60 2 2 3" xfId="36985" xr:uid="{9BC51548-1195-4687-AD15-7FF2DC3817C1}"/>
    <cellStyle name="Separador de milhares 13 60 2 2 4" xfId="46274" xr:uid="{EE6431B8-3912-4742-A0FF-0871B856DD9B}"/>
    <cellStyle name="Separador de milhares 13 60 2 3" xfId="28607" xr:uid="{FE20BF5E-2825-46C3-8FDF-BB4130E26CF3}"/>
    <cellStyle name="Separador de milhares 13 60 2 4" xfId="36984" xr:uid="{3F5F4C53-069F-44C8-AD02-BC1B436F96D6}"/>
    <cellStyle name="Separador de milhares 13 60 2 5" xfId="43830" xr:uid="{FC8C430D-5E2D-4EBB-A5C0-7266F1CA49C9}"/>
    <cellStyle name="Separador de milhares 13 60 3" xfId="20748" xr:uid="{B881DB01-D8DD-4BA8-9480-ACCA8EE54122}"/>
    <cellStyle name="Separador de milhares 13 60 3 2" xfId="29825" xr:uid="{FF9E806A-2FB1-4F96-948F-37F158A843E8}"/>
    <cellStyle name="Separador de milhares 13 60 3 3" xfId="36986" xr:uid="{C7A77A96-A9FD-4F17-9543-A7433410198C}"/>
    <cellStyle name="Separador de milhares 13 60 3 4" xfId="45051" xr:uid="{BBD57565-1AA5-45C2-A602-A502324F88D6}"/>
    <cellStyle name="Separador de milhares 13 60 4" xfId="26308" xr:uid="{2880D0E9-B444-4A40-8A05-D328A700EB9E}"/>
    <cellStyle name="Separador de milhares 13 60 5" xfId="27881" xr:uid="{42C30D59-22D9-4C04-9289-1C3D5B011ECA}"/>
    <cellStyle name="Separador de milhares 13 60 6" xfId="36983" xr:uid="{DA7E71CF-440A-4AA4-9611-CCF791A99D21}"/>
    <cellStyle name="Separador de milhares 13 60 7" xfId="42607" xr:uid="{63775D86-B020-44B0-AAAA-07CD3F7CB10D}"/>
    <cellStyle name="Separador de milhares 13 61" xfId="20749" xr:uid="{89B357F7-7378-4A34-9571-DD0D6415BE6D}"/>
    <cellStyle name="Separador de milhares 13 61 2" xfId="20750" xr:uid="{86F68C1C-840E-4A03-8736-9F83DD7EB800}"/>
    <cellStyle name="Separador de milhares 13 61 2 2" xfId="20751" xr:uid="{907ECB14-1899-4C4C-A9FC-59071EB0E98C}"/>
    <cellStyle name="Separador de milhares 13 61 2 2 2" xfId="31049" xr:uid="{EF647C95-1534-4A14-87D1-6C9A7932E86E}"/>
    <cellStyle name="Separador de milhares 13 61 2 2 3" xfId="36989" xr:uid="{4580453D-EB55-4CF4-95FA-989E2FD065E7}"/>
    <cellStyle name="Separador de milhares 13 61 2 2 4" xfId="46275" xr:uid="{8A4E88D4-AEEF-4AEF-BC8A-5CA82A202E5C}"/>
    <cellStyle name="Separador de milhares 13 61 2 3" xfId="28608" xr:uid="{0BEE144B-C642-428B-B659-5C5F598C9F65}"/>
    <cellStyle name="Separador de milhares 13 61 2 4" xfId="36988" xr:uid="{0281575F-1BDD-4931-BA8A-301689FBAEBB}"/>
    <cellStyle name="Separador de milhares 13 61 2 5" xfId="43831" xr:uid="{3323EAFF-EC07-422F-B7C8-504F9663CE7F}"/>
    <cellStyle name="Separador de milhares 13 61 3" xfId="20752" xr:uid="{117C96BB-615B-4519-8787-EEBACC83262B}"/>
    <cellStyle name="Separador de milhares 13 61 3 2" xfId="29826" xr:uid="{935DC9BC-10FE-4EE9-8317-F95A079888D0}"/>
    <cellStyle name="Separador de milhares 13 61 3 3" xfId="36990" xr:uid="{2AEB476A-8807-447D-A6D3-6C770A40DCFB}"/>
    <cellStyle name="Separador de milhares 13 61 3 4" xfId="45052" xr:uid="{918F14C2-8216-4B5B-8487-36E75C2C2780}"/>
    <cellStyle name="Separador de milhares 13 61 4" xfId="26309" xr:uid="{90B81DEA-15F8-4A75-A1DA-A0F662D8ABAE}"/>
    <cellStyle name="Separador de milhares 13 61 5" xfId="27882" xr:uid="{B960257A-6645-45EB-B801-1FA5007FDFB2}"/>
    <cellStyle name="Separador de milhares 13 61 6" xfId="36987" xr:uid="{8551627C-B23E-4789-AFE7-36B50E514C16}"/>
    <cellStyle name="Separador de milhares 13 61 7" xfId="42608" xr:uid="{15680CA2-229A-4872-B82E-68482E96CEC9}"/>
    <cellStyle name="Separador de milhares 13 62" xfId="20753" xr:uid="{2F43DA4E-6258-4A44-AF77-A57BAB58D07C}"/>
    <cellStyle name="Separador de milhares 13 62 2" xfId="20754" xr:uid="{F4B5E173-5662-4D29-9CF3-0E9B0248C5CA}"/>
    <cellStyle name="Separador de milhares 13 62 2 2" xfId="20755" xr:uid="{44A67088-E5EE-41CC-800B-EFD5E007DBBC}"/>
    <cellStyle name="Separador de milhares 13 62 2 2 2" xfId="31050" xr:uid="{D7AA482A-42AE-46B0-9A95-A09E9187C5E7}"/>
    <cellStyle name="Separador de milhares 13 62 2 2 3" xfId="36993" xr:uid="{191338CF-B2C2-49BB-8C8C-EB493F82F085}"/>
    <cellStyle name="Separador de milhares 13 62 2 2 4" xfId="46276" xr:uid="{E2619F36-A50F-4886-B3C1-A53B2C40C75E}"/>
    <cellStyle name="Separador de milhares 13 62 2 3" xfId="28609" xr:uid="{9F7E698C-F7D9-4FD4-9CF1-B002066D2684}"/>
    <cellStyle name="Separador de milhares 13 62 2 4" xfId="36992" xr:uid="{CA97856F-7C09-4FEB-8A47-89987F2DC755}"/>
    <cellStyle name="Separador de milhares 13 62 2 5" xfId="43832" xr:uid="{289D0A45-8755-413E-847A-DDD4EE8886BA}"/>
    <cellStyle name="Separador de milhares 13 62 3" xfId="20756" xr:uid="{AC5BB9B8-10AA-422A-A754-5EC95AEB6EB5}"/>
    <cellStyle name="Separador de milhares 13 62 3 2" xfId="29827" xr:uid="{8383534B-CC08-4EFE-A9AC-D1518F46F0CE}"/>
    <cellStyle name="Separador de milhares 13 62 3 3" xfId="36994" xr:uid="{CD2533B4-2B1A-4422-A814-F6F3770D8405}"/>
    <cellStyle name="Separador de milhares 13 62 3 4" xfId="45053" xr:uid="{AC61B039-D15D-4C5F-B5E4-0A8555CFA183}"/>
    <cellStyle name="Separador de milhares 13 62 4" xfId="26310" xr:uid="{C949F256-2D8E-49C9-B080-5852D2590660}"/>
    <cellStyle name="Separador de milhares 13 62 5" xfId="27883" xr:uid="{625F5ECE-3267-4FDE-9D1E-70730811F8C1}"/>
    <cellStyle name="Separador de milhares 13 62 6" xfId="36991" xr:uid="{F10CC50F-B24C-4C0D-AE98-BC1BFA496EC7}"/>
    <cellStyle name="Separador de milhares 13 62 7" xfId="42609" xr:uid="{4C6DC89B-7589-4A78-A41F-944EB28C76E5}"/>
    <cellStyle name="Separador de milhares 13 63" xfId="20757" xr:uid="{B5E122F4-DD77-4FAB-8DAA-2B8FE7A028BB}"/>
    <cellStyle name="Separador de milhares 13 63 2" xfId="20758" xr:uid="{1788BC32-35A9-4E0A-BD5F-72739819EDA9}"/>
    <cellStyle name="Separador de milhares 13 63 2 2" xfId="20759" xr:uid="{15741E8A-0519-43E1-A43B-B6B3FB7A7DBA}"/>
    <cellStyle name="Separador de milhares 13 63 2 2 2" xfId="31051" xr:uid="{4C74FEED-3DFF-4DFB-AD39-6CFA2FC0556E}"/>
    <cellStyle name="Separador de milhares 13 63 2 2 3" xfId="36997" xr:uid="{CE85ED42-7882-432F-A710-A9E88FF593B1}"/>
    <cellStyle name="Separador de milhares 13 63 2 2 4" xfId="46277" xr:uid="{D9577E51-F6EB-4D64-8A0A-6C57124984E8}"/>
    <cellStyle name="Separador de milhares 13 63 2 3" xfId="28610" xr:uid="{C53E3899-7FE2-4C84-B4EC-E66E613F2F88}"/>
    <cellStyle name="Separador de milhares 13 63 2 4" xfId="36996" xr:uid="{FDC6EAB9-A405-4EE8-84A7-DEA14671A1D4}"/>
    <cellStyle name="Separador de milhares 13 63 2 5" xfId="43833" xr:uid="{E66E38B3-2C54-4EC4-A3B7-831F0258EC05}"/>
    <cellStyle name="Separador de milhares 13 63 3" xfId="20760" xr:uid="{99FC9B2B-0BDB-41D2-AEDB-44D29C87C385}"/>
    <cellStyle name="Separador de milhares 13 63 3 2" xfId="29828" xr:uid="{8E21394D-6970-4FF1-95DC-1610CE78425F}"/>
    <cellStyle name="Separador de milhares 13 63 3 3" xfId="36998" xr:uid="{F9103102-AD7F-40BB-9DE0-B5605EC173A5}"/>
    <cellStyle name="Separador de milhares 13 63 3 4" xfId="45054" xr:uid="{B9BC46EC-4C9E-484B-B5E3-4E6235BD48AE}"/>
    <cellStyle name="Separador de milhares 13 63 4" xfId="26311" xr:uid="{4B9CB64C-8D53-47F4-8B1E-A87FE421F730}"/>
    <cellStyle name="Separador de milhares 13 63 5" xfId="27884" xr:uid="{F3CD2050-A63B-48EC-A002-6665A23B7864}"/>
    <cellStyle name="Separador de milhares 13 63 6" xfId="36995" xr:uid="{D097F1F8-9C76-489F-956C-25A453371DDD}"/>
    <cellStyle name="Separador de milhares 13 63 7" xfId="42610" xr:uid="{7229C33F-DAF2-471A-AB42-B4BEF299820B}"/>
    <cellStyle name="Separador de milhares 13 64" xfId="20761" xr:uid="{0677DA43-BF24-4307-A891-1AFBD8C88172}"/>
    <cellStyle name="Separador de milhares 13 64 2" xfId="20762" xr:uid="{04415EAB-BE2F-4898-A223-7EB7CCB50CB1}"/>
    <cellStyle name="Separador de milhares 13 64 2 2" xfId="20763" xr:uid="{EA471780-9846-458E-AAEA-FD7475F844A1}"/>
    <cellStyle name="Separador de milhares 13 64 2 2 2" xfId="31052" xr:uid="{5FC00439-BEF0-4087-8045-B686870D84E7}"/>
    <cellStyle name="Separador de milhares 13 64 2 2 3" xfId="37001" xr:uid="{AEBAD861-74D8-4767-A98A-C017839692CD}"/>
    <cellStyle name="Separador de milhares 13 64 2 2 4" xfId="46278" xr:uid="{858C3EB8-18E2-40CA-939A-52499DC2E67E}"/>
    <cellStyle name="Separador de milhares 13 64 2 3" xfId="28611" xr:uid="{8F7F40FB-E0F6-464D-B1F6-82F4C105536A}"/>
    <cellStyle name="Separador de milhares 13 64 2 4" xfId="37000" xr:uid="{300B5998-7B09-4D75-B782-26E128675EC4}"/>
    <cellStyle name="Separador de milhares 13 64 2 5" xfId="43834" xr:uid="{3D2C2FEE-556E-456B-9D28-B0002B190A6E}"/>
    <cellStyle name="Separador de milhares 13 64 3" xfId="20764" xr:uid="{FF539C7A-C192-49B5-9D83-57523BED3708}"/>
    <cellStyle name="Separador de milhares 13 64 3 2" xfId="29829" xr:uid="{E012BC55-4025-49EC-874F-14E38A7D47AD}"/>
    <cellStyle name="Separador de milhares 13 64 3 3" xfId="37002" xr:uid="{86EAF0FD-2F50-4C61-B75C-46D256615C18}"/>
    <cellStyle name="Separador de milhares 13 64 3 4" xfId="45055" xr:uid="{65407DAE-F526-415C-B295-FBE756D3AD46}"/>
    <cellStyle name="Separador de milhares 13 64 4" xfId="26312" xr:uid="{5B3B69EF-A1D2-47BD-BB99-21918E921C7F}"/>
    <cellStyle name="Separador de milhares 13 64 5" xfId="27885" xr:uid="{265CC113-A13D-416E-A273-519EE1E24FB3}"/>
    <cellStyle name="Separador de milhares 13 64 6" xfId="36999" xr:uid="{5B6CEFB7-8961-44EB-857C-A6A7E4F76B7A}"/>
    <cellStyle name="Separador de milhares 13 64 7" xfId="42611" xr:uid="{F490CDB7-CA60-4FD6-8A76-29EB6F526D1D}"/>
    <cellStyle name="Separador de milhares 13 65" xfId="20765" xr:uid="{14158715-2087-402D-8701-052B944A6AAC}"/>
    <cellStyle name="Separador de milhares 13 65 2" xfId="20766" xr:uid="{0C671232-ACDC-464A-875B-DE1148203E9B}"/>
    <cellStyle name="Separador de milhares 13 65 2 2" xfId="20767" xr:uid="{357E1875-D855-4FCA-90C6-8CADD7774F16}"/>
    <cellStyle name="Separador de milhares 13 65 2 2 2" xfId="31053" xr:uid="{75033D32-F4CB-40ED-A08E-AB610AB397AF}"/>
    <cellStyle name="Separador de milhares 13 65 2 2 3" xfId="37005" xr:uid="{D6689DBA-9134-4432-90D7-3E8E782DBB3D}"/>
    <cellStyle name="Separador de milhares 13 65 2 2 4" xfId="46279" xr:uid="{3F0ECC0A-2CD5-4CFD-9F5B-0B60B5FEDD3E}"/>
    <cellStyle name="Separador de milhares 13 65 2 3" xfId="28612" xr:uid="{3C60D6AE-47BD-47EF-B839-492D0B53C998}"/>
    <cellStyle name="Separador de milhares 13 65 2 4" xfId="37004" xr:uid="{D308D362-F4DD-4F50-858F-047299BAA8D6}"/>
    <cellStyle name="Separador de milhares 13 65 2 5" xfId="43835" xr:uid="{95939BCD-3163-480B-B6D0-95EC11755671}"/>
    <cellStyle name="Separador de milhares 13 65 3" xfId="20768" xr:uid="{452F3A4F-B69E-4A2B-863F-5DE26EE1D9EC}"/>
    <cellStyle name="Separador de milhares 13 65 3 2" xfId="29830" xr:uid="{6E584A80-7AC9-46F9-9685-17E4A72768EE}"/>
    <cellStyle name="Separador de milhares 13 65 3 3" xfId="37006" xr:uid="{36D3752E-FDC7-4E91-8C8F-19BC5AC5A53B}"/>
    <cellStyle name="Separador de milhares 13 65 3 4" xfId="45056" xr:uid="{5507D5A8-FF04-4A59-9748-9D4CDF825153}"/>
    <cellStyle name="Separador de milhares 13 65 4" xfId="26313" xr:uid="{4D76869F-5856-4244-B150-D080E1B919F5}"/>
    <cellStyle name="Separador de milhares 13 65 5" xfId="27886" xr:uid="{A9430017-5881-4BC4-B58E-1E0BB887DEDC}"/>
    <cellStyle name="Separador de milhares 13 65 6" xfId="37003" xr:uid="{27EA2396-77DD-437C-91CE-70E4834895AF}"/>
    <cellStyle name="Separador de milhares 13 65 7" xfId="42612" xr:uid="{F5988140-A05C-42C3-BFC4-4B6463DE7806}"/>
    <cellStyle name="Separador de milhares 13 66" xfId="20769" xr:uid="{5371CAF2-3944-4225-8A87-C7ADFF630FD2}"/>
    <cellStyle name="Separador de milhares 13 66 2" xfId="20770" xr:uid="{312FF6F4-0C88-4246-B3D4-145FA038F7DC}"/>
    <cellStyle name="Separador de milhares 13 66 2 2" xfId="20771" xr:uid="{A0C8F23A-A8A5-45F7-AB3C-B779988CD936}"/>
    <cellStyle name="Separador de milhares 13 66 2 2 2" xfId="31054" xr:uid="{BA753B03-C8BB-46A2-B509-16488B54EED6}"/>
    <cellStyle name="Separador de milhares 13 66 2 2 3" xfId="37009" xr:uid="{FAF38468-404F-4267-A0D0-CEFC5E08DA4E}"/>
    <cellStyle name="Separador de milhares 13 66 2 2 4" xfId="46280" xr:uid="{CDDA4718-A8BD-4DFE-A199-81771F849B4F}"/>
    <cellStyle name="Separador de milhares 13 66 2 3" xfId="28613" xr:uid="{97F9E49F-A710-48E7-971B-26116AE7B4D3}"/>
    <cellStyle name="Separador de milhares 13 66 2 4" xfId="37008" xr:uid="{C4CA3D6F-B4C7-4718-9D67-EE1BFAFD1600}"/>
    <cellStyle name="Separador de milhares 13 66 2 5" xfId="43836" xr:uid="{7547D290-40F0-45F0-BC21-BC2139E470EC}"/>
    <cellStyle name="Separador de milhares 13 66 3" xfId="20772" xr:uid="{EDDE6DD0-B81C-437F-A931-D02918D702E7}"/>
    <cellStyle name="Separador de milhares 13 66 3 2" xfId="29831" xr:uid="{07FD82B2-350E-4101-8A19-DD11935CC21C}"/>
    <cellStyle name="Separador de milhares 13 66 3 3" xfId="37010" xr:uid="{E77D7AB5-A201-4C14-8F12-DD37B1B2A4CB}"/>
    <cellStyle name="Separador de milhares 13 66 3 4" xfId="45057" xr:uid="{297DF2AA-B7DE-4CC4-9732-42D39F385453}"/>
    <cellStyle name="Separador de milhares 13 66 4" xfId="26314" xr:uid="{AF801110-F71F-4867-9F23-1ED1D7EAC7F6}"/>
    <cellStyle name="Separador de milhares 13 66 5" xfId="27887" xr:uid="{5F0FCC42-30DA-4CED-BD1B-8B15997C7570}"/>
    <cellStyle name="Separador de milhares 13 66 6" xfId="37007" xr:uid="{8D1AAB96-D897-49D4-8C52-6697AD695C21}"/>
    <cellStyle name="Separador de milhares 13 66 7" xfId="42613" xr:uid="{48940D93-B604-4942-B48B-C47293745E0B}"/>
    <cellStyle name="Separador de milhares 13 67" xfId="20773" xr:uid="{D84E1133-FF73-4DAB-BEC7-55485E666459}"/>
    <cellStyle name="Separador de milhares 13 67 2" xfId="20774" xr:uid="{34BDEF51-7664-4BFB-BF91-4DCF0F723534}"/>
    <cellStyle name="Separador de milhares 13 67 2 2" xfId="20775" xr:uid="{00445255-35F3-4FF0-A535-064B96AD7DF9}"/>
    <cellStyle name="Separador de milhares 13 67 2 2 2" xfId="31055" xr:uid="{66A21AFF-6F42-4EE6-A02A-C40CE5626055}"/>
    <cellStyle name="Separador de milhares 13 67 2 2 3" xfId="37013" xr:uid="{8EED5EA8-D838-47E8-8810-32E945BCB9FC}"/>
    <cellStyle name="Separador de milhares 13 67 2 2 4" xfId="46281" xr:uid="{D9B32FE3-566D-439F-A529-A666E61156CC}"/>
    <cellStyle name="Separador de milhares 13 67 2 3" xfId="28614" xr:uid="{5A00F4E2-E52B-4992-8086-C109904BB3A1}"/>
    <cellStyle name="Separador de milhares 13 67 2 4" xfId="37012" xr:uid="{4B81A700-D451-4E66-861F-3673917602AB}"/>
    <cellStyle name="Separador de milhares 13 67 2 5" xfId="43837" xr:uid="{04598B34-B247-45DF-BE83-2371E2525B6F}"/>
    <cellStyle name="Separador de milhares 13 67 3" xfId="20776" xr:uid="{8BA36842-6CC9-4B87-8090-0E41D35A0DC5}"/>
    <cellStyle name="Separador de milhares 13 67 3 2" xfId="29832" xr:uid="{4F2A8AFF-62D3-4E00-BBBA-2BEEA83C7DAD}"/>
    <cellStyle name="Separador de milhares 13 67 3 3" xfId="37014" xr:uid="{21DCED1A-374D-4E8C-847E-C8D9E0F6E690}"/>
    <cellStyle name="Separador de milhares 13 67 3 4" xfId="45058" xr:uid="{DF40A5B6-61CF-4276-8892-02CA9B9419BF}"/>
    <cellStyle name="Separador de milhares 13 67 4" xfId="26315" xr:uid="{3A256DD9-D58F-41A6-8EDD-068DC13B4EB0}"/>
    <cellStyle name="Separador de milhares 13 67 5" xfId="27888" xr:uid="{4322AA66-C5AD-47AC-B7D0-B946B3BEB545}"/>
    <cellStyle name="Separador de milhares 13 67 6" xfId="37011" xr:uid="{DFEC3EC0-36DF-487A-A6FF-9D12A9425126}"/>
    <cellStyle name="Separador de milhares 13 67 7" xfId="42614" xr:uid="{708ED542-CD6B-4235-B953-8925E91CE3F0}"/>
    <cellStyle name="Separador de milhares 13 68" xfId="20777" xr:uid="{1088FFE9-E281-4723-9B3F-1470573BA13C}"/>
    <cellStyle name="Separador de milhares 13 68 2" xfId="20778" xr:uid="{6630EEEC-4ABA-4792-961B-9437809F2033}"/>
    <cellStyle name="Separador de milhares 13 68 2 2" xfId="20779" xr:uid="{4DE31BB7-0EB7-4776-B577-87C2F26BE247}"/>
    <cellStyle name="Separador de milhares 13 68 2 2 2" xfId="31056" xr:uid="{CDB24565-26C1-452A-AC08-648E9D608A13}"/>
    <cellStyle name="Separador de milhares 13 68 2 2 3" xfId="37017" xr:uid="{412BA9D7-38D9-4841-B716-4F9E96D63346}"/>
    <cellStyle name="Separador de milhares 13 68 2 2 4" xfId="46282" xr:uid="{28EF5265-3141-4C16-B6F0-D796B687BAFE}"/>
    <cellStyle name="Separador de milhares 13 68 2 3" xfId="28615" xr:uid="{FAB693DB-BABC-455D-9818-EF7938797E54}"/>
    <cellStyle name="Separador de milhares 13 68 2 4" xfId="37016" xr:uid="{9FC2EB00-11A6-42F8-8007-0BA3F643D553}"/>
    <cellStyle name="Separador de milhares 13 68 2 5" xfId="43838" xr:uid="{D4915CA8-C8B6-4C2A-9287-746FE4FFA37B}"/>
    <cellStyle name="Separador de milhares 13 68 3" xfId="20780" xr:uid="{045E501D-7E79-495F-B755-382826315444}"/>
    <cellStyle name="Separador de milhares 13 68 3 2" xfId="29833" xr:uid="{0AC6E8CC-F4F5-47C8-8B28-96B97C73EDFE}"/>
    <cellStyle name="Separador de milhares 13 68 3 3" xfId="37018" xr:uid="{E6F9775D-302D-4C57-9B75-614DA6DB02B5}"/>
    <cellStyle name="Separador de milhares 13 68 3 4" xfId="45059" xr:uid="{A78758C9-360A-4A3F-A632-3538EE78A055}"/>
    <cellStyle name="Separador de milhares 13 68 4" xfId="26316" xr:uid="{994E7668-3EF2-4218-8697-406F59CB6667}"/>
    <cellStyle name="Separador de milhares 13 68 5" xfId="27889" xr:uid="{B235743D-182A-48EA-B9CB-709702EF5201}"/>
    <cellStyle name="Separador de milhares 13 68 6" xfId="37015" xr:uid="{9BE7A0D2-A4E0-4E47-B29A-BF6C44B7CE35}"/>
    <cellStyle name="Separador de milhares 13 68 7" xfId="42615" xr:uid="{EC8DB5A1-F55B-4D47-919C-088B8FE11B45}"/>
    <cellStyle name="Separador de milhares 13 69" xfId="20781" xr:uid="{03F50762-E7A0-4509-A7C3-FF4AB9F56D1A}"/>
    <cellStyle name="Separador de milhares 13 69 2" xfId="20782" xr:uid="{E9FC0E03-33F1-4F4F-AF90-2CFFEAF44558}"/>
    <cellStyle name="Separador de milhares 13 69 2 2" xfId="20783" xr:uid="{4AAF70EC-1737-48AF-8972-0CBAF4A41B02}"/>
    <cellStyle name="Separador de milhares 13 69 2 2 2" xfId="31057" xr:uid="{58A61255-4426-4C4B-9B66-0526392E04B5}"/>
    <cellStyle name="Separador de milhares 13 69 2 2 3" xfId="37021" xr:uid="{F9B808DD-5BBC-4DB2-8F99-0A82502BB2B6}"/>
    <cellStyle name="Separador de milhares 13 69 2 2 4" xfId="46283" xr:uid="{65434768-3039-405F-9179-5191F8DA3EAE}"/>
    <cellStyle name="Separador de milhares 13 69 2 3" xfId="28616" xr:uid="{DDDF458C-15DF-4292-B884-57A8851E1244}"/>
    <cellStyle name="Separador de milhares 13 69 2 4" xfId="37020" xr:uid="{4F63148C-4620-475B-BBBF-4E27276EE7F0}"/>
    <cellStyle name="Separador de milhares 13 69 2 5" xfId="43839" xr:uid="{3FB1E394-798E-434D-BAEC-1FCDE2995C2F}"/>
    <cellStyle name="Separador de milhares 13 69 3" xfId="20784" xr:uid="{4AF974BF-443F-4A34-92C1-2C3ECC4EF6C4}"/>
    <cellStyle name="Separador de milhares 13 69 3 2" xfId="29834" xr:uid="{C88A52EF-C2D8-4051-965D-31AB1273A81F}"/>
    <cellStyle name="Separador de milhares 13 69 3 3" xfId="37022" xr:uid="{F7970EF4-CC33-429F-9DD5-B1742FAC9EC5}"/>
    <cellStyle name="Separador de milhares 13 69 3 4" xfId="45060" xr:uid="{F96A8D85-8E1F-4921-9299-4A1BF686346E}"/>
    <cellStyle name="Separador de milhares 13 69 4" xfId="26317" xr:uid="{CB0FEC5E-121B-4B5A-8F2E-F2B1BEF65345}"/>
    <cellStyle name="Separador de milhares 13 69 5" xfId="27890" xr:uid="{48D18240-1084-48B1-853C-E51AB4AA1B18}"/>
    <cellStyle name="Separador de milhares 13 69 6" xfId="37019" xr:uid="{B366659B-F2CB-4A56-BEAB-6441455CA450}"/>
    <cellStyle name="Separador de milhares 13 69 7" xfId="42616" xr:uid="{D6EF99DB-1B4F-4EF6-AFDB-B84415942BA1}"/>
    <cellStyle name="Separador de milhares 13 7" xfId="14294" xr:uid="{EF051DFE-3569-4FB7-B656-243417843782}"/>
    <cellStyle name="Separador de milhares 13 7 2" xfId="16924" xr:uid="{278E99C8-2D6C-43F2-9069-3BA93E031D2E}"/>
    <cellStyle name="Separador de milhares 13 7 2 2" xfId="20787" xr:uid="{E9AA3D6E-94B9-4D50-A2DD-22FF26C524CF}"/>
    <cellStyle name="Separador de milhares 13 7 2 2 2" xfId="30550" xr:uid="{BDBF352A-4901-4E43-94E6-38D6588612DD}"/>
    <cellStyle name="Separador de milhares 13 7 2 2 3" xfId="37025" xr:uid="{0921AED4-6CAB-4E16-BC87-E7BEC51FEF4C}"/>
    <cellStyle name="Separador de milhares 13 7 2 2 4" xfId="45776" xr:uid="{0F2815D7-1B49-43EC-9909-A423C35FC4BB}"/>
    <cellStyle name="Separador de milhares 13 7 2 3" xfId="20786" xr:uid="{E65D38F2-4434-45D9-926B-A72D910135D1}"/>
    <cellStyle name="Separador de milhares 13 7 2 3 2" xfId="37024" xr:uid="{7E60FCA6-2D3F-49F7-BA45-28FC031D7285}"/>
    <cellStyle name="Separador de milhares 13 7 2 4" xfId="25810" xr:uid="{F06A2AED-2C99-4CEB-B352-0D5E1AC6B2D1}"/>
    <cellStyle name="Separador de milhares 13 7 2 5" xfId="27383" xr:uid="{364F9DB2-001E-4D3A-B429-1B89AD0019E5}"/>
    <cellStyle name="Separador de milhares 13 7 2 6" xfId="35096" xr:uid="{4FE876D6-CB26-47DA-BE41-07A80FA7A6CF}"/>
    <cellStyle name="Separador de milhares 13 7 2 7" xfId="43332" xr:uid="{07193487-CC93-4420-B2B3-AD4E2BC10216}"/>
    <cellStyle name="Separador de milhares 13 7 3" xfId="20788" xr:uid="{2B44CED3-99EF-41DF-8896-634434B76804}"/>
    <cellStyle name="Separador de milhares 13 7 3 2" xfId="29327" xr:uid="{10F1900C-B510-4DEC-A6E7-9FEB549F5D42}"/>
    <cellStyle name="Separador de milhares 13 7 3 3" xfId="37026" xr:uid="{ED0A0A28-F439-4237-9367-362B07A033C4}"/>
    <cellStyle name="Separador de milhares 13 7 3 4" xfId="44553" xr:uid="{B98173CF-2295-4A7F-B9CA-15F45168E5CC}"/>
    <cellStyle name="Separador de milhares 13 7 4" xfId="20785" xr:uid="{7AD1F7C7-7FEE-49F5-BDE2-27EE30B240BB}"/>
    <cellStyle name="Separador de milhares 13 7 4 2" xfId="32284" xr:uid="{57228163-9D48-4FDA-91AB-5DF544ABB361}"/>
    <cellStyle name="Separador de milhares 13 7 4 3" xfId="37023" xr:uid="{7BE70BAF-FC22-4DEA-8531-A4C9159F8395}"/>
    <cellStyle name="Separador de milhares 13 7 4 4" xfId="47015" xr:uid="{FEFC4BE6-ADB5-44F2-B295-C7567556B513}"/>
    <cellStyle name="Separador de milhares 13 7 5" xfId="33665" xr:uid="{0FE0C177-C64B-4056-B6E3-5E4633F3D763}"/>
    <cellStyle name="Separador de milhares 13 7 5 2" xfId="48544" xr:uid="{AC3C46A6-43A6-4E35-B3FC-799C53A4A0B3}"/>
    <cellStyle name="Separador de milhares 13 7 6" xfId="42109" xr:uid="{D461CE71-E8F6-481D-AC85-486AA7417C8F}"/>
    <cellStyle name="Separador de milhares 13 70" xfId="20789" xr:uid="{B1EB7195-688F-4207-B949-90FBFFC79275}"/>
    <cellStyle name="Separador de milhares 13 70 2" xfId="20790" xr:uid="{AD2C79CE-2717-465A-9B76-C54DF19B1410}"/>
    <cellStyle name="Separador de milhares 13 70 2 2" xfId="20791" xr:uid="{1B50FF3C-C2B2-419C-B96A-15BED2F0BCA6}"/>
    <cellStyle name="Separador de milhares 13 70 2 2 2" xfId="31058" xr:uid="{2C899223-7DEB-43D2-A9DC-726B0A10E4FE}"/>
    <cellStyle name="Separador de milhares 13 70 2 2 3" xfId="37029" xr:uid="{029B7AFD-93AF-4600-9845-58CF56B874A5}"/>
    <cellStyle name="Separador de milhares 13 70 2 2 4" xfId="46284" xr:uid="{C7CC3702-0EDC-40BD-9A9C-FC91CFB1CD3B}"/>
    <cellStyle name="Separador de milhares 13 70 2 3" xfId="28617" xr:uid="{DA55E578-950D-4471-9E77-5B305103F1AF}"/>
    <cellStyle name="Separador de milhares 13 70 2 4" xfId="37028" xr:uid="{B02A76D4-CF4F-4089-89AA-C761AD55CE64}"/>
    <cellStyle name="Separador de milhares 13 70 2 5" xfId="43840" xr:uid="{51B5FDBA-FA96-4D0A-9447-355F8ACC39E8}"/>
    <cellStyle name="Separador de milhares 13 70 3" xfId="20792" xr:uid="{21D81536-511D-45F2-87FA-A6CC73DFCF95}"/>
    <cellStyle name="Separador de milhares 13 70 3 2" xfId="29835" xr:uid="{0E8652EE-FF8A-4201-9C39-373AC8915119}"/>
    <cellStyle name="Separador de milhares 13 70 3 3" xfId="37030" xr:uid="{6742391E-487C-4408-9EC9-DCD944DF70E7}"/>
    <cellStyle name="Separador de milhares 13 70 3 4" xfId="45061" xr:uid="{9DA810D0-BFD9-49B1-9BF2-FE607318CA1F}"/>
    <cellStyle name="Separador de milhares 13 70 4" xfId="26318" xr:uid="{CF2B41AF-6EE5-454D-AC33-A01EEF3740BB}"/>
    <cellStyle name="Separador de milhares 13 70 5" xfId="27891" xr:uid="{C0D520D0-90DF-4259-90DC-5DED974A4B6D}"/>
    <cellStyle name="Separador de milhares 13 70 6" xfId="37027" xr:uid="{A56EDCB6-2195-44AA-848C-2CA10885A5F8}"/>
    <cellStyle name="Separador de milhares 13 70 7" xfId="42617" xr:uid="{0A548F67-94C2-41F3-BB87-8485E0418BC1}"/>
    <cellStyle name="Separador de milhares 13 71" xfId="20793" xr:uid="{08601EA6-9033-4248-AB6B-96C51E7242D3}"/>
    <cellStyle name="Separador de milhares 13 71 2" xfId="20794" xr:uid="{89551AFD-09F0-45AA-A151-CF3D609163F6}"/>
    <cellStyle name="Separador de milhares 13 71 2 2" xfId="20795" xr:uid="{0024BF23-049E-4237-8BB0-2F3584FB0653}"/>
    <cellStyle name="Separador de milhares 13 71 2 2 2" xfId="31059" xr:uid="{B18E2E3A-7658-466C-9D2D-AFF40A68E3F4}"/>
    <cellStyle name="Separador de milhares 13 71 2 2 3" xfId="37033" xr:uid="{D6D58D41-B3A0-4D1D-8150-B6DA6A4E2E9E}"/>
    <cellStyle name="Separador de milhares 13 71 2 2 4" xfId="46285" xr:uid="{9D17344E-28BF-4CF5-AEC6-C9D32B2BA326}"/>
    <cellStyle name="Separador de milhares 13 71 2 3" xfId="28618" xr:uid="{B179A018-3C56-4FB6-8BAB-E680028A6AE2}"/>
    <cellStyle name="Separador de milhares 13 71 2 4" xfId="37032" xr:uid="{A8868B01-2673-4F9A-B568-8F9736C2B610}"/>
    <cellStyle name="Separador de milhares 13 71 2 5" xfId="43841" xr:uid="{0175C0AB-6F6A-4F49-8A59-E94F9DE45168}"/>
    <cellStyle name="Separador de milhares 13 71 3" xfId="20796" xr:uid="{B3C44638-9285-4D2A-BB3E-6FAEB0A4D6E3}"/>
    <cellStyle name="Separador de milhares 13 71 3 2" xfId="29836" xr:uid="{EB8E4818-4613-430F-82B0-F7DF5ADE5ED0}"/>
    <cellStyle name="Separador de milhares 13 71 3 3" xfId="37034" xr:uid="{021C94C2-D78E-4B19-9B2A-FC839C539FFE}"/>
    <cellStyle name="Separador de milhares 13 71 3 4" xfId="45062" xr:uid="{BA58132B-02F4-4C35-A77F-6F8FE3AA5983}"/>
    <cellStyle name="Separador de milhares 13 71 4" xfId="26319" xr:uid="{9532EDAF-7B0B-42EE-8AC8-89A7273B01CF}"/>
    <cellStyle name="Separador de milhares 13 71 5" xfId="27892" xr:uid="{F05C198B-D0F3-4461-9C31-7BF3F621565E}"/>
    <cellStyle name="Separador de milhares 13 71 6" xfId="37031" xr:uid="{255EAD14-C695-4D04-9116-58D572CC82D8}"/>
    <cellStyle name="Separador de milhares 13 71 7" xfId="42618" xr:uid="{80A65505-797B-4097-BC53-A05DFB43AF4D}"/>
    <cellStyle name="Separador de milhares 13 72" xfId="20797" xr:uid="{1FDFCA46-2999-40B4-9D77-89292B9DC78E}"/>
    <cellStyle name="Separador de milhares 13 72 2" xfId="20798" xr:uid="{10A13653-0D19-408E-8F6D-2A7BAFD8F758}"/>
    <cellStyle name="Separador de milhares 13 72 2 2" xfId="20799" xr:uid="{8B2A54D3-6ECD-4176-A984-6010BEA02396}"/>
    <cellStyle name="Separador de milhares 13 72 2 2 2" xfId="31060" xr:uid="{1ECA80A6-FAC5-4743-A40C-1DB8784BC1A4}"/>
    <cellStyle name="Separador de milhares 13 72 2 2 3" xfId="37037" xr:uid="{05DDD126-4C6E-4E1E-8FCA-E9710B3386E5}"/>
    <cellStyle name="Separador de milhares 13 72 2 2 4" xfId="46286" xr:uid="{7572ED01-5CA3-45BC-92F0-57741B7813C5}"/>
    <cellStyle name="Separador de milhares 13 72 2 3" xfId="28619" xr:uid="{4389A2AF-DDBA-48EB-BA53-86F6B47E4FDB}"/>
    <cellStyle name="Separador de milhares 13 72 2 4" xfId="37036" xr:uid="{DB70B5C2-8D68-4E7C-A41E-3D8D607C6564}"/>
    <cellStyle name="Separador de milhares 13 72 2 5" xfId="43842" xr:uid="{7EF2DEF0-5144-4DF6-B1AF-1CB1E8304773}"/>
    <cellStyle name="Separador de milhares 13 72 3" xfId="20800" xr:uid="{40A91C6A-9CC7-475C-871A-26A48A5EEDEF}"/>
    <cellStyle name="Separador de milhares 13 72 3 2" xfId="29837" xr:uid="{D277C9D5-F1AE-4DF9-A7FD-52789CD82272}"/>
    <cellStyle name="Separador de milhares 13 72 3 3" xfId="37038" xr:uid="{9322D1A6-59B1-4F12-BB18-E03673292238}"/>
    <cellStyle name="Separador de milhares 13 72 3 4" xfId="45063" xr:uid="{1E3038CB-30B8-4212-B840-4277D87CA669}"/>
    <cellStyle name="Separador de milhares 13 72 4" xfId="26320" xr:uid="{586B16E3-C2BE-4C28-8A48-75A44A485D9B}"/>
    <cellStyle name="Separador de milhares 13 72 5" xfId="27893" xr:uid="{2C71D6D7-6324-4C52-965C-68A3D9AAE533}"/>
    <cellStyle name="Separador de milhares 13 72 6" xfId="37035" xr:uid="{52093414-8D0B-4CA8-9483-77C266CC45C2}"/>
    <cellStyle name="Separador de milhares 13 72 7" xfId="42619" xr:uid="{8187DEB2-96D1-4617-8603-DA741DE54582}"/>
    <cellStyle name="Separador de milhares 13 73" xfId="20801" xr:uid="{88A0F4D9-D60F-4B42-82B7-8FEFE373EF8B}"/>
    <cellStyle name="Separador de milhares 13 73 2" xfId="20802" xr:uid="{32A06B74-ED00-4568-917F-269EC85B3A19}"/>
    <cellStyle name="Separador de milhares 13 73 2 2" xfId="20803" xr:uid="{5619ABEE-0E90-4090-A2FF-B6BC990E6116}"/>
    <cellStyle name="Separador de milhares 13 73 2 2 2" xfId="31061" xr:uid="{6AF2F9FA-9782-44DF-BACF-2DB5506EC59D}"/>
    <cellStyle name="Separador de milhares 13 73 2 2 3" xfId="37041" xr:uid="{731559DF-DAC6-49CA-A741-71AD86DE8B63}"/>
    <cellStyle name="Separador de milhares 13 73 2 2 4" xfId="46287" xr:uid="{267FD469-A086-458E-B4CE-FFDDD715DC48}"/>
    <cellStyle name="Separador de milhares 13 73 2 3" xfId="28620" xr:uid="{F93CE4CF-7608-4CCB-BFB2-8890C0A08CAA}"/>
    <cellStyle name="Separador de milhares 13 73 2 4" xfId="37040" xr:uid="{42BA1D7D-D41B-454F-BF6F-DED03D7313C0}"/>
    <cellStyle name="Separador de milhares 13 73 2 5" xfId="43843" xr:uid="{7EFE1910-CF59-45CF-A267-99CD370D965A}"/>
    <cellStyle name="Separador de milhares 13 73 3" xfId="20804" xr:uid="{FFA2822C-46B7-47F9-A6FE-9F545F252658}"/>
    <cellStyle name="Separador de milhares 13 73 3 2" xfId="29838" xr:uid="{EFF8BBE5-9534-491E-B2D5-25745AC31315}"/>
    <cellStyle name="Separador de milhares 13 73 3 3" xfId="37042" xr:uid="{9FF3571A-60D1-41F0-994F-F83ADD89B528}"/>
    <cellStyle name="Separador de milhares 13 73 3 4" xfId="45064" xr:uid="{CD8A3EF6-A586-4E97-A553-0D55FD51818C}"/>
    <cellStyle name="Separador de milhares 13 73 4" xfId="26321" xr:uid="{C021D441-03A7-47D2-B5CA-45B88F57EB52}"/>
    <cellStyle name="Separador de milhares 13 73 5" xfId="27894" xr:uid="{E3BCB730-AE26-49A4-BF50-FFD7BA3A01B7}"/>
    <cellStyle name="Separador de milhares 13 73 6" xfId="37039" xr:uid="{44A1D7A8-3B87-4F94-9B12-0CC33953EBB4}"/>
    <cellStyle name="Separador de milhares 13 73 7" xfId="42620" xr:uid="{435FE5DD-C9E4-49F7-A14F-2C2482A1266D}"/>
    <cellStyle name="Separador de milhares 13 74" xfId="20805" xr:uid="{8C5CB44F-4B05-4D48-B577-C65B9179FDED}"/>
    <cellStyle name="Separador de milhares 13 74 2" xfId="20806" xr:uid="{4DE7F02D-F144-48E4-A329-FE40861DCAC8}"/>
    <cellStyle name="Separador de milhares 13 74 2 2" xfId="20807" xr:uid="{D50D16E7-0FAC-4701-B26E-AC3899D1FBFC}"/>
    <cellStyle name="Separador de milhares 13 74 2 2 2" xfId="31062" xr:uid="{B5717C06-F9C5-473E-8CC8-368499839ABB}"/>
    <cellStyle name="Separador de milhares 13 74 2 2 3" xfId="37045" xr:uid="{187E7285-6B43-4E00-97E7-BE58E2CFC564}"/>
    <cellStyle name="Separador de milhares 13 74 2 2 4" xfId="46288" xr:uid="{98EA67C5-E77D-49BD-9311-9E7347A8DA7A}"/>
    <cellStyle name="Separador de milhares 13 74 2 3" xfId="28621" xr:uid="{3750B244-FBC7-4EF7-BFF5-95181A289002}"/>
    <cellStyle name="Separador de milhares 13 74 2 4" xfId="37044" xr:uid="{E5BA67EC-E001-4C63-A556-A622AF8F7EF4}"/>
    <cellStyle name="Separador de milhares 13 74 2 5" xfId="43844" xr:uid="{E6C5F7F1-A167-41EC-8EBF-9811B0CEAC12}"/>
    <cellStyle name="Separador de milhares 13 74 3" xfId="20808" xr:uid="{C50EF905-3FD4-4052-B797-DB7FB36FBBAF}"/>
    <cellStyle name="Separador de milhares 13 74 3 2" xfId="29839" xr:uid="{CB401318-5379-4405-9F20-17FF611D266A}"/>
    <cellStyle name="Separador de milhares 13 74 3 3" xfId="37046" xr:uid="{1B7FF3D2-C5BF-470F-AD6F-55CDFF0EEC86}"/>
    <cellStyle name="Separador de milhares 13 74 3 4" xfId="45065" xr:uid="{CB4C74C4-B15E-4864-8CD7-08FA23A03258}"/>
    <cellStyle name="Separador de milhares 13 74 4" xfId="26322" xr:uid="{F6EB2516-1DDA-4916-BB7C-B96364B7C989}"/>
    <cellStyle name="Separador de milhares 13 74 5" xfId="27895" xr:uid="{EC8182C7-F2BC-4851-A3CC-380DC4091742}"/>
    <cellStyle name="Separador de milhares 13 74 6" xfId="37043" xr:uid="{D4819CAF-C87E-4D2B-BA87-6D349D9C3C18}"/>
    <cellStyle name="Separador de milhares 13 74 7" xfId="42621" xr:uid="{3456DC2B-8912-424D-B287-1B057AE62169}"/>
    <cellStyle name="Separador de milhares 13 75" xfId="20809" xr:uid="{5819B8DB-D893-4DE4-BDB0-CDE29561FDA1}"/>
    <cellStyle name="Separador de milhares 13 75 2" xfId="20810" xr:uid="{865BD688-8B0A-48BC-9416-486CC0606E1B}"/>
    <cellStyle name="Separador de milhares 13 75 2 2" xfId="20811" xr:uid="{F9722F42-5997-4272-98EB-BC10ABA83943}"/>
    <cellStyle name="Separador de milhares 13 75 2 2 2" xfId="31063" xr:uid="{7D600707-A0AE-4B63-8A96-A1A6A76E46A6}"/>
    <cellStyle name="Separador de milhares 13 75 2 2 3" xfId="37049" xr:uid="{CEF1A3E6-D682-44FF-AD86-8BB0457B56CC}"/>
    <cellStyle name="Separador de milhares 13 75 2 2 4" xfId="46289" xr:uid="{1F49A0FC-C55E-4439-AA64-45642AB2A98F}"/>
    <cellStyle name="Separador de milhares 13 75 2 3" xfId="28622" xr:uid="{7AA80CA5-49FE-49CC-9F43-B66EFCCDB007}"/>
    <cellStyle name="Separador de milhares 13 75 2 4" xfId="37048" xr:uid="{869EB0FD-C86D-4557-ABDB-A6225DC12617}"/>
    <cellStyle name="Separador de milhares 13 75 2 5" xfId="43845" xr:uid="{2AFCDD1F-2F1F-4664-B40E-CA60D1ABDC27}"/>
    <cellStyle name="Separador de milhares 13 75 3" xfId="20812" xr:uid="{09767941-1F3A-4F5C-99C1-32FE82C28EAD}"/>
    <cellStyle name="Separador de milhares 13 75 3 2" xfId="29840" xr:uid="{E41D19E2-B19B-4262-81B3-EB936CA084A8}"/>
    <cellStyle name="Separador de milhares 13 75 3 3" xfId="37050" xr:uid="{6805314E-199E-451B-8778-48A5C15C4C0D}"/>
    <cellStyle name="Separador de milhares 13 75 3 4" xfId="45066" xr:uid="{81E529CD-D9A7-48A1-9F34-7D93DA5E55BA}"/>
    <cellStyle name="Separador de milhares 13 75 4" xfId="26323" xr:uid="{CCA54B07-948A-4442-A53B-BCBEAFAA6233}"/>
    <cellStyle name="Separador de milhares 13 75 5" xfId="27896" xr:uid="{C4568833-C692-4D24-B77B-4CD92ACFA27C}"/>
    <cellStyle name="Separador de milhares 13 75 6" xfId="37047" xr:uid="{D3D1FBFC-F247-4CF3-9FE2-C0E4E2ACD4AC}"/>
    <cellStyle name="Separador de milhares 13 75 7" xfId="42622" xr:uid="{5EB8C737-626D-4202-9A9E-8EEFE5D52745}"/>
    <cellStyle name="Separador de milhares 13 76" xfId="20813" xr:uid="{1CF78D8D-CA31-45D3-B3C7-E75FFC8FCB7E}"/>
    <cellStyle name="Separador de milhares 13 76 2" xfId="20814" xr:uid="{DC36FF4D-1912-4FFF-B10D-007659CF896A}"/>
    <cellStyle name="Separador de milhares 13 76 2 2" xfId="20815" xr:uid="{A84E7972-7174-4175-B8A5-6C03A21F3D2A}"/>
    <cellStyle name="Separador de milhares 13 76 2 2 2" xfId="31064" xr:uid="{64E92987-F3E4-481A-8FE5-F6B98B40048F}"/>
    <cellStyle name="Separador de milhares 13 76 2 2 3" xfId="37053" xr:uid="{6A6FEDE9-31BE-474D-AC99-1FC6F996C229}"/>
    <cellStyle name="Separador de milhares 13 76 2 2 4" xfId="46290" xr:uid="{308DAE5A-13C4-4C3A-B38B-FB635B990C77}"/>
    <cellStyle name="Separador de milhares 13 76 2 3" xfId="28623" xr:uid="{4773037D-0ACB-4B05-BAA1-3AAB2A69A9AE}"/>
    <cellStyle name="Separador de milhares 13 76 2 4" xfId="37052" xr:uid="{0F16A1DF-4DE4-4702-A73C-2CEB36C57321}"/>
    <cellStyle name="Separador de milhares 13 76 2 5" xfId="43846" xr:uid="{99058CF6-1EC9-4861-B447-A4DD6321449A}"/>
    <cellStyle name="Separador de milhares 13 76 3" xfId="20816" xr:uid="{09162CBC-DD97-4912-9B7B-8251C3DC90A8}"/>
    <cellStyle name="Separador de milhares 13 76 3 2" xfId="29841" xr:uid="{99E60ED1-8470-409F-B02D-2D01BBF2E9C8}"/>
    <cellStyle name="Separador de milhares 13 76 3 3" xfId="37054" xr:uid="{446B2168-9B1D-4013-939E-F7C1DE16D134}"/>
    <cellStyle name="Separador de milhares 13 76 3 4" xfId="45067" xr:uid="{12A42464-1BB4-4993-84A1-0B0F88F1C93A}"/>
    <cellStyle name="Separador de milhares 13 76 4" xfId="26324" xr:uid="{B9CC9352-22DE-421C-B0E7-31C291E72639}"/>
    <cellStyle name="Separador de milhares 13 76 5" xfId="27897" xr:uid="{18B51E80-3A33-45C5-86BB-3A2BC8651F87}"/>
    <cellStyle name="Separador de milhares 13 76 6" xfId="37051" xr:uid="{86DF693E-6C9B-4D70-A6F7-97678E51FC25}"/>
    <cellStyle name="Separador de milhares 13 76 7" xfId="42623" xr:uid="{488D4086-3D16-45D7-A19C-FC8EAE49FE13}"/>
    <cellStyle name="Separador de milhares 13 77" xfId="20817" xr:uid="{25954D47-983B-4A7A-B5A1-51DCB2EB75CA}"/>
    <cellStyle name="Separador de milhares 13 77 2" xfId="20818" xr:uid="{96480F29-CE2D-4E27-8207-73E7298CEC0C}"/>
    <cellStyle name="Separador de milhares 13 77 2 2" xfId="20819" xr:uid="{E45E01EF-321C-4AAE-8A36-E229BE85D607}"/>
    <cellStyle name="Separador de milhares 13 77 2 2 2" xfId="31065" xr:uid="{8C969CA4-E693-42FC-982C-272BEA5B17F9}"/>
    <cellStyle name="Separador de milhares 13 77 2 2 3" xfId="37057" xr:uid="{45C7DC37-71D4-41FE-BBF5-2A71C49AC608}"/>
    <cellStyle name="Separador de milhares 13 77 2 2 4" xfId="46291" xr:uid="{509EB01E-4367-4757-BBEF-D49F5DEDB741}"/>
    <cellStyle name="Separador de milhares 13 77 2 3" xfId="28624" xr:uid="{B2B26F91-A813-4AA6-A6E4-3B519053AAC0}"/>
    <cellStyle name="Separador de milhares 13 77 2 4" xfId="37056" xr:uid="{FC41269A-BB12-4D55-9DC0-0014439735A5}"/>
    <cellStyle name="Separador de milhares 13 77 2 5" xfId="43847" xr:uid="{E7375CE8-2C09-4666-AC90-2D9034602F93}"/>
    <cellStyle name="Separador de milhares 13 77 3" xfId="20820" xr:uid="{4932B017-40E4-4815-BB22-4E3DACBEB745}"/>
    <cellStyle name="Separador de milhares 13 77 3 2" xfId="29842" xr:uid="{56D38789-7A6B-4E3B-AF24-C0C48FF5EF8A}"/>
    <cellStyle name="Separador de milhares 13 77 3 3" xfId="37058" xr:uid="{093B0D39-80B9-400D-AFE3-3DF22DB85480}"/>
    <cellStyle name="Separador de milhares 13 77 3 4" xfId="45068" xr:uid="{19CCC5F2-CE10-4BA5-949D-9CBEE907FED0}"/>
    <cellStyle name="Separador de milhares 13 77 4" xfId="26325" xr:uid="{3745E414-2D2C-468E-8013-CDC8EDE588D0}"/>
    <cellStyle name="Separador de milhares 13 77 5" xfId="27898" xr:uid="{BFC56286-298E-4FFE-93C8-888C63B6DF7C}"/>
    <cellStyle name="Separador de milhares 13 77 6" xfId="37055" xr:uid="{8AE847A7-3726-43ED-A881-CA1CD94E1D8F}"/>
    <cellStyle name="Separador de milhares 13 77 7" xfId="42624" xr:uid="{B934FD54-573A-4614-BD77-FC554181EA0A}"/>
    <cellStyle name="Separador de milhares 13 78" xfId="20821" xr:uid="{D851292A-433D-42A3-9AC6-455E47A1B7F7}"/>
    <cellStyle name="Separador de milhares 13 78 2" xfId="20822" xr:uid="{7E3D8DC2-7CC6-45DE-AE99-C1E84C30EA4F}"/>
    <cellStyle name="Separador de milhares 13 78 2 2" xfId="20823" xr:uid="{D6D583B3-FAD0-4D41-8697-BF6E647B91D6}"/>
    <cellStyle name="Separador de milhares 13 78 2 2 2" xfId="31066" xr:uid="{676FD548-F66E-4698-905C-CE717D45AE03}"/>
    <cellStyle name="Separador de milhares 13 78 2 2 3" xfId="37061" xr:uid="{C1E036A4-227B-4C2B-92E4-76C55F0B3E71}"/>
    <cellStyle name="Separador de milhares 13 78 2 2 4" xfId="46292" xr:uid="{2B07C159-1CD8-45B0-8F5A-0ACFA0DCC51F}"/>
    <cellStyle name="Separador de milhares 13 78 2 3" xfId="28625" xr:uid="{C871BB56-D095-4327-8978-539841B55C1B}"/>
    <cellStyle name="Separador de milhares 13 78 2 4" xfId="37060" xr:uid="{14E35A7F-2FB6-4F0C-A582-A62DC8963E46}"/>
    <cellStyle name="Separador de milhares 13 78 2 5" xfId="43848" xr:uid="{40A45831-4DCC-4B12-AA71-13561CE35333}"/>
    <cellStyle name="Separador de milhares 13 78 3" xfId="20824" xr:uid="{D6169B6A-81FC-4F3A-A089-D96DAA0E9139}"/>
    <cellStyle name="Separador de milhares 13 78 3 2" xfId="29843" xr:uid="{9825026C-CF3B-4EC2-8EA4-F38DDFFC56DB}"/>
    <cellStyle name="Separador de milhares 13 78 3 3" xfId="37062" xr:uid="{EA6DA9AF-7BFC-4820-B085-6D7687BB0323}"/>
    <cellStyle name="Separador de milhares 13 78 3 4" xfId="45069" xr:uid="{6663BFE0-7025-4F0C-B623-E0208F5DD80D}"/>
    <cellStyle name="Separador de milhares 13 78 4" xfId="26326" xr:uid="{0BAF6C44-2C11-4FF1-A4EC-E1FA527379D9}"/>
    <cellStyle name="Separador de milhares 13 78 5" xfId="27899" xr:uid="{48099076-063D-42A2-ACAC-C17D074E68DD}"/>
    <cellStyle name="Separador de milhares 13 78 6" xfId="37059" xr:uid="{CA4C965B-7630-4E1C-BB87-AB253E8FCEE1}"/>
    <cellStyle name="Separador de milhares 13 78 7" xfId="42625" xr:uid="{669E92AC-182C-49D2-BBE4-66A36A4E6EE3}"/>
    <cellStyle name="Separador de milhares 13 79" xfId="20825" xr:uid="{9E27B82F-6BED-444E-A372-17E1C2C9B775}"/>
    <cellStyle name="Separador de milhares 13 79 2" xfId="20826" xr:uid="{6469793C-EC5B-47BA-A5EF-20D7422DA67E}"/>
    <cellStyle name="Separador de milhares 13 79 2 2" xfId="20827" xr:uid="{8494ADA3-C03D-4726-BCFF-7C4897644918}"/>
    <cellStyle name="Separador de milhares 13 79 2 2 2" xfId="31067" xr:uid="{B3CAA766-FE47-4FFF-89B2-54064D35314B}"/>
    <cellStyle name="Separador de milhares 13 79 2 2 3" xfId="37065" xr:uid="{BCCB24E6-5E5F-499B-AACB-8818C8742490}"/>
    <cellStyle name="Separador de milhares 13 79 2 2 4" xfId="46293" xr:uid="{CC15D3F9-AEB3-4593-9BA7-52AF5B14F1B3}"/>
    <cellStyle name="Separador de milhares 13 79 2 3" xfId="28626" xr:uid="{09536CC7-89D3-441F-B318-52F4D4F0DC5B}"/>
    <cellStyle name="Separador de milhares 13 79 2 4" xfId="37064" xr:uid="{B94E75BC-282C-4B02-86E5-350ABFEAC705}"/>
    <cellStyle name="Separador de milhares 13 79 2 5" xfId="43849" xr:uid="{3A857BEB-B5E7-490A-9F6C-276B49FB0D6C}"/>
    <cellStyle name="Separador de milhares 13 79 3" xfId="20828" xr:uid="{62BF99BE-97D0-477F-B488-DBE29AD18A88}"/>
    <cellStyle name="Separador de milhares 13 79 3 2" xfId="29844" xr:uid="{DF99BD88-A17F-4049-8910-832E6D90214C}"/>
    <cellStyle name="Separador de milhares 13 79 3 3" xfId="37066" xr:uid="{A8975FE2-B644-4A73-A324-AF5EC70ADC97}"/>
    <cellStyle name="Separador de milhares 13 79 3 4" xfId="45070" xr:uid="{55704DF0-335E-417B-9823-CF8D9C29C89C}"/>
    <cellStyle name="Separador de milhares 13 79 4" xfId="26327" xr:uid="{24DAC2DF-F920-436F-9F2E-7A7448676467}"/>
    <cellStyle name="Separador de milhares 13 79 5" xfId="27900" xr:uid="{C7EA7E76-BF66-4CF9-9903-60480F7EA83A}"/>
    <cellStyle name="Separador de milhares 13 79 6" xfId="37063" xr:uid="{0018C94B-7FE5-47C8-88F6-CA20993B1738}"/>
    <cellStyle name="Separador de milhares 13 79 7" xfId="42626" xr:uid="{67E734F4-80C2-448A-A6E4-6A653B6015A4}"/>
    <cellStyle name="Separador de milhares 13 8" xfId="14295" xr:uid="{73E90F83-D0B5-484D-8D8F-289D57603AEE}"/>
    <cellStyle name="Separador de milhares 13 8 2" xfId="16925" xr:uid="{CE0B9C3F-0844-4449-B979-7E87092F3C86}"/>
    <cellStyle name="Separador de milhares 13 8 2 2" xfId="20831" xr:uid="{6E0ADC66-633D-4847-9A39-B791B9A7F0D7}"/>
    <cellStyle name="Separador de milhares 13 8 2 2 2" xfId="30551" xr:uid="{FA38D20C-2401-41B6-96A8-3258F52C4138}"/>
    <cellStyle name="Separador de milhares 13 8 2 2 3" xfId="37069" xr:uid="{4288F6C2-3D17-41F9-A973-6D68EFFE3DC8}"/>
    <cellStyle name="Separador de milhares 13 8 2 2 4" xfId="45777" xr:uid="{6CE65EF3-DB9B-45D9-9EE7-893237BABDBC}"/>
    <cellStyle name="Separador de milhares 13 8 2 3" xfId="20830" xr:uid="{AC259DDB-3504-4E34-A31D-0A8D5F15BA8B}"/>
    <cellStyle name="Separador de milhares 13 8 2 3 2" xfId="37068" xr:uid="{4F8A1BF7-962F-4463-8D62-ACA94FDC1D21}"/>
    <cellStyle name="Separador de milhares 13 8 2 4" xfId="25811" xr:uid="{5B4F46D2-9254-4C62-85E3-3ADE9505AFC9}"/>
    <cellStyle name="Separador de milhares 13 8 2 5" xfId="27384" xr:uid="{B3AB54C8-EBFA-4A94-AC70-9233BC079079}"/>
    <cellStyle name="Separador de milhares 13 8 2 6" xfId="35097" xr:uid="{3B322305-9290-4D03-820F-C81073D7EAEC}"/>
    <cellStyle name="Separador de milhares 13 8 2 7" xfId="43333" xr:uid="{92FF5BE6-8992-4BC0-91B9-D5898B6B7D28}"/>
    <cellStyle name="Separador de milhares 13 8 3" xfId="20832" xr:uid="{3DC30597-B2BB-4AFC-BE70-5C542244CB69}"/>
    <cellStyle name="Separador de milhares 13 8 3 2" xfId="29328" xr:uid="{30E4E565-8DE6-4D20-8280-9F09A11477E6}"/>
    <cellStyle name="Separador de milhares 13 8 3 3" xfId="37070" xr:uid="{04F7CE24-1A30-48C9-999D-3B4F059E5F65}"/>
    <cellStyle name="Separador de milhares 13 8 3 4" xfId="44554" xr:uid="{E14E34EC-D77F-4374-84D2-B1376DFB6310}"/>
    <cellStyle name="Separador de milhares 13 8 4" xfId="20829" xr:uid="{C4339631-D551-4FC2-84A6-94627F98F11C}"/>
    <cellStyle name="Separador de milhares 13 8 4 2" xfId="32285" xr:uid="{A40C195C-06D7-4342-9AA9-092EA431D424}"/>
    <cellStyle name="Separador de milhares 13 8 4 3" xfId="37067" xr:uid="{13674428-273E-438E-9C5D-8D6277B61373}"/>
    <cellStyle name="Separador de milhares 13 8 4 4" xfId="47016" xr:uid="{4B8280E5-BA7B-4C52-BD33-4E4873A22DC9}"/>
    <cellStyle name="Separador de milhares 13 8 5" xfId="33666" xr:uid="{ECC4A503-A4B3-422E-A2E4-0EE890D8BB41}"/>
    <cellStyle name="Separador de milhares 13 8 5 2" xfId="48545" xr:uid="{3D2D41E7-D6CC-4D94-93DB-E0EE6C1F70CA}"/>
    <cellStyle name="Separador de milhares 13 8 6" xfId="42110" xr:uid="{1BC53431-E020-40FE-9CA4-627A49CF6769}"/>
    <cellStyle name="Separador de milhares 13 80" xfId="20833" xr:uid="{53A9A21F-1F69-4C63-B1C8-066E954BCEE0}"/>
    <cellStyle name="Separador de milhares 13 80 2" xfId="20834" xr:uid="{3CD5A7E5-870C-46F1-8488-C246F8F479BE}"/>
    <cellStyle name="Separador de milhares 13 80 2 2" xfId="20835" xr:uid="{C2EF6CCA-C748-4431-A474-2B0E94AFCF34}"/>
    <cellStyle name="Separador de milhares 13 80 2 2 2" xfId="31068" xr:uid="{8F852871-A988-4645-AB55-E29A0375D009}"/>
    <cellStyle name="Separador de milhares 13 80 2 2 3" xfId="37073" xr:uid="{89AFC0A0-1F6F-469F-9F4B-F6720A507F39}"/>
    <cellStyle name="Separador de milhares 13 80 2 2 4" xfId="46294" xr:uid="{F3574165-6DBF-4AFC-A231-DA85A7E35989}"/>
    <cellStyle name="Separador de milhares 13 80 2 3" xfId="28627" xr:uid="{41B16B4C-3B57-4D09-83A7-50978E7BDFF2}"/>
    <cellStyle name="Separador de milhares 13 80 2 4" xfId="37072" xr:uid="{809A45BB-A025-425A-BE2E-50A7AEE02913}"/>
    <cellStyle name="Separador de milhares 13 80 2 5" xfId="43850" xr:uid="{97D901F8-28DB-4CEB-A471-FE0B2DA7098D}"/>
    <cellStyle name="Separador de milhares 13 80 3" xfId="20836" xr:uid="{F9B537CD-39D8-468D-B29D-2D5221781904}"/>
    <cellStyle name="Separador de milhares 13 80 3 2" xfId="29845" xr:uid="{AC2CEC6F-C614-40E6-9DBD-DCF8F294B85B}"/>
    <cellStyle name="Separador de milhares 13 80 3 3" xfId="37074" xr:uid="{FA829F5F-5E94-49DC-B20B-CFE03DDCF88D}"/>
    <cellStyle name="Separador de milhares 13 80 3 4" xfId="45071" xr:uid="{A275422A-8ECB-4AA8-9410-CDE999C18BA4}"/>
    <cellStyle name="Separador de milhares 13 80 4" xfId="26328" xr:uid="{AC642AE0-5F6D-4E15-9A01-95615C4E9681}"/>
    <cellStyle name="Separador de milhares 13 80 5" xfId="27901" xr:uid="{E3D52874-6972-4724-A355-468DB7FCAEDF}"/>
    <cellStyle name="Separador de milhares 13 80 6" xfId="37071" xr:uid="{DCE4D3B4-9FE6-4C7A-8655-BFD93A94A00B}"/>
    <cellStyle name="Separador de milhares 13 80 7" xfId="42627" xr:uid="{E41646F6-D519-4308-BAC0-8F32F48A1E6D}"/>
    <cellStyle name="Separador de milhares 13 81" xfId="20837" xr:uid="{F31560A5-493C-4189-8DC4-7D55F7D331D7}"/>
    <cellStyle name="Separador de milhares 13 81 2" xfId="20838" xr:uid="{88C2F600-6E6C-45B8-947B-1EFFBDBDE8ED}"/>
    <cellStyle name="Separador de milhares 13 81 2 2" xfId="20839" xr:uid="{99E8111B-C0B5-48A4-8C4B-BD77F4617F88}"/>
    <cellStyle name="Separador de milhares 13 81 2 2 2" xfId="31069" xr:uid="{7E15283D-9643-47E2-A51D-93E82B9A0507}"/>
    <cellStyle name="Separador de milhares 13 81 2 2 3" xfId="37077" xr:uid="{2E919709-7EDD-4485-98EA-51E72473C27B}"/>
    <cellStyle name="Separador de milhares 13 81 2 2 4" xfId="46295" xr:uid="{0DF5F14C-8B41-4918-9C48-6B55DA6CA169}"/>
    <cellStyle name="Separador de milhares 13 81 2 3" xfId="28628" xr:uid="{21B4B205-99A0-4AAF-8D84-5144CC1D85C1}"/>
    <cellStyle name="Separador de milhares 13 81 2 4" xfId="37076" xr:uid="{6DC59214-6FBE-40CE-A833-29DDB7FFF0B2}"/>
    <cellStyle name="Separador de milhares 13 81 2 5" xfId="43851" xr:uid="{DB461D0A-8663-4BC6-8A7E-90379F92F12C}"/>
    <cellStyle name="Separador de milhares 13 81 3" xfId="20840" xr:uid="{3AD701E6-D8BA-401F-8601-E08DB8D02C66}"/>
    <cellStyle name="Separador de milhares 13 81 3 2" xfId="29846" xr:uid="{046659B6-A906-4982-AC56-C81E77A2F9AC}"/>
    <cellStyle name="Separador de milhares 13 81 3 3" xfId="37078" xr:uid="{63DBA567-7BDE-4A20-BAD6-08964C9EE99F}"/>
    <cellStyle name="Separador de milhares 13 81 3 4" xfId="45072" xr:uid="{C804909F-8649-4CC6-8526-082D17F2E3D1}"/>
    <cellStyle name="Separador de milhares 13 81 4" xfId="26329" xr:uid="{6308910F-EF41-431F-8CC1-CC25EDD1F87F}"/>
    <cellStyle name="Separador de milhares 13 81 5" xfId="27902" xr:uid="{5971C0ED-C87E-42E0-94A7-128F051E56FC}"/>
    <cellStyle name="Separador de milhares 13 81 6" xfId="37075" xr:uid="{6A20B307-D357-4C1A-A127-19B65DD10356}"/>
    <cellStyle name="Separador de milhares 13 81 7" xfId="42628" xr:uid="{6FF605ED-36B4-4E14-8013-6F063087DD4F}"/>
    <cellStyle name="Separador de milhares 13 82" xfId="20841" xr:uid="{7DB16CB6-8167-43F1-8641-5CFC31AAA0BE}"/>
    <cellStyle name="Separador de milhares 13 82 2" xfId="20842" xr:uid="{4B767864-7C28-4396-87B5-7757935B3C03}"/>
    <cellStyle name="Separador de milhares 13 82 2 2" xfId="20843" xr:uid="{61989AB3-7AE3-4B51-99EA-0A4155ACE69D}"/>
    <cellStyle name="Separador de milhares 13 82 2 2 2" xfId="31070" xr:uid="{CC78A13F-1670-491C-8CB2-02FF11F96906}"/>
    <cellStyle name="Separador de milhares 13 82 2 2 3" xfId="37081" xr:uid="{AF9048EC-8455-4413-8099-63C725D2157D}"/>
    <cellStyle name="Separador de milhares 13 82 2 2 4" xfId="46296" xr:uid="{27395F88-385C-48BC-AD38-56732A974125}"/>
    <cellStyle name="Separador de milhares 13 82 2 3" xfId="28629" xr:uid="{7444BAF4-B599-4771-A1E4-2831F6C9B2C1}"/>
    <cellStyle name="Separador de milhares 13 82 2 4" xfId="37080" xr:uid="{AECEBAE6-560C-4482-AD2F-6FEB3C9697A6}"/>
    <cellStyle name="Separador de milhares 13 82 2 5" xfId="43852" xr:uid="{F1C415DB-A8C8-4F6D-A927-CFD4DFE1ADF0}"/>
    <cellStyle name="Separador de milhares 13 82 3" xfId="20844" xr:uid="{329F8309-B088-486C-B501-AAF82090FD01}"/>
    <cellStyle name="Separador de milhares 13 82 3 2" xfId="29847" xr:uid="{F869299B-189F-49A0-9917-26D9CCA5B700}"/>
    <cellStyle name="Separador de milhares 13 82 3 3" xfId="37082" xr:uid="{E7BBCD33-6ADE-449B-88CD-FB5F25AAC6AF}"/>
    <cellStyle name="Separador de milhares 13 82 3 4" xfId="45073" xr:uid="{FF7A4DB5-3405-41D9-93C5-E8ED4E64B460}"/>
    <cellStyle name="Separador de milhares 13 82 4" xfId="26330" xr:uid="{26BAF1FC-AE1B-43F9-B7CF-953F6402F2D7}"/>
    <cellStyle name="Separador de milhares 13 82 5" xfId="27903" xr:uid="{E15FC8E7-372D-42E0-B3BB-109642190D37}"/>
    <cellStyle name="Separador de milhares 13 82 6" xfId="37079" xr:uid="{FECFFFE3-5D59-4DD5-B8FF-F97E4F53E662}"/>
    <cellStyle name="Separador de milhares 13 82 7" xfId="42629" xr:uid="{F5B12988-3979-4FAC-ACD8-5D4BCE84C324}"/>
    <cellStyle name="Separador de milhares 13 83" xfId="20845" xr:uid="{211BA75D-61BF-4427-A612-F1D2B1D04506}"/>
    <cellStyle name="Separador de milhares 13 83 2" xfId="20846" xr:uid="{E3223895-0C2D-4C72-9679-860C0F797C4A}"/>
    <cellStyle name="Separador de milhares 13 83 2 2" xfId="20847" xr:uid="{EBB8BA5E-6FB1-4B52-8B7A-1837382B63DF}"/>
    <cellStyle name="Separador de milhares 13 83 2 2 2" xfId="31071" xr:uid="{A3602A3A-8673-44EF-A2DA-769515E59652}"/>
    <cellStyle name="Separador de milhares 13 83 2 2 3" xfId="37085" xr:uid="{9637D8AF-F8F0-4C31-8C36-531BA1124079}"/>
    <cellStyle name="Separador de milhares 13 83 2 2 4" xfId="46297" xr:uid="{F2E65AA9-50A8-493E-9B32-36975FD7B93E}"/>
    <cellStyle name="Separador de milhares 13 83 2 3" xfId="28630" xr:uid="{CCB634C5-5AE5-448B-A6F0-EDA70AE2EDCB}"/>
    <cellStyle name="Separador de milhares 13 83 2 4" xfId="37084" xr:uid="{33D329E8-E12C-42C9-A8D0-A834D84978E8}"/>
    <cellStyle name="Separador de milhares 13 83 2 5" xfId="43853" xr:uid="{EBDF29DE-8E87-4B72-8C56-2A560AE5C044}"/>
    <cellStyle name="Separador de milhares 13 83 3" xfId="20848" xr:uid="{51D7A691-69D5-41E1-AB5C-7B0EFF659EC3}"/>
    <cellStyle name="Separador de milhares 13 83 3 2" xfId="29848" xr:uid="{09C22A76-4059-4890-BEDA-78F4A3681943}"/>
    <cellStyle name="Separador de milhares 13 83 3 3" xfId="37086" xr:uid="{EFB8CA8D-5631-4CCC-BD43-60678464DCD3}"/>
    <cellStyle name="Separador de milhares 13 83 3 4" xfId="45074" xr:uid="{1BCA97AB-8CC2-4EFD-A2C7-19D842967361}"/>
    <cellStyle name="Separador de milhares 13 83 4" xfId="26331" xr:uid="{DDBEEDFF-B149-4F94-828E-5407137262FE}"/>
    <cellStyle name="Separador de milhares 13 83 5" xfId="27904" xr:uid="{8B2C34CE-1E40-4475-8475-CDCBFDA98979}"/>
    <cellStyle name="Separador de milhares 13 83 6" xfId="37083" xr:uid="{F9DB42C1-BFBD-44DA-AB9D-CCF1318252E3}"/>
    <cellStyle name="Separador de milhares 13 83 7" xfId="42630" xr:uid="{E52C0651-D17B-480B-AA7F-D54EA6644A19}"/>
    <cellStyle name="Separador de milhares 13 84" xfId="20849" xr:uid="{A9381D0A-E0B8-4765-891B-4B2A5627B741}"/>
    <cellStyle name="Separador de milhares 13 84 2" xfId="20850" xr:uid="{1017506C-3821-41AC-832A-BC5F68A3FF1E}"/>
    <cellStyle name="Separador de milhares 13 84 2 2" xfId="20851" xr:uid="{27C18138-E306-4A04-BE1C-5D9B3BDAEFFD}"/>
    <cellStyle name="Separador de milhares 13 84 2 2 2" xfId="31072" xr:uid="{D51687BD-71EA-4E73-AE6A-6B2CFB39F735}"/>
    <cellStyle name="Separador de milhares 13 84 2 2 3" xfId="37089" xr:uid="{E2E4AFFC-EFC1-49BD-AA3D-524EDD726933}"/>
    <cellStyle name="Separador de milhares 13 84 2 2 4" xfId="46298" xr:uid="{8818A80E-55EF-4671-A365-68B0D79BA23F}"/>
    <cellStyle name="Separador de milhares 13 84 2 3" xfId="28631" xr:uid="{E3BD8ECD-16C7-47D5-9D6B-6F0DA44E8F1E}"/>
    <cellStyle name="Separador de milhares 13 84 2 4" xfId="37088" xr:uid="{8CF809C5-0F21-44A2-AAE3-1D645081D48F}"/>
    <cellStyle name="Separador de milhares 13 84 2 5" xfId="43854" xr:uid="{820A04FC-B1FC-4FEF-B4B4-AB4674F19DB0}"/>
    <cellStyle name="Separador de milhares 13 84 3" xfId="20852" xr:uid="{65DB5BF1-3BB8-4BE6-BFD4-235CD11BB4A2}"/>
    <cellStyle name="Separador de milhares 13 84 3 2" xfId="29849" xr:uid="{17BB2BDB-2154-4CEE-AE40-775CC52A44A8}"/>
    <cellStyle name="Separador de milhares 13 84 3 3" xfId="37090" xr:uid="{20878891-753F-44B4-B69F-D99A81D970BC}"/>
    <cellStyle name="Separador de milhares 13 84 3 4" xfId="45075" xr:uid="{EC43FC5F-D167-4DCB-B807-51E3E3DA773A}"/>
    <cellStyle name="Separador de milhares 13 84 4" xfId="26332" xr:uid="{E9C93F14-A629-4075-8999-189BAD9F0E47}"/>
    <cellStyle name="Separador de milhares 13 84 5" xfId="27905" xr:uid="{61B356A3-6FB0-48BF-A555-C477AA595B4B}"/>
    <cellStyle name="Separador de milhares 13 84 6" xfId="37087" xr:uid="{060C8013-4EC9-417C-BF28-EFE08848E0CC}"/>
    <cellStyle name="Separador de milhares 13 84 7" xfId="42631" xr:uid="{777CB9D0-84E3-4EED-9B0E-417A4F587673}"/>
    <cellStyle name="Separador de milhares 13 85" xfId="20853" xr:uid="{6FF75285-C414-47E4-B547-0F222913E5B5}"/>
    <cellStyle name="Separador de milhares 13 85 2" xfId="20854" xr:uid="{500FFDA3-1815-426C-8C02-A0119924A462}"/>
    <cellStyle name="Separador de milhares 13 85 2 2" xfId="20855" xr:uid="{6768D9C0-3E89-485F-B7CF-76A3E2D96C3B}"/>
    <cellStyle name="Separador de milhares 13 85 2 2 2" xfId="31073" xr:uid="{87CF9963-5B65-4B60-812E-4DDDA6091D5C}"/>
    <cellStyle name="Separador de milhares 13 85 2 2 3" xfId="37093" xr:uid="{A5A9C628-8BA7-411F-93BE-AA74FB85D116}"/>
    <cellStyle name="Separador de milhares 13 85 2 2 4" xfId="46299" xr:uid="{C8FC84FA-62A5-4623-B638-6B9E08CBF940}"/>
    <cellStyle name="Separador de milhares 13 85 2 3" xfId="28632" xr:uid="{F8E5379D-3501-4650-B049-F9E751A1A8AE}"/>
    <cellStyle name="Separador de milhares 13 85 2 4" xfId="37092" xr:uid="{7C14FCF9-4E26-4536-BEF9-6BDCCB109CCC}"/>
    <cellStyle name="Separador de milhares 13 85 2 5" xfId="43855" xr:uid="{6087DBFB-C8ED-4A10-BD2D-26F010827687}"/>
    <cellStyle name="Separador de milhares 13 85 3" xfId="20856" xr:uid="{30C9C46A-A0E7-4563-A4A7-8B4F9AFC540D}"/>
    <cellStyle name="Separador de milhares 13 85 3 2" xfId="29850" xr:uid="{74E3AD65-01CE-4A94-9FC4-5B7FA0C570CD}"/>
    <cellStyle name="Separador de milhares 13 85 3 3" xfId="37094" xr:uid="{08824274-1EAB-4128-9557-F9815F50BBBD}"/>
    <cellStyle name="Separador de milhares 13 85 3 4" xfId="45076" xr:uid="{2223B454-8DED-43A6-A9AA-50EFA4DA7AA9}"/>
    <cellStyle name="Separador de milhares 13 85 4" xfId="26333" xr:uid="{D646CF06-52B7-43E0-A004-2D48B763A9B4}"/>
    <cellStyle name="Separador de milhares 13 85 5" xfId="27906" xr:uid="{934CE108-9D49-4B76-8D3E-C7087011F446}"/>
    <cellStyle name="Separador de milhares 13 85 6" xfId="37091" xr:uid="{858A1FBD-D459-4287-A93D-AFFF47A8E917}"/>
    <cellStyle name="Separador de milhares 13 85 7" xfId="42632" xr:uid="{90CB048E-AC2C-4143-A2DE-8D928E92209D}"/>
    <cellStyle name="Separador de milhares 13 86" xfId="20857" xr:uid="{9FE8859C-7267-479A-87B2-A7A2F77D69B1}"/>
    <cellStyle name="Separador de milhares 13 86 2" xfId="20858" xr:uid="{47AEFB5F-B469-47DD-8067-EAA24E752AEE}"/>
    <cellStyle name="Separador de milhares 13 86 2 2" xfId="20859" xr:uid="{527D7775-9BB1-4188-AE09-262E1DFBA2BA}"/>
    <cellStyle name="Separador de milhares 13 86 2 2 2" xfId="31074" xr:uid="{B0798353-6E34-435A-B5BA-09D1CD16EE31}"/>
    <cellStyle name="Separador de milhares 13 86 2 2 3" xfId="37097" xr:uid="{2601F969-DFE3-40C3-AB9C-15BB94B95D49}"/>
    <cellStyle name="Separador de milhares 13 86 2 2 4" xfId="46300" xr:uid="{871E6E48-E32A-4485-8166-21237C4B7DC3}"/>
    <cellStyle name="Separador de milhares 13 86 2 3" xfId="28633" xr:uid="{AA495F9E-0712-4F10-A6B6-5FBC05CA29C5}"/>
    <cellStyle name="Separador de milhares 13 86 2 4" xfId="37096" xr:uid="{9E9963A5-F087-49F0-B310-74C8A46DA524}"/>
    <cellStyle name="Separador de milhares 13 86 2 5" xfId="43856" xr:uid="{CC3C174A-02BE-4F31-B455-E14052F504A7}"/>
    <cellStyle name="Separador de milhares 13 86 3" xfId="20860" xr:uid="{70F8BC1D-55B8-473D-9AD2-B0E7A750265B}"/>
    <cellStyle name="Separador de milhares 13 86 3 2" xfId="29851" xr:uid="{DF640C53-12EC-44B8-997B-934ADF0C053A}"/>
    <cellStyle name="Separador de milhares 13 86 3 3" xfId="37098" xr:uid="{24F4A1BA-B784-4897-9402-90F54B37FA1D}"/>
    <cellStyle name="Separador de milhares 13 86 3 4" xfId="45077" xr:uid="{26A91E49-4495-4E9D-BCB5-A227444990F2}"/>
    <cellStyle name="Separador de milhares 13 86 4" xfId="26334" xr:uid="{A94AD841-BB39-4A84-9213-8FEBC57ADBF3}"/>
    <cellStyle name="Separador de milhares 13 86 5" xfId="27907" xr:uid="{55BB22FC-613E-4D5C-863E-647E9EE4DBB7}"/>
    <cellStyle name="Separador de milhares 13 86 6" xfId="37095" xr:uid="{0A6FC826-4307-44BA-8D35-614DD8099395}"/>
    <cellStyle name="Separador de milhares 13 86 7" xfId="42633" xr:uid="{ACFCAE87-4176-46C7-828F-D3B87A752AA7}"/>
    <cellStyle name="Separador de milhares 13 87" xfId="20861" xr:uid="{5C0FFEBB-F5FF-459A-BA29-74A01892F032}"/>
    <cellStyle name="Separador de milhares 13 87 2" xfId="20862" xr:uid="{C7ABF46D-7A50-4077-AE8D-F6B9BFD931C9}"/>
    <cellStyle name="Separador de milhares 13 87 2 2" xfId="20863" xr:uid="{1FC4D632-C922-4532-9610-442EDE479807}"/>
    <cellStyle name="Separador de milhares 13 87 2 2 2" xfId="31075" xr:uid="{AC37545F-F641-4B43-8EE4-3A55BAC0DE96}"/>
    <cellStyle name="Separador de milhares 13 87 2 2 3" xfId="37101" xr:uid="{8C9157B3-593F-4E79-A49F-9DF2ED7B08D0}"/>
    <cellStyle name="Separador de milhares 13 87 2 2 4" xfId="46301" xr:uid="{E7BD462E-1151-4A34-AA7F-F7824886BD7E}"/>
    <cellStyle name="Separador de milhares 13 87 2 3" xfId="28634" xr:uid="{F78081B6-3DDA-412E-8E19-AD6ED92297BC}"/>
    <cellStyle name="Separador de milhares 13 87 2 4" xfId="37100" xr:uid="{8BC4EA65-C64B-41D2-94A8-D38478796652}"/>
    <cellStyle name="Separador de milhares 13 87 2 5" xfId="43857" xr:uid="{94E6B799-4740-4744-9655-48B5E360B310}"/>
    <cellStyle name="Separador de milhares 13 87 3" xfId="20864" xr:uid="{E51A5A45-DD09-4D03-8167-8E073FA199AA}"/>
    <cellStyle name="Separador de milhares 13 87 3 2" xfId="29852" xr:uid="{799A9B35-A809-4FD6-9EED-03F187E597B4}"/>
    <cellStyle name="Separador de milhares 13 87 3 3" xfId="37102" xr:uid="{BEDCC2DD-0495-410A-AE4E-F01CDA515020}"/>
    <cellStyle name="Separador de milhares 13 87 3 4" xfId="45078" xr:uid="{54482D3E-8923-4A9E-B2FE-8088C3899432}"/>
    <cellStyle name="Separador de milhares 13 87 4" xfId="26335" xr:uid="{43796708-9FA1-4580-80A0-C894FFA0AED2}"/>
    <cellStyle name="Separador de milhares 13 87 5" xfId="27908" xr:uid="{5AA01401-C68D-4546-B987-72FC2568CFF4}"/>
    <cellStyle name="Separador de milhares 13 87 6" xfId="37099" xr:uid="{89461291-FFBE-49F1-A750-D09C9DF8E302}"/>
    <cellStyle name="Separador de milhares 13 87 7" xfId="42634" xr:uid="{E257F9DD-4022-4A0A-8E57-F01B9DBDDFC0}"/>
    <cellStyle name="Separador de milhares 13 88" xfId="20865" xr:uid="{9B515A62-33BD-4BCF-8EE4-BC7636A0366F}"/>
    <cellStyle name="Separador de milhares 13 88 2" xfId="20866" xr:uid="{5B7AF3B7-83B7-4995-B4A5-383E783063FD}"/>
    <cellStyle name="Separador de milhares 13 88 2 2" xfId="20867" xr:uid="{A2FBB0F4-23F2-4C09-9A62-4750A20EBBB8}"/>
    <cellStyle name="Separador de milhares 13 88 2 2 2" xfId="31076" xr:uid="{4176A763-F442-4E7C-B9B7-CC71C410F8F0}"/>
    <cellStyle name="Separador de milhares 13 88 2 2 3" xfId="37105" xr:uid="{095619B0-3B16-481B-AE9C-C25C67928F4F}"/>
    <cellStyle name="Separador de milhares 13 88 2 2 4" xfId="46302" xr:uid="{E23EBC7E-4D6D-42E4-B0D2-483A2E11A615}"/>
    <cellStyle name="Separador de milhares 13 88 2 3" xfId="28635" xr:uid="{16D1EC38-135F-4C0A-9726-2AAA89A60391}"/>
    <cellStyle name="Separador de milhares 13 88 2 4" xfId="37104" xr:uid="{976BFBCD-A1D2-412D-9B84-302DD121AE19}"/>
    <cellStyle name="Separador de milhares 13 88 2 5" xfId="43858" xr:uid="{3DBE859E-AB33-459E-9B8E-7AC5F9D7643B}"/>
    <cellStyle name="Separador de milhares 13 88 3" xfId="20868" xr:uid="{1F06DB73-12E9-44A9-9AFF-F7A6283BE8AF}"/>
    <cellStyle name="Separador de milhares 13 88 3 2" xfId="29853" xr:uid="{24B4D792-55ED-4557-B52A-C5F170630DF3}"/>
    <cellStyle name="Separador de milhares 13 88 3 3" xfId="37106" xr:uid="{E20A46C9-89B5-4D24-8154-C3C20D908168}"/>
    <cellStyle name="Separador de milhares 13 88 3 4" xfId="45079" xr:uid="{31A11D77-46D4-4C69-A42A-FDB3B56E9AB3}"/>
    <cellStyle name="Separador de milhares 13 88 4" xfId="26336" xr:uid="{DA8B2F44-FCF6-4796-A03B-F3861179F31B}"/>
    <cellStyle name="Separador de milhares 13 88 5" xfId="27909" xr:uid="{C489CEAC-C520-48BA-B289-AD4865A698F4}"/>
    <cellStyle name="Separador de milhares 13 88 6" xfId="37103" xr:uid="{482CFF4A-677D-4235-A6D8-B1BCEA62EA62}"/>
    <cellStyle name="Separador de milhares 13 88 7" xfId="42635" xr:uid="{BAD7C26C-53AC-408C-AAF4-BE005E48493D}"/>
    <cellStyle name="Separador de milhares 13 89" xfId="20869" xr:uid="{60333C94-9D40-47FA-8D87-008999DA77C8}"/>
    <cellStyle name="Separador de milhares 13 89 2" xfId="20870" xr:uid="{10A09796-D262-4924-961D-2375A363C7CF}"/>
    <cellStyle name="Separador de milhares 13 89 2 2" xfId="20871" xr:uid="{B142E20A-D78A-4EDB-91D3-A180ABA4E498}"/>
    <cellStyle name="Separador de milhares 13 89 2 2 2" xfId="31077" xr:uid="{B3F73A36-AB07-4702-A2A3-0126B4613829}"/>
    <cellStyle name="Separador de milhares 13 89 2 2 3" xfId="37109" xr:uid="{8265B48C-9F21-47E9-9987-B663BDEE011A}"/>
    <cellStyle name="Separador de milhares 13 89 2 2 4" xfId="46303" xr:uid="{33972B96-D2A6-4649-8524-B2B86D9ADB63}"/>
    <cellStyle name="Separador de milhares 13 89 2 3" xfId="28636" xr:uid="{5BA5CACC-403A-4CEA-8F02-87BFE6FBD51D}"/>
    <cellStyle name="Separador de milhares 13 89 2 4" xfId="37108" xr:uid="{392109FF-D3B8-4BD5-B3A4-0E6D8C287788}"/>
    <cellStyle name="Separador de milhares 13 89 2 5" xfId="43859" xr:uid="{2B0FC299-6322-4062-A680-D54D83953908}"/>
    <cellStyle name="Separador de milhares 13 89 3" xfId="20872" xr:uid="{5AF1DE02-0B3F-426C-B338-75A8B7692230}"/>
    <cellStyle name="Separador de milhares 13 89 3 2" xfId="29854" xr:uid="{93B8D7B4-1878-4793-9A2F-4326536CEC2F}"/>
    <cellStyle name="Separador de milhares 13 89 3 3" xfId="37110" xr:uid="{756A1020-2619-4BEA-89B7-046089A2A457}"/>
    <cellStyle name="Separador de milhares 13 89 3 4" xfId="45080" xr:uid="{89E7507C-1F3F-4BBA-9571-B112F03978C9}"/>
    <cellStyle name="Separador de milhares 13 89 4" xfId="26337" xr:uid="{E5E24CA6-27C7-437E-9231-FF18AB169671}"/>
    <cellStyle name="Separador de milhares 13 89 5" xfId="27910" xr:uid="{B102FC42-A618-4882-9B30-FAE781F38B34}"/>
    <cellStyle name="Separador de milhares 13 89 6" xfId="37107" xr:uid="{8D60B160-6809-4633-836F-40EA85C89C77}"/>
    <cellStyle name="Separador de milhares 13 89 7" xfId="42636" xr:uid="{FCE7BE3B-B41C-4341-B612-A85B6EEE96E4}"/>
    <cellStyle name="Separador de milhares 13 9" xfId="14296" xr:uid="{49B6C0A2-CF21-42C0-928C-077EF9FC7323}"/>
    <cellStyle name="Separador de milhares 13 9 2" xfId="16926" xr:uid="{5B87C6C5-B478-4A53-95D4-EC8C18A6CA70}"/>
    <cellStyle name="Separador de milhares 13 9 2 2" xfId="20875" xr:uid="{74F3E043-CB49-429B-A9F3-E3DE8743EF98}"/>
    <cellStyle name="Separador de milhares 13 9 2 2 2" xfId="30552" xr:uid="{1B954D2D-D151-449B-AC6A-744958D6ADE6}"/>
    <cellStyle name="Separador de milhares 13 9 2 2 3" xfId="37113" xr:uid="{7B8FB855-1441-4228-BE92-30463EAF96FB}"/>
    <cellStyle name="Separador de milhares 13 9 2 2 4" xfId="45778" xr:uid="{0EEA6B1D-76A9-47B7-950E-A2EA3E02237F}"/>
    <cellStyle name="Separador de milhares 13 9 2 3" xfId="20874" xr:uid="{FEACE6C7-1B9B-4E4B-B1C8-EEE1F6BE5C70}"/>
    <cellStyle name="Separador de milhares 13 9 2 3 2" xfId="37112" xr:uid="{72CB3021-76C7-4AAD-985C-82F2BECB9ED5}"/>
    <cellStyle name="Separador de milhares 13 9 2 4" xfId="25812" xr:uid="{1310F0FF-89E0-437E-8D13-FAE9A890BD70}"/>
    <cellStyle name="Separador de milhares 13 9 2 5" xfId="27385" xr:uid="{CF9B6D8F-CDA6-48A6-B498-55BF58F6ABE5}"/>
    <cellStyle name="Separador de milhares 13 9 2 6" xfId="35098" xr:uid="{E5AE22B6-473C-43DF-83C5-07FC7D35EDEC}"/>
    <cellStyle name="Separador de milhares 13 9 2 7" xfId="43334" xr:uid="{9ED5D88F-B439-44C5-BEF4-9B5DE0ABCEB0}"/>
    <cellStyle name="Separador de milhares 13 9 3" xfId="20876" xr:uid="{945F2986-592D-42D2-81E6-8498AFDA2C73}"/>
    <cellStyle name="Separador de milhares 13 9 3 2" xfId="29329" xr:uid="{A7CD98AD-0ABA-4B23-9F68-991EA34E4FD9}"/>
    <cellStyle name="Separador de milhares 13 9 3 3" xfId="37114" xr:uid="{69B512F1-4436-451A-A376-4C15F1812D83}"/>
    <cellStyle name="Separador de milhares 13 9 3 4" xfId="44555" xr:uid="{6A67269D-9011-4A18-BDB3-59F83F7EDC7F}"/>
    <cellStyle name="Separador de milhares 13 9 4" xfId="20873" xr:uid="{CF3AC39B-8F4A-4FCE-8A75-7A8881D8C354}"/>
    <cellStyle name="Separador de milhares 13 9 4 2" xfId="32286" xr:uid="{9D832FCD-C848-48D8-8371-7EFB4FBDC7AB}"/>
    <cellStyle name="Separador de milhares 13 9 4 3" xfId="37111" xr:uid="{D75A91A7-8CFC-4BAE-A55A-FA77AE7D5E6A}"/>
    <cellStyle name="Separador de milhares 13 9 4 4" xfId="47017" xr:uid="{4A9C7D20-30C8-4802-B2E1-8C4E1BB02DB6}"/>
    <cellStyle name="Separador de milhares 13 9 5" xfId="33667" xr:uid="{3F58F2A0-D924-4023-B51C-F8E6978ECA70}"/>
    <cellStyle name="Separador de milhares 13 9 5 2" xfId="48546" xr:uid="{C0366CDF-FD48-484B-9FF4-F54F7F4A33C3}"/>
    <cellStyle name="Separador de milhares 13 9 6" xfId="42111" xr:uid="{8B1584A5-F8BA-40D6-AEED-ADC88DF070A9}"/>
    <cellStyle name="Separador de milhares 13 90" xfId="20877" xr:uid="{60C5B651-7FB0-46F5-B605-002FC0E00823}"/>
    <cellStyle name="Separador de milhares 13 90 2" xfId="20878" xr:uid="{FE3FD093-94B0-4F51-8CCD-98A1A590E816}"/>
    <cellStyle name="Separador de milhares 13 90 2 2" xfId="20879" xr:uid="{25F3860F-CBCD-47D8-9E23-910E23343CA2}"/>
    <cellStyle name="Separador de milhares 13 90 2 2 2" xfId="31078" xr:uid="{FFE78FA9-1080-40C5-B5C6-1CCE9357F87A}"/>
    <cellStyle name="Separador de milhares 13 90 2 2 3" xfId="37117" xr:uid="{F6BBF630-CD59-43D3-B232-02896F5D52C2}"/>
    <cellStyle name="Separador de milhares 13 90 2 2 4" xfId="46304" xr:uid="{3933C893-A11D-46BC-9676-7A8D45BA5B5C}"/>
    <cellStyle name="Separador de milhares 13 90 2 3" xfId="28637" xr:uid="{7E26764E-4E69-45A9-A2F0-097E836FEFF2}"/>
    <cellStyle name="Separador de milhares 13 90 2 4" xfId="37116" xr:uid="{5DE6B0B5-420E-4008-BE92-0D8F73EB22FC}"/>
    <cellStyle name="Separador de milhares 13 90 2 5" xfId="43860" xr:uid="{33EE6326-A435-4E73-9156-B99C8C9FC81A}"/>
    <cellStyle name="Separador de milhares 13 90 3" xfId="20880" xr:uid="{924AB717-C196-4BAF-9925-B88C6E74AC66}"/>
    <cellStyle name="Separador de milhares 13 90 3 2" xfId="29855" xr:uid="{76E88428-9165-4801-AFF9-7C7D418F9128}"/>
    <cellStyle name="Separador de milhares 13 90 3 3" xfId="37118" xr:uid="{C4761793-3C24-4DD9-8F12-6ACA46DE4263}"/>
    <cellStyle name="Separador de milhares 13 90 3 4" xfId="45081" xr:uid="{2CA9227D-5483-4660-96BD-B260259B50A9}"/>
    <cellStyle name="Separador de milhares 13 90 4" xfId="26338" xr:uid="{20A640FD-6224-49F4-B302-6A792E0CCC8B}"/>
    <cellStyle name="Separador de milhares 13 90 5" xfId="27911" xr:uid="{2A2D5A77-3E01-4F0A-BA1B-2D9F36016C55}"/>
    <cellStyle name="Separador de milhares 13 90 6" xfId="37115" xr:uid="{92B4152A-C03B-4D3B-AD7E-6B8F470D9244}"/>
    <cellStyle name="Separador de milhares 13 90 7" xfId="42637" xr:uid="{E78C6238-9326-4100-8BA5-78A5ACD39BFB}"/>
    <cellStyle name="Separador de milhares 13 91" xfId="20881" xr:uid="{1608AB25-D291-4233-BAAB-6FFA7FD770E1}"/>
    <cellStyle name="Separador de milhares 13 91 2" xfId="20882" xr:uid="{075F7120-6127-4806-B821-9442B8E9E105}"/>
    <cellStyle name="Separador de milhares 13 91 2 2" xfId="20883" xr:uid="{AC0E3F7B-AFDC-428F-888F-32EB370BE94C}"/>
    <cellStyle name="Separador de milhares 13 91 2 2 2" xfId="31079" xr:uid="{67C06A2A-1185-4054-BD51-B97061BF2161}"/>
    <cellStyle name="Separador de milhares 13 91 2 2 3" xfId="37121" xr:uid="{B30D65D8-8444-4043-B9A4-8D67612588A0}"/>
    <cellStyle name="Separador de milhares 13 91 2 2 4" xfId="46305" xr:uid="{1F1CF9BF-43CC-4BF9-AB73-D8364E50257D}"/>
    <cellStyle name="Separador de milhares 13 91 2 3" xfId="28638" xr:uid="{32E08FE1-6F0B-4E69-B2D9-4EF391C84B71}"/>
    <cellStyle name="Separador de milhares 13 91 2 4" xfId="37120" xr:uid="{72D8FDD9-61ED-4596-AEBF-2E5558893ED2}"/>
    <cellStyle name="Separador de milhares 13 91 2 5" xfId="43861" xr:uid="{C880EE37-3B0B-4FB2-872B-9A79356D45E2}"/>
    <cellStyle name="Separador de milhares 13 91 3" xfId="20884" xr:uid="{A3DBA02B-4579-4ACF-91AD-E837AB86C705}"/>
    <cellStyle name="Separador de milhares 13 91 3 2" xfId="29856" xr:uid="{733EA422-883B-479F-BB1F-7B63A5311D06}"/>
    <cellStyle name="Separador de milhares 13 91 3 3" xfId="37122" xr:uid="{B83B46DE-6786-4C2F-862B-4A4C1770CF44}"/>
    <cellStyle name="Separador de milhares 13 91 3 4" xfId="45082" xr:uid="{690062ED-64E4-4987-A7ED-2B0ABB94D15C}"/>
    <cellStyle name="Separador de milhares 13 91 4" xfId="26339" xr:uid="{51684BF0-8AEE-4D5B-8699-147406AC91BD}"/>
    <cellStyle name="Separador de milhares 13 91 5" xfId="27912" xr:uid="{DB96D465-E731-4F52-A8D9-ABD6EF3CFF6C}"/>
    <cellStyle name="Separador de milhares 13 91 6" xfId="37119" xr:uid="{D4905DEB-6B7C-4A92-BEAA-7ADD39A32D78}"/>
    <cellStyle name="Separador de milhares 13 91 7" xfId="42638" xr:uid="{63A641EC-E077-4EDF-901E-1308D561B785}"/>
    <cellStyle name="Separador de milhares 13 92" xfId="20885" xr:uid="{A58F9F48-1D67-4D66-8FF5-5948797C2EE9}"/>
    <cellStyle name="Separador de milhares 13 92 2" xfId="20886" xr:uid="{5418CF2E-FBFE-4BC7-9856-81E6CF4658F0}"/>
    <cellStyle name="Separador de milhares 13 92 2 2" xfId="20887" xr:uid="{7BAD18CA-19BA-499F-91A7-DD67EFAAC029}"/>
    <cellStyle name="Separador de milhares 13 92 2 2 2" xfId="31080" xr:uid="{5609317E-7355-404D-AF74-E6CD22A5F10D}"/>
    <cellStyle name="Separador de milhares 13 92 2 2 3" xfId="37125" xr:uid="{62B0AC2D-A916-4E35-A9B6-98488988E5D4}"/>
    <cellStyle name="Separador de milhares 13 92 2 2 4" xfId="46306" xr:uid="{7755D12B-751A-4FDF-96B5-547AD14AC0E2}"/>
    <cellStyle name="Separador de milhares 13 92 2 3" xfId="28639" xr:uid="{D58F6060-930F-4399-8E0A-E5B921CFDA5E}"/>
    <cellStyle name="Separador de milhares 13 92 2 4" xfId="37124" xr:uid="{D87E85E7-96D2-4C55-8D0F-23BF97E0B2F7}"/>
    <cellStyle name="Separador de milhares 13 92 2 5" xfId="43862" xr:uid="{4D446295-377A-4D8A-8995-19CEDD913C92}"/>
    <cellStyle name="Separador de milhares 13 92 3" xfId="20888" xr:uid="{0F151874-4427-41AC-B122-D272857A0558}"/>
    <cellStyle name="Separador de milhares 13 92 3 2" xfId="29857" xr:uid="{D89880CB-2E05-453A-A44B-610399425314}"/>
    <cellStyle name="Separador de milhares 13 92 3 3" xfId="37126" xr:uid="{19139112-D58C-45F2-99BF-6356D3F489DA}"/>
    <cellStyle name="Separador de milhares 13 92 3 4" xfId="45083" xr:uid="{F90BC6F2-2077-4ABC-B549-9925DE3FE44B}"/>
    <cellStyle name="Separador de milhares 13 92 4" xfId="26340" xr:uid="{2155A877-671C-4C2A-9348-B75758A1B9C0}"/>
    <cellStyle name="Separador de milhares 13 92 5" xfId="27913" xr:uid="{C19AA812-FF6D-4B5A-8D3D-3827C8E947C2}"/>
    <cellStyle name="Separador de milhares 13 92 6" xfId="37123" xr:uid="{F6880E3C-F0A5-44F3-B549-7B98200D6DB3}"/>
    <cellStyle name="Separador de milhares 13 92 7" xfId="42639" xr:uid="{3CC26105-9CEB-49A7-A045-601A2FE5574C}"/>
    <cellStyle name="Separador de milhares 13 93" xfId="20889" xr:uid="{306A055D-7A3A-471E-8F68-2AE17130C541}"/>
    <cellStyle name="Separador de milhares 13 93 2" xfId="20890" xr:uid="{4C305414-9E62-4A93-834A-4ADA820328FD}"/>
    <cellStyle name="Separador de milhares 13 93 2 2" xfId="20891" xr:uid="{17FE447F-648D-4AD9-96E9-E36CABEF14C3}"/>
    <cellStyle name="Separador de milhares 13 93 2 2 2" xfId="31081" xr:uid="{79DF86D7-64AB-44F8-9EF8-F889E41848C3}"/>
    <cellStyle name="Separador de milhares 13 93 2 2 3" xfId="37129" xr:uid="{6AB068C8-E506-471D-8BE5-5FC25F5E1642}"/>
    <cellStyle name="Separador de milhares 13 93 2 2 4" xfId="46307" xr:uid="{2276DA0B-19C6-4B35-AA6D-A96BEE6DD19A}"/>
    <cellStyle name="Separador de milhares 13 93 2 3" xfId="28640" xr:uid="{13415F04-C835-4515-9CDF-3CEB16752FA6}"/>
    <cellStyle name="Separador de milhares 13 93 2 4" xfId="37128" xr:uid="{8A736A09-7C49-4482-815B-A9AD965BBE8A}"/>
    <cellStyle name="Separador de milhares 13 93 2 5" xfId="43863" xr:uid="{00770A68-281B-4E05-9E0C-86B3E3DAB49E}"/>
    <cellStyle name="Separador de milhares 13 93 3" xfId="20892" xr:uid="{5E06632A-501F-4E7F-848C-784429D49A2E}"/>
    <cellStyle name="Separador de milhares 13 93 3 2" xfId="29858" xr:uid="{115E3155-2163-4195-A455-55F5ED05354F}"/>
    <cellStyle name="Separador de milhares 13 93 3 3" xfId="37130" xr:uid="{883AEFD1-884C-4F34-8D3D-1D456974098C}"/>
    <cellStyle name="Separador de milhares 13 93 3 4" xfId="45084" xr:uid="{DF8C4809-6109-42D3-B90C-6F95A3C03E96}"/>
    <cellStyle name="Separador de milhares 13 93 4" xfId="26341" xr:uid="{99DDC0A7-B4A0-4300-BA73-D6D45230075A}"/>
    <cellStyle name="Separador de milhares 13 93 5" xfId="27914" xr:uid="{89B82801-8343-4C68-8C35-B5A90DF38F36}"/>
    <cellStyle name="Separador de milhares 13 93 6" xfId="37127" xr:uid="{EE04CBF0-A91E-485F-9786-1C152B5C7733}"/>
    <cellStyle name="Separador de milhares 13 93 7" xfId="42640" xr:uid="{C8FE59DC-EE61-482C-A2C7-0797709B7DAC}"/>
    <cellStyle name="Separador de milhares 13 94" xfId="20893" xr:uid="{01670F61-A77D-4305-9FAF-015F1E59543F}"/>
    <cellStyle name="Separador de milhares 13 94 2" xfId="20894" xr:uid="{762223DE-7FDA-41C0-B7A3-FCE029FD437B}"/>
    <cellStyle name="Separador de milhares 13 94 2 2" xfId="30536" xr:uid="{718EADBC-A447-49E8-829A-4B1A8B5E470A}"/>
    <cellStyle name="Separador de milhares 13 94 2 3" xfId="37132" xr:uid="{EFBA505C-F8AA-411D-A964-DC10BDD79352}"/>
    <cellStyle name="Separador de milhares 13 94 2 4" xfId="45762" xr:uid="{558E2179-DD85-4852-B2D3-DC11D9FD004E}"/>
    <cellStyle name="Separador de milhares 13 94 3" xfId="25796" xr:uid="{8A89DEA9-B27F-4238-9741-228BF5040EEA}"/>
    <cellStyle name="Separador de milhares 13 94 4" xfId="27369" xr:uid="{ECB303A3-4D72-4F50-9E9F-F1F149C1E241}"/>
    <cellStyle name="Separador de milhares 13 94 5" xfId="37131" xr:uid="{050D4044-5BC4-49FC-96F5-501A5DE362EF}"/>
    <cellStyle name="Separador de milhares 13 94 6" xfId="43318" xr:uid="{164FA24E-BF39-45B1-B595-820225395567}"/>
    <cellStyle name="Separador de milhares 13 95" xfId="20895" xr:uid="{A8ACAA54-FB1D-44C5-98C2-3C269345E094}"/>
    <cellStyle name="Separador de milhares 13 95 2" xfId="29313" xr:uid="{3A5AA9E4-BF36-4A98-A6C0-FA404684A7B6}"/>
    <cellStyle name="Separador de milhares 13 95 3" xfId="37133" xr:uid="{A7F4DABE-417A-496B-86E4-20F4221A3E05}"/>
    <cellStyle name="Separador de milhares 13 95 4" xfId="44539" xr:uid="{B92331CC-FEF8-4AA5-BCB0-B9E9CC0B1EB8}"/>
    <cellStyle name="Separador de milhares 13 96" xfId="20524" xr:uid="{84B62EFE-A0FC-4FBA-95DA-C5657F2BD6DF}"/>
    <cellStyle name="Separador de milhares 13 96 2" xfId="32270" xr:uid="{0A8B0D3B-890C-4341-81A2-BAE4B2B6EB80}"/>
    <cellStyle name="Separador de milhares 13 96 3" xfId="36762" xr:uid="{AEECAB56-0733-4BF7-9D68-F9D4595BC2CA}"/>
    <cellStyle name="Separador de milhares 13 96 4" xfId="47001" xr:uid="{3418510D-583A-4D85-ABE9-5FF5FA84856D}"/>
    <cellStyle name="Separador de milhares 13 97" xfId="42095" xr:uid="{F73F5178-BA70-44A6-8081-95E7C9654784}"/>
    <cellStyle name="Separador de milhares 14" xfId="14297" xr:uid="{0355E678-6A3E-4876-AE16-202C3F59AAD1}"/>
    <cellStyle name="Separador de milhares 14 10" xfId="14298" xr:uid="{00B2C579-91E1-43EA-A5C0-3F297938ED13}"/>
    <cellStyle name="Separador de milhares 14 10 2" xfId="16928" xr:uid="{9E00DC79-1AC9-4515-8D9B-83FF9211BCBD}"/>
    <cellStyle name="Separador de milhares 14 10 2 2" xfId="20899" xr:uid="{159D00AF-5361-4870-972C-AC77FEB7D091}"/>
    <cellStyle name="Separador de milhares 14 10 2 2 2" xfId="30554" xr:uid="{CD55735A-628F-416B-9B88-1F38497B0704}"/>
    <cellStyle name="Separador de milhares 14 10 2 2 3" xfId="37137" xr:uid="{0A6E6938-3F8C-4B06-B05D-9AF03C192B4D}"/>
    <cellStyle name="Separador de milhares 14 10 2 2 4" xfId="45780" xr:uid="{E5A12F55-3216-430A-BE34-87DEC852802C}"/>
    <cellStyle name="Separador de milhares 14 10 2 3" xfId="20898" xr:uid="{0C1861E0-A15E-46FB-9293-F929887EBF93}"/>
    <cellStyle name="Separador de milhares 14 10 2 3 2" xfId="37136" xr:uid="{C001B2E9-A27F-47C0-869F-C008B916FD36}"/>
    <cellStyle name="Separador de milhares 14 10 2 4" xfId="25814" xr:uid="{ABF027EA-AF2F-4051-B1F8-67DC9407B92A}"/>
    <cellStyle name="Separador de milhares 14 10 2 5" xfId="27387" xr:uid="{5093C76D-A730-4664-ACC2-B2FA552B21D8}"/>
    <cellStyle name="Separador de milhares 14 10 2 6" xfId="35100" xr:uid="{2C991A1D-9ED2-4CF2-A9D6-AC425586C58E}"/>
    <cellStyle name="Separador de milhares 14 10 2 7" xfId="43336" xr:uid="{0116CA9C-DF05-4DDA-A351-3EB972A60DC1}"/>
    <cellStyle name="Separador de milhares 14 10 3" xfId="20900" xr:uid="{72266298-6427-494A-9A5B-8704547C6D5C}"/>
    <cellStyle name="Separador de milhares 14 10 3 2" xfId="29331" xr:uid="{A963F77F-D470-40FD-B01C-F3CC888F29AE}"/>
    <cellStyle name="Separador de milhares 14 10 3 3" xfId="37138" xr:uid="{4F8D5D10-2024-4A9D-933D-CD68A1412030}"/>
    <cellStyle name="Separador de milhares 14 10 3 4" xfId="44557" xr:uid="{C8F65248-0D7F-45D5-BDA2-0AE0ABB73F1F}"/>
    <cellStyle name="Separador de milhares 14 10 4" xfId="20897" xr:uid="{431DAFF8-1A61-40CE-A076-0934953F589B}"/>
    <cellStyle name="Separador de milhares 14 10 4 2" xfId="32288" xr:uid="{C615FD7A-4876-4AC1-9B93-0A2BC85AF179}"/>
    <cellStyle name="Separador de milhares 14 10 4 3" xfId="37135" xr:uid="{CA93BA9D-3B4C-461E-89CA-5853B8DC27B2}"/>
    <cellStyle name="Separador de milhares 14 10 4 4" xfId="47019" xr:uid="{3D46F9B0-F004-4484-B3E8-74958007EACD}"/>
    <cellStyle name="Separador de milhares 14 10 5" xfId="33668" xr:uid="{C1AD3B82-7584-4557-9E14-0621DE21E829}"/>
    <cellStyle name="Separador de milhares 14 10 5 2" xfId="48547" xr:uid="{B341738F-7E49-4731-93BD-B020E24AD5FD}"/>
    <cellStyle name="Separador de milhares 14 10 6" xfId="42113" xr:uid="{59E6C4F0-DE0B-4055-B077-58FBBA327DA3}"/>
    <cellStyle name="Separador de milhares 14 11" xfId="14299" xr:uid="{6A602DDD-75BE-46EF-9A08-9A5177885D65}"/>
    <cellStyle name="Separador de milhares 14 11 2" xfId="16929" xr:uid="{60F3896B-0040-4F05-A7D4-DF4596FDC448}"/>
    <cellStyle name="Separador de milhares 14 11 2 2" xfId="20903" xr:uid="{02EEE6BC-1A9D-4FE3-8A4B-46A51116F60E}"/>
    <cellStyle name="Separador de milhares 14 11 2 2 2" xfId="30555" xr:uid="{02FADFD6-15B2-4C3E-92F6-1404712B5859}"/>
    <cellStyle name="Separador de milhares 14 11 2 2 3" xfId="37141" xr:uid="{8AE813EC-805B-46EA-B785-CC32390C04C6}"/>
    <cellStyle name="Separador de milhares 14 11 2 2 4" xfId="45781" xr:uid="{3181AE76-E92F-421B-8F13-AC24D1CEB964}"/>
    <cellStyle name="Separador de milhares 14 11 2 3" xfId="20902" xr:uid="{4A841F4D-E9FE-4794-866F-DFCCE0082A0D}"/>
    <cellStyle name="Separador de milhares 14 11 2 3 2" xfId="37140" xr:uid="{23C7417D-D672-446E-A8E2-E78F2F9307B9}"/>
    <cellStyle name="Separador de milhares 14 11 2 4" xfId="25815" xr:uid="{B7702CA3-5BAC-4AE6-B6AE-161DDC62A986}"/>
    <cellStyle name="Separador de milhares 14 11 2 5" xfId="27388" xr:uid="{684144AA-2490-4EE8-A4E4-DF047AFECFAE}"/>
    <cellStyle name="Separador de milhares 14 11 2 6" xfId="35101" xr:uid="{72C77ECD-75C6-4000-BEF5-43DA4CAA01D7}"/>
    <cellStyle name="Separador de milhares 14 11 2 7" xfId="43337" xr:uid="{C616DAE3-678C-4356-9A95-AFCE4C8FADB5}"/>
    <cellStyle name="Separador de milhares 14 11 3" xfId="20904" xr:uid="{0910B92F-816B-4E0B-99F7-7C5335C84642}"/>
    <cellStyle name="Separador de milhares 14 11 3 2" xfId="29332" xr:uid="{41FBC32F-B6A2-4CED-9B09-17CA478263BB}"/>
    <cellStyle name="Separador de milhares 14 11 3 3" xfId="37142" xr:uid="{53F9BF2E-DE73-435B-88BF-7F2F47442378}"/>
    <cellStyle name="Separador de milhares 14 11 3 4" xfId="44558" xr:uid="{7A8635EF-0119-4480-B9F8-EF71B90B70F4}"/>
    <cellStyle name="Separador de milhares 14 11 4" xfId="20901" xr:uid="{29230453-1BB0-4CE2-8C03-1875688B75F7}"/>
    <cellStyle name="Separador de milhares 14 11 4 2" xfId="32289" xr:uid="{31E853CA-E960-4C74-83A3-246679B5DB87}"/>
    <cellStyle name="Separador de milhares 14 11 4 3" xfId="37139" xr:uid="{DA7520B5-3B93-4770-965C-39C03F42B39E}"/>
    <cellStyle name="Separador de milhares 14 11 4 4" xfId="47020" xr:uid="{59B60FFA-5C01-467A-B02B-11AEC8C8D67C}"/>
    <cellStyle name="Separador de milhares 14 11 5" xfId="33669" xr:uid="{47D7D8B4-6678-4066-9C36-DD51A9DCC2D5}"/>
    <cellStyle name="Separador de milhares 14 11 5 2" xfId="48548" xr:uid="{C911D174-4F4A-46D5-9378-96F3560778CA}"/>
    <cellStyle name="Separador de milhares 14 11 6" xfId="42114" xr:uid="{81CE4485-0641-4ADE-8085-BD5BC8E52759}"/>
    <cellStyle name="Separador de milhares 14 12" xfId="14300" xr:uid="{CB010BDE-CADC-492A-A9B4-FC24E507C2AF}"/>
    <cellStyle name="Separador de milhares 14 12 2" xfId="16930" xr:uid="{28ACFD15-5616-471E-B65A-7E1D49C56766}"/>
    <cellStyle name="Separador de milhares 14 12 2 2" xfId="20907" xr:uid="{134A787E-9700-43EE-AD18-42B0D1EE402A}"/>
    <cellStyle name="Separador de milhares 14 12 2 2 2" xfId="30556" xr:uid="{E4EA07A0-67F2-444A-BC9D-678687F315BB}"/>
    <cellStyle name="Separador de milhares 14 12 2 2 3" xfId="37145" xr:uid="{D85CBDD7-5B28-4E11-BEB9-0875ED0FFC79}"/>
    <cellStyle name="Separador de milhares 14 12 2 2 4" xfId="45782" xr:uid="{4AA02B29-77EC-495D-90C3-1C5C3E865E75}"/>
    <cellStyle name="Separador de milhares 14 12 2 3" xfId="20906" xr:uid="{2A1F7965-1C63-4C15-9411-98674E1B4FC0}"/>
    <cellStyle name="Separador de milhares 14 12 2 3 2" xfId="37144" xr:uid="{19E1F0E2-DB26-4C7C-8E2A-AF70D644AB84}"/>
    <cellStyle name="Separador de milhares 14 12 2 4" xfId="25816" xr:uid="{EB077820-286D-4F84-B40A-FB8B197764FB}"/>
    <cellStyle name="Separador de milhares 14 12 2 5" xfId="27389" xr:uid="{073EC1FB-53A7-4722-831C-45D1BC70A64B}"/>
    <cellStyle name="Separador de milhares 14 12 2 6" xfId="35102" xr:uid="{7DD97B7E-5F61-4179-BCB2-D1E7C63E2A55}"/>
    <cellStyle name="Separador de milhares 14 12 2 7" xfId="43338" xr:uid="{31B427E7-2191-435E-8514-89D4B45ED9A9}"/>
    <cellStyle name="Separador de milhares 14 12 3" xfId="20908" xr:uid="{FC369D17-8B48-48D1-B909-D65B18CC5719}"/>
    <cellStyle name="Separador de milhares 14 12 3 2" xfId="29333" xr:uid="{5DBC5EE0-9276-49DB-9E50-35009836C14D}"/>
    <cellStyle name="Separador de milhares 14 12 3 3" xfId="37146" xr:uid="{7CFD8FC4-9D23-428D-9980-7922819B8A24}"/>
    <cellStyle name="Separador de milhares 14 12 3 4" xfId="44559" xr:uid="{9C0E2362-3930-4CEC-A695-67C8641F9FDC}"/>
    <cellStyle name="Separador de milhares 14 12 4" xfId="20905" xr:uid="{1BA44760-D501-495F-B7AA-05DEEBF7C55B}"/>
    <cellStyle name="Separador de milhares 14 12 4 2" xfId="32290" xr:uid="{0D1FA39F-8052-4E75-939F-D445CC3686C8}"/>
    <cellStyle name="Separador de milhares 14 12 4 3" xfId="37143" xr:uid="{506D1CC1-FD65-4621-B79C-B0997DA258A8}"/>
    <cellStyle name="Separador de milhares 14 12 4 4" xfId="47021" xr:uid="{2EA9545D-14EC-4913-A255-900D969757FC}"/>
    <cellStyle name="Separador de milhares 14 12 5" xfId="33670" xr:uid="{117265B6-ECAD-4E64-A9CF-D1ED2F91BB87}"/>
    <cellStyle name="Separador de milhares 14 12 5 2" xfId="48549" xr:uid="{15FC9EC1-A0E6-4CAC-BA57-89082AA2F7A2}"/>
    <cellStyle name="Separador de milhares 14 12 6" xfId="42115" xr:uid="{4A18F49A-0050-4D24-8E97-F1F6B2F10DEF}"/>
    <cellStyle name="Separador de milhares 14 13" xfId="14301" xr:uid="{29A90EB5-6C0E-4F3E-B83A-0CD97524D06F}"/>
    <cellStyle name="Separador de milhares 14 13 2" xfId="16931" xr:uid="{CEE791C6-CA9F-46CA-8AA1-5C75E6FAB1D8}"/>
    <cellStyle name="Separador de milhares 14 13 2 2" xfId="20911" xr:uid="{B8B786A4-F6E8-42A6-85DF-AE9B1C924683}"/>
    <cellStyle name="Separador de milhares 14 13 2 2 2" xfId="30557" xr:uid="{BAC30A85-65F9-4476-A482-763419068464}"/>
    <cellStyle name="Separador de milhares 14 13 2 2 3" xfId="37149" xr:uid="{D723D7CD-24A0-44E6-A06C-4C2E6FA9F311}"/>
    <cellStyle name="Separador de milhares 14 13 2 2 4" xfId="45783" xr:uid="{6F02713D-8ED0-4503-95DE-150AF321720C}"/>
    <cellStyle name="Separador de milhares 14 13 2 3" xfId="20910" xr:uid="{8A4467F4-4DB6-4580-B3DC-65C48011793B}"/>
    <cellStyle name="Separador de milhares 14 13 2 3 2" xfId="37148" xr:uid="{E6FD33F4-36F9-4CA0-853B-B9BE37FC6F1C}"/>
    <cellStyle name="Separador de milhares 14 13 2 4" xfId="25817" xr:uid="{7458DA2C-B1AA-44E6-898B-10F160A9A17A}"/>
    <cellStyle name="Separador de milhares 14 13 2 5" xfId="27390" xr:uid="{67480944-4CC0-4B8A-880B-4AE7C512DA5B}"/>
    <cellStyle name="Separador de milhares 14 13 2 6" xfId="35103" xr:uid="{92FDB3FA-3C9C-486C-A298-AC8935DE1589}"/>
    <cellStyle name="Separador de milhares 14 13 2 7" xfId="43339" xr:uid="{35775955-F79A-4535-BFC3-2DF4F888B84E}"/>
    <cellStyle name="Separador de milhares 14 13 3" xfId="20912" xr:uid="{13DA2E7C-2F2F-440E-A6CD-1CC54B9026D8}"/>
    <cellStyle name="Separador de milhares 14 13 3 2" xfId="29334" xr:uid="{CF1E5CD7-0105-4089-93AC-7F6C2668E93C}"/>
    <cellStyle name="Separador de milhares 14 13 3 3" xfId="37150" xr:uid="{FF9D453B-2124-43A7-BC92-2C04C132B936}"/>
    <cellStyle name="Separador de milhares 14 13 3 4" xfId="44560" xr:uid="{054CF62C-A2D2-4CF2-826D-9D4380F55756}"/>
    <cellStyle name="Separador de milhares 14 13 4" xfId="20909" xr:uid="{44D6BCFF-BFB5-40BC-8494-8DA3C03867CA}"/>
    <cellStyle name="Separador de milhares 14 13 4 2" xfId="32291" xr:uid="{1D6C2710-B68F-4691-83D9-146B0A0A6BEA}"/>
    <cellStyle name="Separador de milhares 14 13 4 3" xfId="37147" xr:uid="{6FB25A02-320A-4EA5-A9FD-2FD656BA0095}"/>
    <cellStyle name="Separador de milhares 14 13 4 4" xfId="47022" xr:uid="{D452F6C2-41BB-4157-8F65-FC0FF3987CF7}"/>
    <cellStyle name="Separador de milhares 14 13 5" xfId="33671" xr:uid="{3DC25618-1728-4171-A6D9-45E421BF4539}"/>
    <cellStyle name="Separador de milhares 14 13 5 2" xfId="48550" xr:uid="{8D86E1D9-8A3B-4333-8495-3B83970F3D6F}"/>
    <cellStyle name="Separador de milhares 14 13 6" xfId="42116" xr:uid="{C9374C15-ADA0-41A6-A988-E3CF2EACA87D}"/>
    <cellStyle name="Separador de milhares 14 14" xfId="14302" xr:uid="{DB3CF7D9-613D-4C93-85E9-9CB159D7AE6A}"/>
    <cellStyle name="Separador de milhares 14 14 2" xfId="16932" xr:uid="{33802BE9-8DBB-49FF-8DFB-6B42BD13AFE9}"/>
    <cellStyle name="Separador de milhares 14 14 2 2" xfId="20915" xr:uid="{02FC7A54-402D-420F-8079-282F6F2BA244}"/>
    <cellStyle name="Separador de milhares 14 14 2 2 2" xfId="30558" xr:uid="{716F7C9A-EE45-46F1-B16C-FE0900D24BBC}"/>
    <cellStyle name="Separador de milhares 14 14 2 2 3" xfId="37153" xr:uid="{891AA899-7B2F-4BCA-ABA3-3658E373B9E1}"/>
    <cellStyle name="Separador de milhares 14 14 2 2 4" xfId="45784" xr:uid="{5414165E-F061-410B-887F-33F210B850C1}"/>
    <cellStyle name="Separador de milhares 14 14 2 3" xfId="20914" xr:uid="{F5FE2699-15FB-4E51-A293-A2CC70550763}"/>
    <cellStyle name="Separador de milhares 14 14 2 3 2" xfId="37152" xr:uid="{95573C10-B8F1-41A9-B0D8-C3C3EF868081}"/>
    <cellStyle name="Separador de milhares 14 14 2 4" xfId="25818" xr:uid="{8338B00E-0D54-41FB-A5E4-9EA0A0CAF4D4}"/>
    <cellStyle name="Separador de milhares 14 14 2 5" xfId="27391" xr:uid="{D326B2B5-40AB-45B3-B3A3-C60B35F4D8C9}"/>
    <cellStyle name="Separador de milhares 14 14 2 6" xfId="35104" xr:uid="{8AA40A7B-38C9-42CD-9E55-26FEFC517BAD}"/>
    <cellStyle name="Separador de milhares 14 14 2 7" xfId="43340" xr:uid="{00372D91-6507-41BE-8385-C4AC3C8400E3}"/>
    <cellStyle name="Separador de milhares 14 14 3" xfId="20916" xr:uid="{FFA1F812-3273-4A2B-AB8F-20D5385ED707}"/>
    <cellStyle name="Separador de milhares 14 14 3 2" xfId="29335" xr:uid="{C31B619D-2ECB-400F-A0CC-8E7DA23B6CCD}"/>
    <cellStyle name="Separador de milhares 14 14 3 3" xfId="37154" xr:uid="{17F68FEE-6AD9-496A-99DC-4DD9CF39A6F0}"/>
    <cellStyle name="Separador de milhares 14 14 3 4" xfId="44561" xr:uid="{41EC5365-4CD5-46BD-ACF1-5C0FC6D8AA8C}"/>
    <cellStyle name="Separador de milhares 14 14 4" xfId="20913" xr:uid="{BEA564C7-49AC-4466-BD39-0F5E2F346271}"/>
    <cellStyle name="Separador de milhares 14 14 4 2" xfId="32292" xr:uid="{9E9E33EC-BE56-4FD8-BEC0-3A0A5F5B2C62}"/>
    <cellStyle name="Separador de milhares 14 14 4 3" xfId="37151" xr:uid="{510205BD-B346-4DE5-8258-22B5C8CF5D74}"/>
    <cellStyle name="Separador de milhares 14 14 4 4" xfId="47023" xr:uid="{444229C0-8081-48FA-A9A3-06A35ACCED77}"/>
    <cellStyle name="Separador de milhares 14 14 5" xfId="33672" xr:uid="{DBBC26D9-2E29-4F3F-8E54-9CC5CD8A753D}"/>
    <cellStyle name="Separador de milhares 14 14 5 2" xfId="48551" xr:uid="{63183626-2947-41DE-B19E-CEF9990F4560}"/>
    <cellStyle name="Separador de milhares 14 14 6" xfId="42117" xr:uid="{3BAE36DE-7CCE-4C44-B25F-A9839525399E}"/>
    <cellStyle name="Separador de milhares 14 15" xfId="14303" xr:uid="{5F430E5B-778E-4A02-B172-388093FD22B2}"/>
    <cellStyle name="Separador de milhares 14 15 2" xfId="16933" xr:uid="{64A9B7A7-4DA5-4EFC-A984-57B37CDB35B6}"/>
    <cellStyle name="Separador de milhares 14 15 2 2" xfId="20919" xr:uid="{FBD38A90-4DC6-4AB9-B0C1-CA2EBEC0DFE4}"/>
    <cellStyle name="Separador de milhares 14 15 2 2 2" xfId="30559" xr:uid="{3C9C7131-8562-4880-84F9-261E78D7BFE5}"/>
    <cellStyle name="Separador de milhares 14 15 2 2 3" xfId="37157" xr:uid="{0FEBF283-EC84-4ACA-93E2-525AE596D3BA}"/>
    <cellStyle name="Separador de milhares 14 15 2 2 4" xfId="45785" xr:uid="{0D30802F-CE6C-4277-813F-47DD410F3B57}"/>
    <cellStyle name="Separador de milhares 14 15 2 3" xfId="20918" xr:uid="{709FD36D-D470-464A-9602-EEBFE69B45E4}"/>
    <cellStyle name="Separador de milhares 14 15 2 3 2" xfId="37156" xr:uid="{900E6BCD-01CC-40C9-9729-5A5CE15F7772}"/>
    <cellStyle name="Separador de milhares 14 15 2 4" xfId="25819" xr:uid="{6AB3F33A-10AA-4653-AB0F-55BFADA7137B}"/>
    <cellStyle name="Separador de milhares 14 15 2 5" xfId="27392" xr:uid="{21B7783D-B5C0-487F-97F6-2BCF109B3380}"/>
    <cellStyle name="Separador de milhares 14 15 2 6" xfId="35105" xr:uid="{E662CC01-54E2-446B-A094-76F3AA8A7694}"/>
    <cellStyle name="Separador de milhares 14 15 2 7" xfId="43341" xr:uid="{6031ED03-CB0E-4E05-8171-8B311A82D683}"/>
    <cellStyle name="Separador de milhares 14 15 3" xfId="20920" xr:uid="{8DDE46DB-D22B-42AA-9A39-828D7057B34E}"/>
    <cellStyle name="Separador de milhares 14 15 3 2" xfId="29336" xr:uid="{1E3A51B8-7741-479F-A36D-19458EE54E2A}"/>
    <cellStyle name="Separador de milhares 14 15 3 3" xfId="37158" xr:uid="{B96E28C8-0AFE-4581-9989-4D67EAEB9A7D}"/>
    <cellStyle name="Separador de milhares 14 15 3 4" xfId="44562" xr:uid="{EF8F98D2-D988-4351-94C4-964F18F1415F}"/>
    <cellStyle name="Separador de milhares 14 15 4" xfId="20917" xr:uid="{35C8CF1D-6CD3-4333-9819-024C8EF4AC57}"/>
    <cellStyle name="Separador de milhares 14 15 4 2" xfId="32293" xr:uid="{24C1631B-414E-46A2-B90A-5CAF02F3A037}"/>
    <cellStyle name="Separador de milhares 14 15 4 3" xfId="37155" xr:uid="{CA776B43-5F7F-4AFD-AE94-51EEC8FBF642}"/>
    <cellStyle name="Separador de milhares 14 15 4 4" xfId="47024" xr:uid="{789C7AEA-FA35-48DF-BEA5-E833F3AB9620}"/>
    <cellStyle name="Separador de milhares 14 15 5" xfId="33673" xr:uid="{C6172A25-D4C3-4BD9-A706-494B38EA5BD2}"/>
    <cellStyle name="Separador de milhares 14 15 5 2" xfId="48552" xr:uid="{4DCF8D2D-F8BE-44B2-9A6D-4BDBABD3783C}"/>
    <cellStyle name="Separador de milhares 14 15 6" xfId="42118" xr:uid="{555C27AB-208C-4930-9BDE-DE36FC402CC5}"/>
    <cellStyle name="Separador de milhares 14 16" xfId="14304" xr:uid="{F81EE458-5B67-4C59-A4B1-27532C3B91F5}"/>
    <cellStyle name="Separador de milhares 14 16 2" xfId="16934" xr:uid="{C491F90A-6335-41E0-8361-A6C0EA1EE608}"/>
    <cellStyle name="Separador de milhares 14 16 2 2" xfId="20923" xr:uid="{5ACACC82-F4F7-41D5-9483-EA043DD43DD7}"/>
    <cellStyle name="Separador de milhares 14 16 2 2 2" xfId="30560" xr:uid="{38DACFF6-9F6E-4316-B95A-49BE2FF75C42}"/>
    <cellStyle name="Separador de milhares 14 16 2 2 3" xfId="37161" xr:uid="{643D39BA-1503-4D2F-860F-AA2C8294B3EF}"/>
    <cellStyle name="Separador de milhares 14 16 2 2 4" xfId="45786" xr:uid="{09566CF4-1635-4F22-82E5-DB506D814919}"/>
    <cellStyle name="Separador de milhares 14 16 2 3" xfId="20922" xr:uid="{7BAD17BF-70BF-4351-B837-C19F7197D144}"/>
    <cellStyle name="Separador de milhares 14 16 2 3 2" xfId="37160" xr:uid="{9ED83017-E9CD-497F-8281-A7897B3904B3}"/>
    <cellStyle name="Separador de milhares 14 16 2 4" xfId="25820" xr:uid="{D9DC6F7F-DCAB-4E9D-8A32-462D61206E60}"/>
    <cellStyle name="Separador de milhares 14 16 2 5" xfId="27393" xr:uid="{87A31D16-5EBE-4885-A906-3EB0588C25A2}"/>
    <cellStyle name="Separador de milhares 14 16 2 6" xfId="35106" xr:uid="{4C2514B2-4E75-4432-A91F-E9852C9F369A}"/>
    <cellStyle name="Separador de milhares 14 16 2 7" xfId="43342" xr:uid="{0DEB0D6F-2681-45EB-A3D8-0591AB9BCA58}"/>
    <cellStyle name="Separador de milhares 14 16 3" xfId="20924" xr:uid="{C224133E-71C8-4DDE-A0C4-DD52786AFDBC}"/>
    <cellStyle name="Separador de milhares 14 16 3 2" xfId="29337" xr:uid="{DE4BD71B-C681-4D3F-A980-66DFF0C31062}"/>
    <cellStyle name="Separador de milhares 14 16 3 3" xfId="37162" xr:uid="{429AE663-BB38-4B70-943A-E6C9A3A2E935}"/>
    <cellStyle name="Separador de milhares 14 16 3 4" xfId="44563" xr:uid="{83D6EFB4-36C9-4ED3-AF50-A4C088FFEFA2}"/>
    <cellStyle name="Separador de milhares 14 16 4" xfId="20921" xr:uid="{D6A6E8E0-F857-45BA-AB19-91E020B35FE1}"/>
    <cellStyle name="Separador de milhares 14 16 4 2" xfId="32294" xr:uid="{0F82DBC0-D48B-4E49-930B-1D2C967052C7}"/>
    <cellStyle name="Separador de milhares 14 16 4 3" xfId="37159" xr:uid="{4A45774F-9309-4A9F-A209-BCEE8195A4E4}"/>
    <cellStyle name="Separador de milhares 14 16 4 4" xfId="47025" xr:uid="{AAB81B2F-C4E3-401C-9427-AC84F8F1CB34}"/>
    <cellStyle name="Separador de milhares 14 16 5" xfId="33674" xr:uid="{7CAE51F2-7EF5-41D4-9FF3-127B1920B446}"/>
    <cellStyle name="Separador de milhares 14 16 5 2" xfId="48553" xr:uid="{42A4F313-067C-4F6A-8623-E5AB05D0A7D7}"/>
    <cellStyle name="Separador de milhares 14 16 6" xfId="42119" xr:uid="{9B555883-D0DB-4437-8F62-D009DA9E6AEE}"/>
    <cellStyle name="Separador de milhares 14 17" xfId="14305" xr:uid="{E3308D57-8C00-47D0-84C3-A61747AF1C46}"/>
    <cellStyle name="Separador de milhares 14 17 2" xfId="16935" xr:uid="{88EF2503-999B-48D4-B8A3-4DD80E058830}"/>
    <cellStyle name="Separador de milhares 14 17 2 2" xfId="20927" xr:uid="{9FD09FE7-2E24-4955-BBC5-DD2103382960}"/>
    <cellStyle name="Separador de milhares 14 17 2 2 2" xfId="30561" xr:uid="{43A3A8C3-DB48-4501-9FFE-6586B2D6E0E6}"/>
    <cellStyle name="Separador de milhares 14 17 2 2 3" xfId="37165" xr:uid="{BCD6E43D-35C2-4E30-82A8-52CBCBC26E6F}"/>
    <cellStyle name="Separador de milhares 14 17 2 2 4" xfId="45787" xr:uid="{DD367760-3CAD-405D-8BEC-C6AC545E9AC4}"/>
    <cellStyle name="Separador de milhares 14 17 2 3" xfId="20926" xr:uid="{26D69F33-00B8-4ED0-A100-408D8367111F}"/>
    <cellStyle name="Separador de milhares 14 17 2 3 2" xfId="37164" xr:uid="{0E0FF83F-E761-4F41-9717-158473B2C4FB}"/>
    <cellStyle name="Separador de milhares 14 17 2 4" xfId="25821" xr:uid="{6D539FBC-464B-4B7B-A40A-2D9268B01171}"/>
    <cellStyle name="Separador de milhares 14 17 2 5" xfId="27394" xr:uid="{877D8F59-9D16-42E5-8986-4A52B6923FA8}"/>
    <cellStyle name="Separador de milhares 14 17 2 6" xfId="35107" xr:uid="{A5195593-187F-4D92-9B51-18CC775DE6E4}"/>
    <cellStyle name="Separador de milhares 14 17 2 7" xfId="43343" xr:uid="{384D6D55-6288-4014-9AFB-86455D35FAAF}"/>
    <cellStyle name="Separador de milhares 14 17 3" xfId="20928" xr:uid="{C38A5954-F4FF-4317-8639-AF23E9F20AA4}"/>
    <cellStyle name="Separador de milhares 14 17 3 2" xfId="29338" xr:uid="{BEC2CF5B-EC38-44CD-BC59-B71065C543C3}"/>
    <cellStyle name="Separador de milhares 14 17 3 3" xfId="37166" xr:uid="{ABBB1046-4725-44FE-9D3E-666386BF5964}"/>
    <cellStyle name="Separador de milhares 14 17 3 4" xfId="44564" xr:uid="{D91F286E-AE49-4982-B18A-90680E24FBD8}"/>
    <cellStyle name="Separador de milhares 14 17 4" xfId="20925" xr:uid="{7CA8C515-2B84-4412-A30C-40FF9ACEF389}"/>
    <cellStyle name="Separador de milhares 14 17 4 2" xfId="32295" xr:uid="{C4E07B3F-273B-47FA-BB86-030A995923FA}"/>
    <cellStyle name="Separador de milhares 14 17 4 3" xfId="37163" xr:uid="{445D91A3-3AAF-4FC0-AC60-4AEC7F861C12}"/>
    <cellStyle name="Separador de milhares 14 17 4 4" xfId="47026" xr:uid="{84ADA82D-B063-4482-9092-E7D4C70C7B93}"/>
    <cellStyle name="Separador de milhares 14 17 5" xfId="33675" xr:uid="{24686C34-E6E8-49E6-B2F1-E223A4AC41D3}"/>
    <cellStyle name="Separador de milhares 14 17 5 2" xfId="48554" xr:uid="{31D72545-1212-48E5-859C-74A08153172B}"/>
    <cellStyle name="Separador de milhares 14 17 6" xfId="42120" xr:uid="{CF5DB0F9-78A2-42A1-BBA1-5361FBC3FB7D}"/>
    <cellStyle name="Separador de milhares 14 18" xfId="16927" xr:uid="{5F636E17-3659-418A-B1E2-8A6A044BFE97}"/>
    <cellStyle name="Separador de milhares 14 18 2" xfId="20930" xr:uid="{A4752E61-3906-417C-9A03-370053727AE1}"/>
    <cellStyle name="Separador de milhares 14 18 2 2" xfId="30553" xr:uid="{26590055-4251-49AF-98B3-4B9F30843560}"/>
    <cellStyle name="Separador de milhares 14 18 2 3" xfId="37168" xr:uid="{94F7A1E3-5646-4FFB-8068-D2A93B815659}"/>
    <cellStyle name="Separador de milhares 14 18 2 4" xfId="45779" xr:uid="{61A06EE6-6413-4914-B3BB-36DD0288688D}"/>
    <cellStyle name="Separador de milhares 14 18 3" xfId="20929" xr:uid="{2E327240-BF6B-4A5E-84AC-77C31BB898E7}"/>
    <cellStyle name="Separador de milhares 14 18 3 2" xfId="37167" xr:uid="{ED68BA77-29D3-4FE0-9229-C3C357175C29}"/>
    <cellStyle name="Separador de milhares 14 18 4" xfId="25813" xr:uid="{EDF22806-6388-4B24-AFCE-A1C81AE1F54D}"/>
    <cellStyle name="Separador de milhares 14 18 5" xfId="27386" xr:uid="{1B356710-869B-49F6-A36B-4357E878287A}"/>
    <cellStyle name="Separador de milhares 14 18 6" xfId="35099" xr:uid="{09182358-74F4-4A8A-927E-657FA2D40BC7}"/>
    <cellStyle name="Separador de milhares 14 18 7" xfId="43335" xr:uid="{7F061D71-980D-448D-9067-31FF9DA98074}"/>
    <cellStyle name="Separador de milhares 14 19" xfId="20931" xr:uid="{CD9FA011-B62D-492F-9AE2-38C92E449786}"/>
    <cellStyle name="Separador de milhares 14 19 2" xfId="29330" xr:uid="{3DCEB7BD-ACF4-400F-8E1A-E3A5FC83EB8A}"/>
    <cellStyle name="Separador de milhares 14 19 3" xfId="37169" xr:uid="{4E9F1E85-460B-42BF-9D9A-6868E010739D}"/>
    <cellStyle name="Separador de milhares 14 19 4" xfId="44556" xr:uid="{683C4E56-111C-48BF-8DB9-C577C7E0A6E1}"/>
    <cellStyle name="Separador de milhares 14 2" xfId="14306" xr:uid="{EB5E27EA-A2E5-4BFE-A6CA-49E593A60FB8}"/>
    <cellStyle name="Separador de milhares 14 2 2" xfId="16936" xr:uid="{B0C22F16-0508-4532-A26C-48AF18045EEB}"/>
    <cellStyle name="Separador de milhares 14 2 2 2" xfId="20934" xr:uid="{19E7148F-B686-4672-AF12-69FF3AEDAE85}"/>
    <cellStyle name="Separador de milhares 14 2 2 2 2" xfId="30562" xr:uid="{C93B9594-49D1-4E27-A9D8-A09EAFF98891}"/>
    <cellStyle name="Separador de milhares 14 2 2 2 3" xfId="37172" xr:uid="{F28D24B1-D2E6-452E-8FE5-B1B055E3D45D}"/>
    <cellStyle name="Separador de milhares 14 2 2 2 4" xfId="45788" xr:uid="{751EC9E7-E628-4803-A918-8EE92B63F15A}"/>
    <cellStyle name="Separador de milhares 14 2 2 3" xfId="20933" xr:uid="{42A40F92-305E-4A58-94C8-CB9E1D0EDD7D}"/>
    <cellStyle name="Separador de milhares 14 2 2 3 2" xfId="37171" xr:uid="{5E712B98-375B-4214-AD0E-9C283700C674}"/>
    <cellStyle name="Separador de milhares 14 2 2 4" xfId="25822" xr:uid="{218A6043-E13B-471B-BCEF-790CFFE69FDD}"/>
    <cellStyle name="Separador de milhares 14 2 2 5" xfId="27395" xr:uid="{A567D86B-A699-49E7-A353-124262B9DE87}"/>
    <cellStyle name="Separador de milhares 14 2 2 6" xfId="35108" xr:uid="{ECDF4898-7C67-44D8-A1AD-2E792F18D334}"/>
    <cellStyle name="Separador de milhares 14 2 2 7" xfId="43344" xr:uid="{B8A17C1F-3F60-421B-89F7-2BB4FB56C27A}"/>
    <cellStyle name="Separador de milhares 14 2 3" xfId="20935" xr:uid="{8C0FDA3B-4B80-441E-B8EE-E2FEF2C95A4A}"/>
    <cellStyle name="Separador de milhares 14 2 3 2" xfId="29339" xr:uid="{52C77685-8606-43D9-B984-5417819190F0}"/>
    <cellStyle name="Separador de milhares 14 2 3 3" xfId="37173" xr:uid="{6667B1AA-55F7-4B58-A557-DC19E7DAB0DE}"/>
    <cellStyle name="Separador de milhares 14 2 3 4" xfId="44565" xr:uid="{71CBD486-A764-47AE-8D15-27E0DE8348B0}"/>
    <cellStyle name="Separador de milhares 14 2 4" xfId="20932" xr:uid="{860399FA-E661-4D5A-B26B-D0D085259EB4}"/>
    <cellStyle name="Separador de milhares 14 2 4 2" xfId="32296" xr:uid="{D681F86C-869B-4DC7-8D8B-D76545DC17A0}"/>
    <cellStyle name="Separador de milhares 14 2 4 3" xfId="37170" xr:uid="{F608B36A-2E4D-49F2-9944-98EADB15AE17}"/>
    <cellStyle name="Separador de milhares 14 2 4 4" xfId="47027" xr:uid="{4F368AE3-312B-479D-859D-CAA65EA9E175}"/>
    <cellStyle name="Separador de milhares 14 2 5" xfId="33676" xr:uid="{D135BF39-B040-4E95-BE41-C4682831A0E6}"/>
    <cellStyle name="Separador de milhares 14 2 5 2" xfId="48555" xr:uid="{2B07EBB9-6009-455E-88EB-1DA41F85B938}"/>
    <cellStyle name="Separador de milhares 14 2 6" xfId="42121" xr:uid="{BA96CFBE-9786-4EEE-9F2A-B5E72A463718}"/>
    <cellStyle name="Separador de milhares 14 20" xfId="20896" xr:uid="{2E183AEC-6BAD-4FBA-B5A2-E1D20A3D29AE}"/>
    <cellStyle name="Separador de milhares 14 20 2" xfId="32287" xr:uid="{97C5924C-6515-4245-9CA6-DC05DCFD040E}"/>
    <cellStyle name="Separador de milhares 14 20 3" xfId="37134" xr:uid="{3D1059C0-E29E-44EE-B78A-72B1C9F10DE2}"/>
    <cellStyle name="Separador de milhares 14 20 4" xfId="47018" xr:uid="{4B777E96-E842-4337-8D0D-43B6183401F9}"/>
    <cellStyle name="Separador de milhares 14 21" xfId="42112" xr:uid="{E56C209C-FDDD-437B-9422-794F6BC1BE15}"/>
    <cellStyle name="Separador de milhares 14 3" xfId="14307" xr:uid="{C609FE3F-E8E3-4779-9D2D-1526C262B72E}"/>
    <cellStyle name="Separador de milhares 14 3 2" xfId="16937" xr:uid="{3E7F3BB3-92D1-4623-8BEC-4B664A3E7C6E}"/>
    <cellStyle name="Separador de milhares 14 3 2 2" xfId="20938" xr:uid="{EBC1BF60-DE7B-4B9E-9E40-0DFB1655BFFE}"/>
    <cellStyle name="Separador de milhares 14 3 2 2 2" xfId="30563" xr:uid="{C6FFB488-DEDD-4F5D-8483-8C6CC25DE4EA}"/>
    <cellStyle name="Separador de milhares 14 3 2 2 3" xfId="37176" xr:uid="{D9018F42-CDCC-473B-94B4-EA7DCDFC45F0}"/>
    <cellStyle name="Separador de milhares 14 3 2 2 4" xfId="45789" xr:uid="{A102FF98-4D83-4900-9733-BC782205123A}"/>
    <cellStyle name="Separador de milhares 14 3 2 3" xfId="20937" xr:uid="{EE337DEB-1364-4E7E-A6FD-E213F7B2AB0B}"/>
    <cellStyle name="Separador de milhares 14 3 2 3 2" xfId="37175" xr:uid="{F1DC4A00-347D-45F6-82F2-256139A1491E}"/>
    <cellStyle name="Separador de milhares 14 3 2 4" xfId="25823" xr:uid="{84AEB2AB-16C3-4624-B133-1ABFDEAC9047}"/>
    <cellStyle name="Separador de milhares 14 3 2 5" xfId="27396" xr:uid="{0F8B1CC5-3586-48DA-9608-AE9E84AF9991}"/>
    <cellStyle name="Separador de milhares 14 3 2 6" xfId="35109" xr:uid="{461DFDF2-9D3B-4B43-BFA2-B9A326BFB985}"/>
    <cellStyle name="Separador de milhares 14 3 2 7" xfId="43345" xr:uid="{1D66647F-E1AF-40E4-A43F-F6AE96FCE7B6}"/>
    <cellStyle name="Separador de milhares 14 3 3" xfId="20939" xr:uid="{BF2EA309-1CDA-410A-95DE-111ABA381353}"/>
    <cellStyle name="Separador de milhares 14 3 3 2" xfId="29340" xr:uid="{C8F76EA1-6BD5-43F5-9A8D-A47CD03BD3A4}"/>
    <cellStyle name="Separador de milhares 14 3 3 3" xfId="37177" xr:uid="{39518444-1E74-4F7B-B4EC-5DEF96A5C98E}"/>
    <cellStyle name="Separador de milhares 14 3 3 4" xfId="44566" xr:uid="{492CF2EE-270B-431C-A068-D5719D03AB13}"/>
    <cellStyle name="Separador de milhares 14 3 4" xfId="20936" xr:uid="{53F35D76-34E3-42F2-9DF7-3FCC3DC726FA}"/>
    <cellStyle name="Separador de milhares 14 3 4 2" xfId="32297" xr:uid="{D22B0F07-1A30-42FA-A73F-48A3FA4F5E9F}"/>
    <cellStyle name="Separador de milhares 14 3 4 3" xfId="37174" xr:uid="{BF286148-2644-4D3A-88C8-714AC295B99D}"/>
    <cellStyle name="Separador de milhares 14 3 4 4" xfId="47028" xr:uid="{A54991CC-82AB-4582-B65A-58B69F7CFB78}"/>
    <cellStyle name="Separador de milhares 14 3 5" xfId="33677" xr:uid="{E532BFEE-C22E-4D50-A4F9-D123753CD08D}"/>
    <cellStyle name="Separador de milhares 14 3 5 2" xfId="48556" xr:uid="{237DE4FF-C1A6-4110-8E30-B96737A6810C}"/>
    <cellStyle name="Separador de milhares 14 3 6" xfId="42122" xr:uid="{42D2C25D-A87C-4658-9380-9311ADE026DD}"/>
    <cellStyle name="Separador de milhares 14 4" xfId="14308" xr:uid="{0C8F6400-8BE5-40B3-8569-ABC89E3EFB47}"/>
    <cellStyle name="Separador de milhares 14 4 2" xfId="16938" xr:uid="{5F32191E-DA78-428E-9A04-08FAC20CF7F6}"/>
    <cellStyle name="Separador de milhares 14 4 2 2" xfId="20942" xr:uid="{BCB9859E-09B9-4FB6-A661-4B7E622F1F4E}"/>
    <cellStyle name="Separador de milhares 14 4 2 2 2" xfId="30564" xr:uid="{D71936D1-056D-45C6-B618-2E7F896B81F6}"/>
    <cellStyle name="Separador de milhares 14 4 2 2 3" xfId="37180" xr:uid="{E0134520-41FA-464E-AB92-F10A77C1ABF6}"/>
    <cellStyle name="Separador de milhares 14 4 2 2 4" xfId="45790" xr:uid="{5F95AF54-71E1-496B-9024-6BB16CAEE983}"/>
    <cellStyle name="Separador de milhares 14 4 2 3" xfId="20941" xr:uid="{AC5F949C-9997-4D2E-8053-3844764A1D1C}"/>
    <cellStyle name="Separador de milhares 14 4 2 3 2" xfId="37179" xr:uid="{00D8B3EB-12AF-4017-8358-924BF14FBE71}"/>
    <cellStyle name="Separador de milhares 14 4 2 4" xfId="25824" xr:uid="{FF191735-6C17-427D-A140-3E2CA80AD557}"/>
    <cellStyle name="Separador de milhares 14 4 2 5" xfId="27397" xr:uid="{2579CEBD-0CFE-4D26-A30A-93397D228A8C}"/>
    <cellStyle name="Separador de milhares 14 4 2 6" xfId="35110" xr:uid="{A3AAB0FE-5169-404B-A0ED-5DF95A62EF8E}"/>
    <cellStyle name="Separador de milhares 14 4 2 7" xfId="43346" xr:uid="{3B640156-B31B-4290-BBE7-9F7CCC667C3E}"/>
    <cellStyle name="Separador de milhares 14 4 3" xfId="20943" xr:uid="{11F71EFF-9700-47AE-9EEB-2713047524A9}"/>
    <cellStyle name="Separador de milhares 14 4 3 2" xfId="29341" xr:uid="{7D44A7CB-106B-40DC-BD78-879C3DD4169A}"/>
    <cellStyle name="Separador de milhares 14 4 3 3" xfId="37181" xr:uid="{0098975F-93C7-4D64-9628-668AB54A76EB}"/>
    <cellStyle name="Separador de milhares 14 4 3 4" xfId="44567" xr:uid="{645E1E1B-7165-49C9-AD3A-028A0339F3FF}"/>
    <cellStyle name="Separador de milhares 14 4 4" xfId="20940" xr:uid="{59FD486E-BA46-4C55-A0C0-7D64CFABAE27}"/>
    <cellStyle name="Separador de milhares 14 4 4 2" xfId="32298" xr:uid="{FEB086D4-85D3-4661-A3FD-C0C81F18CC09}"/>
    <cellStyle name="Separador de milhares 14 4 4 3" xfId="37178" xr:uid="{1A4CE238-EB05-4A6F-AF87-DB0BC5A95D26}"/>
    <cellStyle name="Separador de milhares 14 4 4 4" xfId="47029" xr:uid="{B20B09F7-65F9-44CF-BFD4-63DA04BCA318}"/>
    <cellStyle name="Separador de milhares 14 4 5" xfId="33678" xr:uid="{B51F50BD-821B-47D5-8E7C-1335ACB1A6FF}"/>
    <cellStyle name="Separador de milhares 14 4 5 2" xfId="48557" xr:uid="{272C4297-1EC2-434E-80CF-E15F4891F49F}"/>
    <cellStyle name="Separador de milhares 14 4 6" xfId="42123" xr:uid="{36EEE61F-09A8-4DFB-BD82-49DAEA09468D}"/>
    <cellStyle name="Separador de milhares 14 5" xfId="14309" xr:uid="{628137F2-5100-4D70-B766-F0523A0E2275}"/>
    <cellStyle name="Separador de milhares 14 5 2" xfId="16939" xr:uid="{07A3CE1D-9D95-43B0-A1C8-7376551B82F6}"/>
    <cellStyle name="Separador de milhares 14 5 2 2" xfId="20946" xr:uid="{9A541810-AC56-4296-9A11-56FB1D490ADE}"/>
    <cellStyle name="Separador de milhares 14 5 2 2 2" xfId="30565" xr:uid="{07BEA20D-7420-4157-9AF5-013A11446FF9}"/>
    <cellStyle name="Separador de milhares 14 5 2 2 3" xfId="37184" xr:uid="{4ADAC4E4-65FD-4222-9093-15C90ACC42FF}"/>
    <cellStyle name="Separador de milhares 14 5 2 2 4" xfId="45791" xr:uid="{AD06668A-5710-4A49-B628-90A7FDE9E5A8}"/>
    <cellStyle name="Separador de milhares 14 5 2 3" xfId="20945" xr:uid="{F2CE7A1E-7410-4FA3-B882-2530C7E885FA}"/>
    <cellStyle name="Separador de milhares 14 5 2 3 2" xfId="37183" xr:uid="{7E84B5EB-9D9C-4BB0-8720-78D444BB08B9}"/>
    <cellStyle name="Separador de milhares 14 5 2 4" xfId="25825" xr:uid="{FABFDEF9-0672-4C2D-A31B-30010A7DA886}"/>
    <cellStyle name="Separador de milhares 14 5 2 5" xfId="27398" xr:uid="{CFEBE248-0510-4CE2-B45F-9593BF107F59}"/>
    <cellStyle name="Separador de milhares 14 5 2 6" xfId="35111" xr:uid="{4A47FCD0-A384-4CE3-981F-F4505C8C94E2}"/>
    <cellStyle name="Separador de milhares 14 5 2 7" xfId="43347" xr:uid="{8EEEE0C2-7FA7-49AB-96A1-124E3C32C05F}"/>
    <cellStyle name="Separador de milhares 14 5 3" xfId="20947" xr:uid="{0D406E66-FB55-47AF-A48F-9502F7417ED5}"/>
    <cellStyle name="Separador de milhares 14 5 3 2" xfId="29342" xr:uid="{9C382AC3-720D-4E4F-B92E-3159AE55BF71}"/>
    <cellStyle name="Separador de milhares 14 5 3 3" xfId="37185" xr:uid="{F220AA12-0FA6-4B64-82F9-EC3AB75F350F}"/>
    <cellStyle name="Separador de milhares 14 5 3 4" xfId="44568" xr:uid="{A76358E6-36B1-4FAF-8675-90916ABE22AA}"/>
    <cellStyle name="Separador de milhares 14 5 4" xfId="20944" xr:uid="{F490C1A0-C2EE-43D4-A69E-4605B373FD9E}"/>
    <cellStyle name="Separador de milhares 14 5 4 2" xfId="32299" xr:uid="{D1D59FF2-CC9E-4D52-AEE8-9D268E59584C}"/>
    <cellStyle name="Separador de milhares 14 5 4 3" xfId="37182" xr:uid="{4DBE5476-9BC2-4CAC-BABA-5728F0ADA5B6}"/>
    <cellStyle name="Separador de milhares 14 5 4 4" xfId="47030" xr:uid="{13C9C68B-C607-489E-BDCD-4A98695CB296}"/>
    <cellStyle name="Separador de milhares 14 5 5" xfId="33679" xr:uid="{32B34643-8228-4325-AE82-4E8E8D03D7CF}"/>
    <cellStyle name="Separador de milhares 14 5 5 2" xfId="48558" xr:uid="{AC27FD74-D12D-480F-90B3-1078C50A873E}"/>
    <cellStyle name="Separador de milhares 14 5 6" xfId="42124" xr:uid="{AB5DB647-F5B8-4DCF-A782-4DC3BEA31727}"/>
    <cellStyle name="Separador de milhares 14 6" xfId="14310" xr:uid="{4184DE57-F2CC-460D-BDBE-D56EBACD7F60}"/>
    <cellStyle name="Separador de milhares 14 6 2" xfId="16940" xr:uid="{1DACDF24-CE79-40C5-96EB-D2CF41B99843}"/>
    <cellStyle name="Separador de milhares 14 6 2 2" xfId="20950" xr:uid="{FB7CFF86-ED3E-445B-9DDF-A51A49EE727A}"/>
    <cellStyle name="Separador de milhares 14 6 2 2 2" xfId="30566" xr:uid="{8B7596C5-5274-42FA-94F3-3E91D222F16F}"/>
    <cellStyle name="Separador de milhares 14 6 2 2 3" xfId="37188" xr:uid="{D05C1E12-E0BC-4C87-B92C-C75B026907F2}"/>
    <cellStyle name="Separador de milhares 14 6 2 2 4" xfId="45792" xr:uid="{C22775EF-2D81-4FBE-BB02-700822EAE831}"/>
    <cellStyle name="Separador de milhares 14 6 2 3" xfId="20949" xr:uid="{8E2C8030-E1B8-4CCA-89CC-2BB1D871C2B3}"/>
    <cellStyle name="Separador de milhares 14 6 2 3 2" xfId="37187" xr:uid="{1BEA92CF-939B-4187-A071-B6C46DF345E9}"/>
    <cellStyle name="Separador de milhares 14 6 2 4" xfId="25826" xr:uid="{6E65095C-ED27-444C-AF74-A5D7EEE73E1B}"/>
    <cellStyle name="Separador de milhares 14 6 2 5" xfId="27399" xr:uid="{8DD2B7FE-6E98-4D3D-BF3A-1750C5052D66}"/>
    <cellStyle name="Separador de milhares 14 6 2 6" xfId="35112" xr:uid="{920DADD9-BBAA-4940-9DE9-9C1079EB28E8}"/>
    <cellStyle name="Separador de milhares 14 6 2 7" xfId="43348" xr:uid="{2424816D-57F4-4E43-A75B-521AF5D27F73}"/>
    <cellStyle name="Separador de milhares 14 6 3" xfId="20951" xr:uid="{B2085196-25B1-4AEE-BA5D-535EA82C373A}"/>
    <cellStyle name="Separador de milhares 14 6 3 2" xfId="29343" xr:uid="{9371143D-EABD-4A13-89EA-F67E214852A4}"/>
    <cellStyle name="Separador de milhares 14 6 3 3" xfId="37189" xr:uid="{A969464E-389F-47EA-AFBD-A2921553F952}"/>
    <cellStyle name="Separador de milhares 14 6 3 4" xfId="44569" xr:uid="{D0EEDA33-51FB-4730-A15C-92AA499C65C5}"/>
    <cellStyle name="Separador de milhares 14 6 4" xfId="20948" xr:uid="{1A600BA0-23D3-4E00-B682-840DC499002A}"/>
    <cellStyle name="Separador de milhares 14 6 4 2" xfId="32300" xr:uid="{9CC4A8CD-E45B-4677-9E0D-F973D550FB44}"/>
    <cellStyle name="Separador de milhares 14 6 4 3" xfId="37186" xr:uid="{D30A1422-71EB-4E0E-8824-D3D3FD5BBBFA}"/>
    <cellStyle name="Separador de milhares 14 6 4 4" xfId="47031" xr:uid="{8215E1FA-A744-420C-B913-B5D15C46955B}"/>
    <cellStyle name="Separador de milhares 14 6 5" xfId="33680" xr:uid="{CDB7EE90-B9EB-4E61-9B9D-9836F9B41FDD}"/>
    <cellStyle name="Separador de milhares 14 6 5 2" xfId="48559" xr:uid="{2C0B3C19-4A38-4115-9C7C-FDDBEAD3E36A}"/>
    <cellStyle name="Separador de milhares 14 6 6" xfId="42125" xr:uid="{5D4EF1CC-A457-4330-AC48-5EDEBA907424}"/>
    <cellStyle name="Separador de milhares 14 7" xfId="14311" xr:uid="{FE07615D-4EE8-4045-9CB0-1C8E105506D7}"/>
    <cellStyle name="Separador de milhares 14 7 2" xfId="16941" xr:uid="{E0F06D94-2E98-4A8D-9DEB-29D955ECD0BC}"/>
    <cellStyle name="Separador de milhares 14 7 2 2" xfId="20954" xr:uid="{502E3ABD-E98F-4EA1-81BE-7A67C5DBF98F}"/>
    <cellStyle name="Separador de milhares 14 7 2 2 2" xfId="30567" xr:uid="{3C1E4B64-315E-4F14-B9D3-B53A6436EF0C}"/>
    <cellStyle name="Separador de milhares 14 7 2 2 3" xfId="37192" xr:uid="{31BE8D49-BEC0-463E-A18F-2B99465E64D5}"/>
    <cellStyle name="Separador de milhares 14 7 2 2 4" xfId="45793" xr:uid="{DDF8D4BA-5E00-496C-9BED-439784339F1C}"/>
    <cellStyle name="Separador de milhares 14 7 2 3" xfId="20953" xr:uid="{25A14EE5-7D73-4A63-80C8-CBDEA952491B}"/>
    <cellStyle name="Separador de milhares 14 7 2 3 2" xfId="37191" xr:uid="{D9581E83-58D7-4703-8CF2-D4B23FE0D566}"/>
    <cellStyle name="Separador de milhares 14 7 2 4" xfId="25827" xr:uid="{FFF52ADE-9BE2-4EEA-BA9F-6B3775628C75}"/>
    <cellStyle name="Separador de milhares 14 7 2 5" xfId="27400" xr:uid="{B6D556E8-89A5-4877-86A5-44663868D777}"/>
    <cellStyle name="Separador de milhares 14 7 2 6" xfId="35113" xr:uid="{27F4C17F-7681-4DDC-B9A3-5488A5ABA9F4}"/>
    <cellStyle name="Separador de milhares 14 7 2 7" xfId="43349" xr:uid="{500F060D-0E71-439B-893B-94D8843394A4}"/>
    <cellStyle name="Separador de milhares 14 7 3" xfId="20955" xr:uid="{9DE9453E-48A2-4F55-BAE2-BC2A2E2C315A}"/>
    <cellStyle name="Separador de milhares 14 7 3 2" xfId="29344" xr:uid="{2C2F9C1B-408D-4500-8977-7C77119F09EB}"/>
    <cellStyle name="Separador de milhares 14 7 3 3" xfId="37193" xr:uid="{90857905-96C7-4955-BBCE-06CD687C9FF1}"/>
    <cellStyle name="Separador de milhares 14 7 3 4" xfId="44570" xr:uid="{0F961C4E-922A-43F9-8E72-7989C775D5A8}"/>
    <cellStyle name="Separador de milhares 14 7 4" xfId="20952" xr:uid="{E73394B3-4FDA-4ACB-A45D-B0D8472349B9}"/>
    <cellStyle name="Separador de milhares 14 7 4 2" xfId="32301" xr:uid="{B8526B0E-8095-4B2A-AE77-6C8466B21946}"/>
    <cellStyle name="Separador de milhares 14 7 4 3" xfId="37190" xr:uid="{48A81F00-E580-46A0-9733-3ABB6C007DD9}"/>
    <cellStyle name="Separador de milhares 14 7 4 4" xfId="47032" xr:uid="{A74082D1-0FAB-4D3F-B540-ED6396D5E216}"/>
    <cellStyle name="Separador de milhares 14 7 5" xfId="33681" xr:uid="{F13055E1-2588-465C-ACF1-994442EBC945}"/>
    <cellStyle name="Separador de milhares 14 7 5 2" xfId="48560" xr:uid="{C993C6A9-A31C-4A99-9F0B-5E7FB4ED3167}"/>
    <cellStyle name="Separador de milhares 14 7 6" xfId="42126" xr:uid="{F7607F54-3B9F-4E1E-B818-45C78F013021}"/>
    <cellStyle name="Separador de milhares 14 8" xfId="14312" xr:uid="{AA7149B5-04A9-42B3-B747-7B3936319779}"/>
    <cellStyle name="Separador de milhares 14 8 2" xfId="16942" xr:uid="{E5DDA28F-543C-49D7-86B4-D78243B93EAB}"/>
    <cellStyle name="Separador de milhares 14 8 2 2" xfId="20958" xr:uid="{29AC675C-AE97-48EF-9416-35A5F6732952}"/>
    <cellStyle name="Separador de milhares 14 8 2 2 2" xfId="30568" xr:uid="{A1247B0B-7AC5-482F-8B3E-FC437CD07ED8}"/>
    <cellStyle name="Separador de milhares 14 8 2 2 3" xfId="37196" xr:uid="{A7E8171C-1B49-4B51-B5E4-BD96E84F0B89}"/>
    <cellStyle name="Separador de milhares 14 8 2 2 4" xfId="45794" xr:uid="{E0C86A06-8C30-497F-8236-841FE14ADAB2}"/>
    <cellStyle name="Separador de milhares 14 8 2 3" xfId="20957" xr:uid="{E1FBB612-AD3B-4395-9E3A-5E130A4B0B37}"/>
    <cellStyle name="Separador de milhares 14 8 2 3 2" xfId="37195" xr:uid="{87964CD6-F970-45FD-B7E2-C21E3173B402}"/>
    <cellStyle name="Separador de milhares 14 8 2 4" xfId="25828" xr:uid="{0D5AEE94-5B9E-4CFD-8A2F-9E6622E9E596}"/>
    <cellStyle name="Separador de milhares 14 8 2 5" xfId="27401" xr:uid="{EE544E2B-B15D-4C66-BAF7-28B495D3CD48}"/>
    <cellStyle name="Separador de milhares 14 8 2 6" xfId="35114" xr:uid="{0CE48E7A-6E87-446B-95F8-2FE73A321093}"/>
    <cellStyle name="Separador de milhares 14 8 2 7" xfId="43350" xr:uid="{F75BE643-1B36-4F6C-AF22-9DC69DD1D58E}"/>
    <cellStyle name="Separador de milhares 14 8 3" xfId="20959" xr:uid="{0FD861E3-EE65-496F-9443-B7E681856607}"/>
    <cellStyle name="Separador de milhares 14 8 3 2" xfId="29345" xr:uid="{BBA6D053-6FF4-4A8A-A52A-5337CEEDEABB}"/>
    <cellStyle name="Separador de milhares 14 8 3 3" xfId="37197" xr:uid="{8A6B544D-A615-4032-8297-4F9326AA6A1E}"/>
    <cellStyle name="Separador de milhares 14 8 3 4" xfId="44571" xr:uid="{70921D57-F552-404B-91E1-057A40A100F7}"/>
    <cellStyle name="Separador de milhares 14 8 4" xfId="20956" xr:uid="{3E74950F-D1A9-4144-AD16-7390EDC5BCF8}"/>
    <cellStyle name="Separador de milhares 14 8 4 2" xfId="32302" xr:uid="{8B35BEEF-F90E-4CF4-A391-1A42540C254F}"/>
    <cellStyle name="Separador de milhares 14 8 4 3" xfId="37194" xr:uid="{AFC75B98-F42C-4B38-B14E-9672B9B9B2E4}"/>
    <cellStyle name="Separador de milhares 14 8 4 4" xfId="47033" xr:uid="{41EE997C-3976-45AF-998E-BCD1FAC72CEC}"/>
    <cellStyle name="Separador de milhares 14 8 5" xfId="33682" xr:uid="{284006A0-3F6C-4AA4-A01D-4573775892BC}"/>
    <cellStyle name="Separador de milhares 14 8 5 2" xfId="48561" xr:uid="{3460506C-14E2-41F5-A543-59E454E35C5D}"/>
    <cellStyle name="Separador de milhares 14 8 6" xfId="42127" xr:uid="{0D86956E-0849-4BFE-BB74-A83A7914D9DD}"/>
    <cellStyle name="Separador de milhares 14 9" xfId="14313" xr:uid="{2E34A932-E4FF-4CF8-9811-CEC248E1E79E}"/>
    <cellStyle name="Separador de milhares 14 9 2" xfId="16943" xr:uid="{F91EB79D-E01B-48F7-B5C3-AF5898C33ED5}"/>
    <cellStyle name="Separador de milhares 14 9 2 2" xfId="20962" xr:uid="{704A59FA-B43A-4520-9FE9-EEBB8420CE0D}"/>
    <cellStyle name="Separador de milhares 14 9 2 2 2" xfId="30569" xr:uid="{FCE7C716-4414-4976-BFBC-7685D22DE795}"/>
    <cellStyle name="Separador de milhares 14 9 2 2 3" xfId="37200" xr:uid="{17398D35-8AC4-44A7-BC78-5D0E9EC30FC7}"/>
    <cellStyle name="Separador de milhares 14 9 2 2 4" xfId="45795" xr:uid="{11DDD1B0-7528-4FFC-B38B-0BF8760C3007}"/>
    <cellStyle name="Separador de milhares 14 9 2 3" xfId="20961" xr:uid="{1931C51E-9B64-4B63-A7F7-22F921E4FD93}"/>
    <cellStyle name="Separador de milhares 14 9 2 3 2" xfId="37199" xr:uid="{37E6FC50-1ACE-45B0-9E26-289581A56F39}"/>
    <cellStyle name="Separador de milhares 14 9 2 4" xfId="25829" xr:uid="{3C7A11DC-0B16-4173-8ABC-5E7693E9D846}"/>
    <cellStyle name="Separador de milhares 14 9 2 5" xfId="27402" xr:uid="{4FB1803C-D30D-4EAC-BDD1-80B134CAC883}"/>
    <cellStyle name="Separador de milhares 14 9 2 6" xfId="35115" xr:uid="{8DB843A3-1E8F-482D-96A8-07853BA176DC}"/>
    <cellStyle name="Separador de milhares 14 9 2 7" xfId="43351" xr:uid="{0C2675AB-F0A7-48DD-BA62-64A2AEBCBF34}"/>
    <cellStyle name="Separador de milhares 14 9 3" xfId="20963" xr:uid="{8C4BEA01-7058-4D70-9455-20B2411645CD}"/>
    <cellStyle name="Separador de milhares 14 9 3 2" xfId="29346" xr:uid="{57063F3C-C2E7-4D46-B9EE-543126EC78CC}"/>
    <cellStyle name="Separador de milhares 14 9 3 3" xfId="37201" xr:uid="{6E3765F6-01CB-495A-B493-DEC9CD627D3C}"/>
    <cellStyle name="Separador de milhares 14 9 3 4" xfId="44572" xr:uid="{E7F0F7E9-9ED7-46D1-BFF2-8976E80ED58D}"/>
    <cellStyle name="Separador de milhares 14 9 4" xfId="20960" xr:uid="{744228C5-2CC3-4A41-9B2E-35614BCE9037}"/>
    <cellStyle name="Separador de milhares 14 9 4 2" xfId="32303" xr:uid="{F77DB699-56E6-4992-A8E5-60C82CF3D3B5}"/>
    <cellStyle name="Separador de milhares 14 9 4 3" xfId="37198" xr:uid="{463911FB-8B91-4109-AAC3-E48CA6994356}"/>
    <cellStyle name="Separador de milhares 14 9 4 4" xfId="47034" xr:uid="{CDA07963-79DA-4806-AB89-05D5DFF2E1B1}"/>
    <cellStyle name="Separador de milhares 14 9 5" xfId="33683" xr:uid="{26D387C5-319B-4F4B-A5FC-A80671DB6AE1}"/>
    <cellStyle name="Separador de milhares 14 9 5 2" xfId="48562" xr:uid="{240E2782-8AC1-461C-AB74-27F5A3E12C8C}"/>
    <cellStyle name="Separador de milhares 14 9 6" xfId="42128" xr:uid="{890BC80E-A908-4D0D-B91E-768A34BC52E2}"/>
    <cellStyle name="Separador de milhares 15" xfId="14314" xr:uid="{C61CEAF8-C524-4F63-AD59-C84473143865}"/>
    <cellStyle name="Separador de milhares 15 10" xfId="20965" xr:uid="{B810A2D7-03C7-45FC-9B3E-580C13E1676D}"/>
    <cellStyle name="Separador de milhares 15 10 2" xfId="20966" xr:uid="{DACDBAFA-CB3E-403B-867A-24E83B7940C4}"/>
    <cellStyle name="Separador de milhares 15 10 2 2" xfId="20967" xr:uid="{FC72F0EB-56D7-4ED8-AD4C-88D4492FB276}"/>
    <cellStyle name="Separador de milhares 15 10 2 2 2" xfId="31082" xr:uid="{B6377B2D-DE90-4718-88F9-525E6940D3BC}"/>
    <cellStyle name="Separador de milhares 15 10 2 2 3" xfId="37205" xr:uid="{C55B7A42-3265-4627-A6EC-429B5182F717}"/>
    <cellStyle name="Separador de milhares 15 10 2 2 4" xfId="46308" xr:uid="{0860C6AE-51E0-47BB-932D-8298C7FEDB17}"/>
    <cellStyle name="Separador de milhares 15 10 2 3" xfId="28641" xr:uid="{B0FABF27-2330-41C0-A7F1-8C83B407DA8C}"/>
    <cellStyle name="Separador de milhares 15 10 2 4" xfId="37204" xr:uid="{D21602FA-ABB0-4A91-8F48-052DA3EB4B94}"/>
    <cellStyle name="Separador de milhares 15 10 2 5" xfId="43864" xr:uid="{EECF18AE-A20B-4581-9445-28B831F98C9E}"/>
    <cellStyle name="Separador de milhares 15 10 3" xfId="20968" xr:uid="{7E69A715-5FAC-410C-9F33-952408C56162}"/>
    <cellStyle name="Separador de milhares 15 10 3 2" xfId="29859" xr:uid="{76BCBD28-3319-4846-9405-EF09D3B68FAA}"/>
    <cellStyle name="Separador de milhares 15 10 3 3" xfId="37206" xr:uid="{5B11B03F-D5F0-4366-AF15-40E11475CE10}"/>
    <cellStyle name="Separador de milhares 15 10 3 4" xfId="45085" xr:uid="{58E1D8BD-41BD-4663-A353-457F9C67178E}"/>
    <cellStyle name="Separador de milhares 15 10 4" xfId="26342" xr:uid="{41EB7FA3-FB03-41C2-9231-7D467AEE294A}"/>
    <cellStyle name="Separador de milhares 15 10 5" xfId="27915" xr:uid="{42E254FC-D70E-446A-B108-87CEF98F1090}"/>
    <cellStyle name="Separador de milhares 15 10 6" xfId="37203" xr:uid="{8818F6DB-A5F7-4A30-8CB8-6A8D43E41003}"/>
    <cellStyle name="Separador de milhares 15 10 7" xfId="42641" xr:uid="{664AD69A-C435-47CB-B7FF-9C8B01929E90}"/>
    <cellStyle name="Separador de milhares 15 100" xfId="25830" xr:uid="{2211B8F7-5607-4B15-B8CB-496C8C7C7A8B}"/>
    <cellStyle name="Separador de milhares 15 101" xfId="27403" xr:uid="{EA4AC235-442A-4033-8E7C-D2C7C46C3244}"/>
    <cellStyle name="Separador de milhares 15 102" xfId="35116" xr:uid="{A304C9FA-BB3C-4C45-B498-C1A6BF6C6F42}"/>
    <cellStyle name="Separador de milhares 15 103" xfId="42129" xr:uid="{05577F69-269F-4390-B78E-5405AEFAB866}"/>
    <cellStyle name="Separador de milhares 15 104" xfId="16944" xr:uid="{C8DDC789-E78C-4AC2-BBF5-38FA97DBD761}"/>
    <cellStyle name="Separador de milhares 15 11" xfId="20969" xr:uid="{DC9E16F0-F844-4681-90E4-D3558506E8C9}"/>
    <cellStyle name="Separador de milhares 15 11 2" xfId="20970" xr:uid="{F502FF09-BECD-4CE2-8B6C-D1D2BFD23AE2}"/>
    <cellStyle name="Separador de milhares 15 11 2 2" xfId="20971" xr:uid="{C0E57C85-D38B-4268-B365-1386BE35260F}"/>
    <cellStyle name="Separador de milhares 15 11 2 2 2" xfId="31083" xr:uid="{F95C8F33-E709-41CB-A877-824472EB7969}"/>
    <cellStyle name="Separador de milhares 15 11 2 2 3" xfId="37209" xr:uid="{2AB0BE03-92F9-48E6-B9B3-EBA763A4895D}"/>
    <cellStyle name="Separador de milhares 15 11 2 2 4" xfId="46309" xr:uid="{C74FD891-08C2-4BF8-B322-248D6416BD7E}"/>
    <cellStyle name="Separador de milhares 15 11 2 3" xfId="28642" xr:uid="{B8EFC9CE-34D0-44B5-ABC4-BB11A16D6F95}"/>
    <cellStyle name="Separador de milhares 15 11 2 4" xfId="37208" xr:uid="{C2DD1668-756B-4B88-AC28-631B12E090F8}"/>
    <cellStyle name="Separador de milhares 15 11 2 5" xfId="43865" xr:uid="{8CB41006-E5C6-40C6-AA11-E787ED3DDF28}"/>
    <cellStyle name="Separador de milhares 15 11 3" xfId="20972" xr:uid="{54B40F1F-3E42-4976-997D-126DD97305DB}"/>
    <cellStyle name="Separador de milhares 15 11 3 2" xfId="29860" xr:uid="{E7B147A3-AF4E-49EC-8836-16A3FED27A0C}"/>
    <cellStyle name="Separador de milhares 15 11 3 3" xfId="37210" xr:uid="{0ACBBD58-1185-4B7F-97C0-44D587502CEC}"/>
    <cellStyle name="Separador de milhares 15 11 3 4" xfId="45086" xr:uid="{A50D1B30-A761-4338-8693-BACF368F484C}"/>
    <cellStyle name="Separador de milhares 15 11 4" xfId="26343" xr:uid="{A5820B30-5E29-42B1-BB8F-E9FA1FD93776}"/>
    <cellStyle name="Separador de milhares 15 11 5" xfId="27916" xr:uid="{CED9E2E2-70E9-4FAF-8059-EC8CF2132A00}"/>
    <cellStyle name="Separador de milhares 15 11 6" xfId="37207" xr:uid="{4CB744FC-25C0-4353-9A70-93E0677AF02D}"/>
    <cellStyle name="Separador de milhares 15 11 7" xfId="42642" xr:uid="{F7333D15-1C35-4850-8988-885C50FFDE77}"/>
    <cellStyle name="Separador de milhares 15 12" xfId="20973" xr:uid="{DF544939-CE87-4FA9-9D87-517BD835E053}"/>
    <cellStyle name="Separador de milhares 15 12 2" xfId="20974" xr:uid="{5702ABE7-CC16-4414-9A4D-7D178FAF99B1}"/>
    <cellStyle name="Separador de milhares 15 12 2 2" xfId="20975" xr:uid="{93E60CA1-0933-4EE3-81B1-DA53DA7D39B0}"/>
    <cellStyle name="Separador de milhares 15 12 2 2 2" xfId="31084" xr:uid="{3EB39697-B185-4FDB-9148-3C7A74A14A63}"/>
    <cellStyle name="Separador de milhares 15 12 2 2 3" xfId="37213" xr:uid="{6A7AFF20-E3CB-4666-ABF5-4808A18A5A39}"/>
    <cellStyle name="Separador de milhares 15 12 2 2 4" xfId="46310" xr:uid="{45A6A6BF-866F-4AA4-B2E8-06D47734A4CF}"/>
    <cellStyle name="Separador de milhares 15 12 2 3" xfId="28643" xr:uid="{4951231C-A7F6-445F-987D-3CB5473D9F15}"/>
    <cellStyle name="Separador de milhares 15 12 2 4" xfId="37212" xr:uid="{379B0E41-05A9-410C-9E53-1D06DC2B0D41}"/>
    <cellStyle name="Separador de milhares 15 12 2 5" xfId="43866" xr:uid="{CBE4EB13-2F38-4294-967A-DB147BCED5BA}"/>
    <cellStyle name="Separador de milhares 15 12 3" xfId="20976" xr:uid="{29EEFC5B-6E8B-440E-BB50-764AB8198541}"/>
    <cellStyle name="Separador de milhares 15 12 3 2" xfId="29861" xr:uid="{916673DA-3CD6-44B6-8BAB-42A37A8AF906}"/>
    <cellStyle name="Separador de milhares 15 12 3 3" xfId="37214" xr:uid="{6DF38BD2-4BDA-4BF0-8768-4B76B3DEAB7F}"/>
    <cellStyle name="Separador de milhares 15 12 3 4" xfId="45087" xr:uid="{4C710262-1AD5-464C-B003-C836C7FC111C}"/>
    <cellStyle name="Separador de milhares 15 12 4" xfId="26344" xr:uid="{C585A764-2507-459C-BCAB-15FA3068C823}"/>
    <cellStyle name="Separador de milhares 15 12 5" xfId="27917" xr:uid="{8436E055-3E44-4494-B327-039C31103133}"/>
    <cellStyle name="Separador de milhares 15 12 6" xfId="37211" xr:uid="{CAA5B556-7988-4798-A6AF-E1003F20C045}"/>
    <cellStyle name="Separador de milhares 15 12 7" xfId="42643" xr:uid="{9E1C1D0E-F5F8-4BD0-B64B-9203C6DE417D}"/>
    <cellStyle name="Separador de milhares 15 13" xfId="20977" xr:uid="{5B90639D-FC59-4263-82BB-6BD0A6C4B3DA}"/>
    <cellStyle name="Separador de milhares 15 13 2" xfId="20978" xr:uid="{8B8B59F8-197A-4E82-B539-36B7EFEA9B08}"/>
    <cellStyle name="Separador de milhares 15 13 2 2" xfId="20979" xr:uid="{F737C370-EB92-41DB-B940-333E78F27D25}"/>
    <cellStyle name="Separador de milhares 15 13 2 2 2" xfId="31085" xr:uid="{51F55EC6-A442-4474-86AD-87A66864B609}"/>
    <cellStyle name="Separador de milhares 15 13 2 2 3" xfId="37217" xr:uid="{8CE8497B-7B8D-4E53-8CF4-7A0FF47E1A14}"/>
    <cellStyle name="Separador de milhares 15 13 2 2 4" xfId="46311" xr:uid="{8E0325CA-1887-4D1F-B7BB-60C5ECC8FDD0}"/>
    <cellStyle name="Separador de milhares 15 13 2 3" xfId="28644" xr:uid="{06C7EF7C-CDC6-4523-8A56-4B53A3BE5BD9}"/>
    <cellStyle name="Separador de milhares 15 13 2 4" xfId="37216" xr:uid="{0C4F0488-FC1B-4D1B-8610-647293820D89}"/>
    <cellStyle name="Separador de milhares 15 13 2 5" xfId="43867" xr:uid="{C87C6F5D-0947-4C8F-A14C-02705FE8B956}"/>
    <cellStyle name="Separador de milhares 15 13 3" xfId="20980" xr:uid="{C7E52FA2-D552-481A-9330-F5E4B578E418}"/>
    <cellStyle name="Separador de milhares 15 13 3 2" xfId="29862" xr:uid="{4C43447D-4B26-4A41-9965-E3BB2B92E1B5}"/>
    <cellStyle name="Separador de milhares 15 13 3 3" xfId="37218" xr:uid="{29CBC9AF-7C87-478E-AFFD-76C0C13AEFFC}"/>
    <cellStyle name="Separador de milhares 15 13 3 4" xfId="45088" xr:uid="{74E1AA62-8194-4749-9216-6DFC439EAB16}"/>
    <cellStyle name="Separador de milhares 15 13 4" xfId="26345" xr:uid="{69CDA3EB-1949-4666-8DF3-A648D11A9019}"/>
    <cellStyle name="Separador de milhares 15 13 5" xfId="27918" xr:uid="{36AD8E35-E39C-4599-9C7F-F0F4B931CD58}"/>
    <cellStyle name="Separador de milhares 15 13 6" xfId="37215" xr:uid="{E32831B5-7ADC-422A-A1AA-D973564028A0}"/>
    <cellStyle name="Separador de milhares 15 13 7" xfId="42644" xr:uid="{8BA21354-623A-44A3-B46B-95BEAF6F39ED}"/>
    <cellStyle name="Separador de milhares 15 14" xfId="20981" xr:uid="{BE85886E-893E-4279-8C68-1C55D58276A8}"/>
    <cellStyle name="Separador de milhares 15 14 2" xfId="20982" xr:uid="{26B5E6BD-2E1A-43EA-AC46-898CFBC42A36}"/>
    <cellStyle name="Separador de milhares 15 14 2 2" xfId="20983" xr:uid="{80C82F71-BDBC-4563-85E4-3A83D7ECBE4E}"/>
    <cellStyle name="Separador de milhares 15 14 2 2 2" xfId="31086" xr:uid="{B5DA022A-2705-4BE5-8C83-BADF22CC3A9A}"/>
    <cellStyle name="Separador de milhares 15 14 2 2 3" xfId="37221" xr:uid="{0BAA00E7-E68B-47C0-8B31-97C67ACF0A05}"/>
    <cellStyle name="Separador de milhares 15 14 2 2 4" xfId="46312" xr:uid="{C881FE2C-C37F-4FBC-8C70-D0372E15B95A}"/>
    <cellStyle name="Separador de milhares 15 14 2 3" xfId="28645" xr:uid="{245A1040-2F99-4C83-AD06-600523A46357}"/>
    <cellStyle name="Separador de milhares 15 14 2 4" xfId="37220" xr:uid="{B1C2C06F-2DB9-41ED-B7B4-F4EF9A29208C}"/>
    <cellStyle name="Separador de milhares 15 14 2 5" xfId="43868" xr:uid="{D9B323AD-2D45-4493-8F94-FC79E84E427C}"/>
    <cellStyle name="Separador de milhares 15 14 3" xfId="20984" xr:uid="{F112C5F9-5706-4571-AE08-D45D02E4D096}"/>
    <cellStyle name="Separador de milhares 15 14 3 2" xfId="29863" xr:uid="{7C2F3578-81B7-46FF-967F-22A76E0CC16B}"/>
    <cellStyle name="Separador de milhares 15 14 3 3" xfId="37222" xr:uid="{956A14DD-D1D5-4262-BB01-5C813F60C4D2}"/>
    <cellStyle name="Separador de milhares 15 14 3 4" xfId="45089" xr:uid="{A170BB0A-DAD2-4124-ACB1-C730E6EEC367}"/>
    <cellStyle name="Separador de milhares 15 14 4" xfId="26346" xr:uid="{54E0FCDB-F36C-4DE4-AA84-6800C10C9071}"/>
    <cellStyle name="Separador de milhares 15 14 5" xfId="27919" xr:uid="{63476D88-DE5C-4539-9777-923BB5E208D6}"/>
    <cellStyle name="Separador de milhares 15 14 6" xfId="37219" xr:uid="{7B078DE5-D88F-4B18-9246-614D296064DC}"/>
    <cellStyle name="Separador de milhares 15 14 7" xfId="42645" xr:uid="{87C59E8C-E2E1-471F-88F2-EE9F0E207DDA}"/>
    <cellStyle name="Separador de milhares 15 15" xfId="20985" xr:uid="{E0CF0B1E-4B08-4B74-8DBA-64F4FBE04FE9}"/>
    <cellStyle name="Separador de milhares 15 15 2" xfId="20986" xr:uid="{4FF01062-8BBF-4FFE-BAA6-36EFE55AAC85}"/>
    <cellStyle name="Separador de milhares 15 15 2 2" xfId="20987" xr:uid="{F98F8183-CDAD-47FD-960C-365FBB6BF761}"/>
    <cellStyle name="Separador de milhares 15 15 2 2 2" xfId="31087" xr:uid="{92EEE52D-E1D7-4AE6-BBCF-70A8418D6173}"/>
    <cellStyle name="Separador de milhares 15 15 2 2 3" xfId="37225" xr:uid="{AB82FF98-D95F-4A01-912E-3417D31B0E5D}"/>
    <cellStyle name="Separador de milhares 15 15 2 2 4" xfId="46313" xr:uid="{41976537-1456-4108-BEFE-A8399FE6AD22}"/>
    <cellStyle name="Separador de milhares 15 15 2 3" xfId="28646" xr:uid="{324B8E38-4290-4029-AADE-CC01BEE1DEAC}"/>
    <cellStyle name="Separador de milhares 15 15 2 4" xfId="37224" xr:uid="{4AE15A9F-0F3E-49C1-BD8B-C93DC77459C4}"/>
    <cellStyle name="Separador de milhares 15 15 2 5" xfId="43869" xr:uid="{236C4F63-AE39-4BBA-AFAF-A5DA037A47BC}"/>
    <cellStyle name="Separador de milhares 15 15 3" xfId="20988" xr:uid="{E269029B-00D7-4539-8334-203CFA285520}"/>
    <cellStyle name="Separador de milhares 15 15 3 2" xfId="29864" xr:uid="{8183C921-A7AD-4BEF-A86B-D3DAB0770684}"/>
    <cellStyle name="Separador de milhares 15 15 3 3" xfId="37226" xr:uid="{7EE8CE9A-1CAE-49CC-8D69-5E906D962EC8}"/>
    <cellStyle name="Separador de milhares 15 15 3 4" xfId="45090" xr:uid="{6AFFC261-7B03-49A3-A30A-FB164460B58F}"/>
    <cellStyle name="Separador de milhares 15 15 4" xfId="26347" xr:uid="{4DC9EAC0-1248-4C85-BFF8-7FE16C3229AE}"/>
    <cellStyle name="Separador de milhares 15 15 5" xfId="27920" xr:uid="{C7BF332A-8A89-4E12-B4CF-8B6A7901F6E8}"/>
    <cellStyle name="Separador de milhares 15 15 6" xfId="37223" xr:uid="{12646BB4-8F35-4CCC-BCA7-7FE27003A41D}"/>
    <cellStyle name="Separador de milhares 15 15 7" xfId="42646" xr:uid="{7457DCE6-6FE0-4015-9EA4-F6CBF918EF2A}"/>
    <cellStyle name="Separador de milhares 15 16" xfId="20989" xr:uid="{112F7A28-BC70-4BC5-9763-15493E8D3E0C}"/>
    <cellStyle name="Separador de milhares 15 16 2" xfId="20990" xr:uid="{09926856-FCC8-42BD-A1EA-EC6F10690BCE}"/>
    <cellStyle name="Separador de milhares 15 16 2 2" xfId="20991" xr:uid="{FFCA0724-2DA1-4E8E-97DF-36BD647D47E4}"/>
    <cellStyle name="Separador de milhares 15 16 2 2 2" xfId="31088" xr:uid="{4A1EA47C-1955-4592-9E62-E9CAC27308AA}"/>
    <cellStyle name="Separador de milhares 15 16 2 2 3" xfId="37229" xr:uid="{67EE63CD-8D66-4BF7-8A56-F74A4AA7CC86}"/>
    <cellStyle name="Separador de milhares 15 16 2 2 4" xfId="46314" xr:uid="{3922E622-D931-443A-9B9F-C46A4461BBC1}"/>
    <cellStyle name="Separador de milhares 15 16 2 3" xfId="28647" xr:uid="{68E514CC-BCCE-4AD0-919D-3D6CB21065B5}"/>
    <cellStyle name="Separador de milhares 15 16 2 4" xfId="37228" xr:uid="{0D7C1768-F807-4317-92E4-AD12B02D8FA4}"/>
    <cellStyle name="Separador de milhares 15 16 2 5" xfId="43870" xr:uid="{8279F81E-CEA7-42E4-A377-4262F00EA509}"/>
    <cellStyle name="Separador de milhares 15 16 3" xfId="20992" xr:uid="{90760190-33B7-4CD0-8D9A-035DF08AA59D}"/>
    <cellStyle name="Separador de milhares 15 16 3 2" xfId="29865" xr:uid="{AB6142AC-5FBD-40F3-A773-3A085B82AC15}"/>
    <cellStyle name="Separador de milhares 15 16 3 3" xfId="37230" xr:uid="{38537CCF-672E-452A-B659-436D1CBA3AF8}"/>
    <cellStyle name="Separador de milhares 15 16 3 4" xfId="45091" xr:uid="{B5B849CD-0F6A-4191-96FD-985FD232866D}"/>
    <cellStyle name="Separador de milhares 15 16 4" xfId="26348" xr:uid="{F235F177-7197-48F5-8AB0-203324FE305B}"/>
    <cellStyle name="Separador de milhares 15 16 5" xfId="27921" xr:uid="{CBC759BA-383E-4344-88CF-09F3A8231D5C}"/>
    <cellStyle name="Separador de milhares 15 16 6" xfId="37227" xr:uid="{04E2902B-4C52-4DD8-B0A0-93365C22704F}"/>
    <cellStyle name="Separador de milhares 15 16 7" xfId="42647" xr:uid="{E10CC70F-08EA-41F9-B49A-6D14F1BD0675}"/>
    <cellStyle name="Separador de milhares 15 17" xfId="20993" xr:uid="{86441000-1F51-48DD-BD7C-4757FCDAAD0F}"/>
    <cellStyle name="Separador de milhares 15 17 2" xfId="20994" xr:uid="{1DB5F7CA-D409-4B88-A57F-3DE3CCABDBB4}"/>
    <cellStyle name="Separador de milhares 15 17 2 2" xfId="20995" xr:uid="{9D8D2316-214A-4B07-A78B-313389F9A554}"/>
    <cellStyle name="Separador de milhares 15 17 2 2 2" xfId="31089" xr:uid="{8D1CA5F6-0532-4A99-A8D1-72111A7AAFE1}"/>
    <cellStyle name="Separador de milhares 15 17 2 2 3" xfId="37233" xr:uid="{550A9B5A-5F38-472C-925A-6C61F521466B}"/>
    <cellStyle name="Separador de milhares 15 17 2 2 4" xfId="46315" xr:uid="{7F454C2C-2F92-4DA1-9CE8-5E5D8D2DE9A7}"/>
    <cellStyle name="Separador de milhares 15 17 2 3" xfId="28648" xr:uid="{14F5ACCE-0F2C-4649-BFCE-7E9436603DA5}"/>
    <cellStyle name="Separador de milhares 15 17 2 4" xfId="37232" xr:uid="{7CE8288A-A89C-464F-9192-EABA1CC38D48}"/>
    <cellStyle name="Separador de milhares 15 17 2 5" xfId="43871" xr:uid="{46564D4C-C2B1-461D-BFAC-63FEB861FA0E}"/>
    <cellStyle name="Separador de milhares 15 17 3" xfId="20996" xr:uid="{D8FA5527-1265-45B8-B572-6AD25D0A354A}"/>
    <cellStyle name="Separador de milhares 15 17 3 2" xfId="29866" xr:uid="{702D936D-3DAA-400A-AB6A-8D762CEB7CA5}"/>
    <cellStyle name="Separador de milhares 15 17 3 3" xfId="37234" xr:uid="{C4472D85-AFC2-4E36-8F99-1665F90AFF5C}"/>
    <cellStyle name="Separador de milhares 15 17 3 4" xfId="45092" xr:uid="{4B9FA2EE-F568-4766-B9F9-962898FDF849}"/>
    <cellStyle name="Separador de milhares 15 17 4" xfId="26349" xr:uid="{271AE6BB-815D-4652-BABD-DFF841936D9D}"/>
    <cellStyle name="Separador de milhares 15 17 5" xfId="27922" xr:uid="{F62D4518-A281-49AC-BA36-186A6B81F499}"/>
    <cellStyle name="Separador de milhares 15 17 6" xfId="37231" xr:uid="{CA6A3ADF-10E8-4EB2-BC6D-D83761565C9C}"/>
    <cellStyle name="Separador de milhares 15 17 7" xfId="42648" xr:uid="{8FC89315-0BEA-4A87-9722-A120F218C508}"/>
    <cellStyle name="Separador de milhares 15 18" xfId="20997" xr:uid="{19131BEB-8FA4-47A4-B4AE-124403754846}"/>
    <cellStyle name="Separador de milhares 15 18 2" xfId="20998" xr:uid="{1A1F90A0-F29E-471A-B772-A80BE50DC801}"/>
    <cellStyle name="Separador de milhares 15 18 2 2" xfId="20999" xr:uid="{0874AECB-45EA-465C-8E81-74CBB1A0DB68}"/>
    <cellStyle name="Separador de milhares 15 18 2 2 2" xfId="31090" xr:uid="{436CEC2A-5B66-4880-A7E3-629822A799F7}"/>
    <cellStyle name="Separador de milhares 15 18 2 2 3" xfId="37237" xr:uid="{52AF42D4-9C94-4ED4-A653-8021505A730E}"/>
    <cellStyle name="Separador de milhares 15 18 2 2 4" xfId="46316" xr:uid="{0891AC45-7273-485D-B59B-16217517C1D4}"/>
    <cellStyle name="Separador de milhares 15 18 2 3" xfId="28649" xr:uid="{766DDB1B-2167-4849-B95B-476830E2E44B}"/>
    <cellStyle name="Separador de milhares 15 18 2 4" xfId="37236" xr:uid="{8F582350-7A9A-4453-A5A7-167FA621085F}"/>
    <cellStyle name="Separador de milhares 15 18 2 5" xfId="43872" xr:uid="{FC2068DC-0706-43ED-8D7E-B2F4FAC976DB}"/>
    <cellStyle name="Separador de milhares 15 18 3" xfId="21000" xr:uid="{5C99D2CB-151A-454F-B20A-DD7F52CAD95F}"/>
    <cellStyle name="Separador de milhares 15 18 3 2" xfId="29867" xr:uid="{8A63CE6F-32EA-4ADC-9526-5B47BF7ADD61}"/>
    <cellStyle name="Separador de milhares 15 18 3 3" xfId="37238" xr:uid="{08E9058E-1D23-4826-9936-7CC93AC9DB57}"/>
    <cellStyle name="Separador de milhares 15 18 3 4" xfId="45093" xr:uid="{543F5C0F-2EEC-4FF2-A391-A3E609367026}"/>
    <cellStyle name="Separador de milhares 15 18 4" xfId="26350" xr:uid="{FB9A47A1-BFA7-4506-BCA9-42E6C1AB6F49}"/>
    <cellStyle name="Separador de milhares 15 18 5" xfId="27923" xr:uid="{C78AA5E0-79B7-4CC2-8F07-1152320BB9A8}"/>
    <cellStyle name="Separador de milhares 15 18 6" xfId="37235" xr:uid="{5FB6BB9D-1AE0-430A-B023-830A58D264E6}"/>
    <cellStyle name="Separador de milhares 15 18 7" xfId="42649" xr:uid="{99865667-CE2E-4ABF-B041-CB3101BFE91B}"/>
    <cellStyle name="Separador de milhares 15 19" xfId="21001" xr:uid="{77539003-3F05-413F-8C79-51853D7851D0}"/>
    <cellStyle name="Separador de milhares 15 19 2" xfId="21002" xr:uid="{E3B42698-63A3-4F2F-A2FB-E259AE63F1B8}"/>
    <cellStyle name="Separador de milhares 15 19 2 2" xfId="21003" xr:uid="{384F9E2E-7DC9-4EFA-84E5-94527CAD9C84}"/>
    <cellStyle name="Separador de milhares 15 19 2 2 2" xfId="31091" xr:uid="{D920CF6F-3A81-40AA-91EB-55546F41380E}"/>
    <cellStyle name="Separador de milhares 15 19 2 2 3" xfId="37241" xr:uid="{728D21CA-47FD-4E81-8BD4-DE8A234E952B}"/>
    <cellStyle name="Separador de milhares 15 19 2 2 4" xfId="46317" xr:uid="{D9A8A32F-AF47-4449-A514-0E2D9D3DB3EB}"/>
    <cellStyle name="Separador de milhares 15 19 2 3" xfId="28650" xr:uid="{8D6A2F17-D876-4F76-9AC9-F9C1C28E591D}"/>
    <cellStyle name="Separador de milhares 15 19 2 4" xfId="37240" xr:uid="{B28F839D-0EEE-4241-AB75-542F47F5D001}"/>
    <cellStyle name="Separador de milhares 15 19 2 5" xfId="43873" xr:uid="{C02E5763-577D-4480-A868-CBAD870F2D2C}"/>
    <cellStyle name="Separador de milhares 15 19 3" xfId="21004" xr:uid="{39D2A844-A622-457C-8BDE-D3E2046256B2}"/>
    <cellStyle name="Separador de milhares 15 19 3 2" xfId="29868" xr:uid="{CC6F1A0F-559A-4768-A4B3-8DF95D12CFEF}"/>
    <cellStyle name="Separador de milhares 15 19 3 3" xfId="37242" xr:uid="{1BBC2313-1567-4B4C-A82A-99832A6A7A3B}"/>
    <cellStyle name="Separador de milhares 15 19 3 4" xfId="45094" xr:uid="{FD670D92-9A48-4638-B2A2-F5382C28EDD3}"/>
    <cellStyle name="Separador de milhares 15 19 4" xfId="26351" xr:uid="{F0A51F1E-67C9-4339-B997-D97010F9F9DD}"/>
    <cellStyle name="Separador de milhares 15 19 5" xfId="27924" xr:uid="{AF81A68B-7462-40CC-B6CC-9FF5C24795FF}"/>
    <cellStyle name="Separador de milhares 15 19 6" xfId="37239" xr:uid="{9A8C1696-FDC7-4FE7-B61D-1B7234F7E8DC}"/>
    <cellStyle name="Separador de milhares 15 19 7" xfId="42650" xr:uid="{D3A47534-EAFC-4345-8144-8084ABE38BC3}"/>
    <cellStyle name="Separador de milhares 15 2" xfId="14315" xr:uid="{C1B2934D-039D-4238-B3E9-1BDBD6432E8A}"/>
    <cellStyle name="Separador de milhares 15 2 10" xfId="16945" xr:uid="{29AE8253-4E94-4005-9133-0DF5E0F4C24F}"/>
    <cellStyle name="Separador de milhares 15 2 2" xfId="21006" xr:uid="{0121E2B0-7A46-4777-A702-EC5477948AA7}"/>
    <cellStyle name="Separador de milhares 15 2 2 2" xfId="21007" xr:uid="{9B1FC1A9-6D1B-48AD-A52D-77502957A754}"/>
    <cellStyle name="Separador de milhares 15 2 2 2 2" xfId="31092" xr:uid="{55C6F7C4-2AEB-40CB-A010-33C0B5E8D15C}"/>
    <cellStyle name="Separador de milhares 15 2 2 2 3" xfId="37245" xr:uid="{A2A5475A-A883-4928-9760-84AEED85A078}"/>
    <cellStyle name="Separador de milhares 15 2 2 2 4" xfId="46318" xr:uid="{6A67EBC4-C5C8-40CC-BB68-DE46E4DBFD16}"/>
    <cellStyle name="Separador de milhares 15 2 2 3" xfId="28651" xr:uid="{603185BD-6CE0-44A4-81BF-907EFE19A485}"/>
    <cellStyle name="Separador de milhares 15 2 2 4" xfId="37244" xr:uid="{D7070C52-B7A7-4EB7-ADD9-0E3F7F2B1C1A}"/>
    <cellStyle name="Separador de milhares 15 2 2 5" xfId="43874" xr:uid="{8A1C1A62-963A-4343-9BFC-21F3A9EDF44D}"/>
    <cellStyle name="Separador de milhares 15 2 3" xfId="21008" xr:uid="{AE6D503E-35AD-4D59-A23A-F3F7E8DE4942}"/>
    <cellStyle name="Separador de milhares 15 2 3 2" xfId="29869" xr:uid="{26AD9B12-5DF9-4F45-8F94-D8969A036707}"/>
    <cellStyle name="Separador de milhares 15 2 3 3" xfId="37246" xr:uid="{F7632E56-8475-4129-A443-E7CCB014A790}"/>
    <cellStyle name="Separador de milhares 15 2 3 4" xfId="45095" xr:uid="{B7181403-9DB0-4AEF-AAE9-B5025D5CCFC5}"/>
    <cellStyle name="Separador de milhares 15 2 4" xfId="21005" xr:uid="{AB16F5E2-9A3D-46AA-9A13-3C4A007F62B6}"/>
    <cellStyle name="Separador de milhares 15 2 4 2" xfId="32304" xr:uid="{FCFF6DEA-C4CD-4C24-AFFD-358B19DDA108}"/>
    <cellStyle name="Separador de milhares 15 2 4 3" xfId="37243" xr:uid="{C369C69E-5081-434E-9F6B-9972CDD7FC00}"/>
    <cellStyle name="Separador de milhares 15 2 4 4" xfId="47035" xr:uid="{99C29660-67DC-4BC9-916D-0F591DA5E2F6}"/>
    <cellStyle name="Separador de milhares 15 2 5" xfId="25251" xr:uid="{AD092FEF-3C91-42CF-8EFE-A77CA2319396}"/>
    <cellStyle name="Separador de milhares 15 2 5 2" xfId="33684" xr:uid="{9A670D7F-B5E5-401B-A6F3-05235DCED7D2}"/>
    <cellStyle name="Separador de milhares 15 2 5 3" xfId="41193" xr:uid="{5E39CDA0-49DA-454F-BA20-113F75EF060D}"/>
    <cellStyle name="Separador de milhares 15 2 5 4" xfId="48563" xr:uid="{B125CFAE-AA69-4CFA-A28D-513428CBAD37}"/>
    <cellStyle name="Separador de milhares 15 2 6" xfId="26352" xr:uid="{C252C007-43F9-449A-9CD0-FE08CA560B0B}"/>
    <cellStyle name="Separador de milhares 15 2 7" xfId="27925" xr:uid="{6979653C-D6FD-4B21-AAA7-9E7DA62D7E97}"/>
    <cellStyle name="Separador de milhares 15 2 8" xfId="35117" xr:uid="{652DCA73-5060-4E38-A02B-72E05BEBC70E}"/>
    <cellStyle name="Separador de milhares 15 2 9" xfId="42651" xr:uid="{3A7701F1-5B7F-4859-B430-8703F324DEDD}"/>
    <cellStyle name="Separador de milhares 15 20" xfId="21009" xr:uid="{BBE100D7-DA7D-4B8C-92C0-D98DBD5D14C9}"/>
    <cellStyle name="Separador de milhares 15 20 2" xfId="21010" xr:uid="{CE1CE5A0-B4D4-4637-B505-C000D3AFD71B}"/>
    <cellStyle name="Separador de milhares 15 20 2 2" xfId="21011" xr:uid="{55693EDC-C8CB-4333-A83C-B341F26AABEE}"/>
    <cellStyle name="Separador de milhares 15 20 2 2 2" xfId="31093" xr:uid="{3E850A92-8C81-4C33-8D4E-8EBD5DFF1092}"/>
    <cellStyle name="Separador de milhares 15 20 2 2 3" xfId="37249" xr:uid="{1699D218-2784-42CD-AC38-5A2EB1103EB6}"/>
    <cellStyle name="Separador de milhares 15 20 2 2 4" xfId="46319" xr:uid="{D3185BAF-16C3-4389-AEB5-356932D2A4A8}"/>
    <cellStyle name="Separador de milhares 15 20 2 3" xfId="28652" xr:uid="{DE53F9A7-782A-484A-A4F7-8E054D1E37D5}"/>
    <cellStyle name="Separador de milhares 15 20 2 4" xfId="37248" xr:uid="{9B3B4A45-46D8-49C8-AA6C-1CA93D51EDB3}"/>
    <cellStyle name="Separador de milhares 15 20 2 5" xfId="43875" xr:uid="{5E74D2DF-F396-4677-84FD-5D76ADC0AF7C}"/>
    <cellStyle name="Separador de milhares 15 20 3" xfId="21012" xr:uid="{0D149C12-33AD-4992-A264-D35AF62DC8FF}"/>
    <cellStyle name="Separador de milhares 15 20 3 2" xfId="29870" xr:uid="{A3636AA8-71DB-4477-A946-16E0FFDC9259}"/>
    <cellStyle name="Separador de milhares 15 20 3 3" xfId="37250" xr:uid="{2AC5A86F-81D9-4C7B-84EF-F307FE93AE32}"/>
    <cellStyle name="Separador de milhares 15 20 3 4" xfId="45096" xr:uid="{2644EC1E-4784-4093-B952-C31F3191A20A}"/>
    <cellStyle name="Separador de milhares 15 20 4" xfId="26353" xr:uid="{C2BA0F2E-53D4-4032-B74F-156A6C2A1DBD}"/>
    <cellStyle name="Separador de milhares 15 20 5" xfId="27926" xr:uid="{0ED10E8C-B4D4-4728-A3BE-5881872A0876}"/>
    <cellStyle name="Separador de milhares 15 20 6" xfId="37247" xr:uid="{3E61F641-F2D6-445D-974F-EADFDAF91871}"/>
    <cellStyle name="Separador de milhares 15 20 7" xfId="42652" xr:uid="{DCC37EFD-2EA7-40AF-9307-C00FB7CA4334}"/>
    <cellStyle name="Separador de milhares 15 21" xfId="21013" xr:uid="{5F841C1D-2C43-4765-8378-71435662DBBA}"/>
    <cellStyle name="Separador de milhares 15 21 2" xfId="21014" xr:uid="{EAB2ADAD-3ACB-4B2D-B029-44E90CCC95C3}"/>
    <cellStyle name="Separador de milhares 15 21 2 2" xfId="21015" xr:uid="{9733DCB5-DCD4-457A-9346-217919B74A22}"/>
    <cellStyle name="Separador de milhares 15 21 2 2 2" xfId="31094" xr:uid="{C680894E-781E-40A9-B25E-D4435006C5CE}"/>
    <cellStyle name="Separador de milhares 15 21 2 2 3" xfId="37253" xr:uid="{DDBEC6F1-91DC-4E58-AF8B-9173FF469899}"/>
    <cellStyle name="Separador de milhares 15 21 2 2 4" xfId="46320" xr:uid="{E33B81CA-B262-4365-982E-FEDD8B7BECA6}"/>
    <cellStyle name="Separador de milhares 15 21 2 3" xfId="28653" xr:uid="{E00B0BDC-65B6-46AD-9E85-1E01C5754EAE}"/>
    <cellStyle name="Separador de milhares 15 21 2 4" xfId="37252" xr:uid="{8C7F7C83-CD2D-4D70-910D-08722CC7BECF}"/>
    <cellStyle name="Separador de milhares 15 21 2 5" xfId="43876" xr:uid="{9FCB5A69-9CDA-464B-8A5A-972CF4278736}"/>
    <cellStyle name="Separador de milhares 15 21 3" xfId="21016" xr:uid="{D1D533E4-5E72-4B39-ACD5-D87A5C668378}"/>
    <cellStyle name="Separador de milhares 15 21 3 2" xfId="29871" xr:uid="{F14E9013-B9DD-41F8-8656-048F7697CFC0}"/>
    <cellStyle name="Separador de milhares 15 21 3 3" xfId="37254" xr:uid="{3C39517C-0437-42BA-B8F5-CBCEEA1EF629}"/>
    <cellStyle name="Separador de milhares 15 21 3 4" xfId="45097" xr:uid="{5422E4BD-8245-4EAF-8BE3-971AB3A1944E}"/>
    <cellStyle name="Separador de milhares 15 21 4" xfId="26354" xr:uid="{3FECF22C-7FAB-4267-8C0A-31B0A3F75DC3}"/>
    <cellStyle name="Separador de milhares 15 21 5" xfId="27927" xr:uid="{80EE1543-D88C-4F59-97A7-60BF01384081}"/>
    <cellStyle name="Separador de milhares 15 21 6" xfId="37251" xr:uid="{EC3BD9FB-29E2-4F0A-A334-C73D408E50E3}"/>
    <cellStyle name="Separador de milhares 15 21 7" xfId="42653" xr:uid="{715F4191-019E-40CC-A06B-8A48C04B1F32}"/>
    <cellStyle name="Separador de milhares 15 22" xfId="21017" xr:uid="{FB6243B7-2328-4862-A3CA-655B3437F7C5}"/>
    <cellStyle name="Separador de milhares 15 22 2" xfId="21018" xr:uid="{96E8523A-E68F-495D-BA3E-073F749B0E9A}"/>
    <cellStyle name="Separador de milhares 15 22 2 2" xfId="21019" xr:uid="{9A2FD98E-E7FF-476B-90CB-297A2971F5AC}"/>
    <cellStyle name="Separador de milhares 15 22 2 2 2" xfId="31095" xr:uid="{5CF0F922-E99D-44B9-9637-13CECCABBBA0}"/>
    <cellStyle name="Separador de milhares 15 22 2 2 3" xfId="37257" xr:uid="{833C76F2-B519-4FEA-8AF0-87E194BF8B7C}"/>
    <cellStyle name="Separador de milhares 15 22 2 2 4" xfId="46321" xr:uid="{8A7205AC-4BDF-4B78-BECA-08590A5A837F}"/>
    <cellStyle name="Separador de milhares 15 22 2 3" xfId="28654" xr:uid="{879C3ECA-AA67-4854-AF93-ECCC62941841}"/>
    <cellStyle name="Separador de milhares 15 22 2 4" xfId="37256" xr:uid="{3B0EC6E9-26A6-41C3-BAF5-2AF6D5403FED}"/>
    <cellStyle name="Separador de milhares 15 22 2 5" xfId="43877" xr:uid="{F19D54CC-7F65-4210-9D43-49DA6BA72EFF}"/>
    <cellStyle name="Separador de milhares 15 22 3" xfId="21020" xr:uid="{2378DD53-389E-4F11-A8E6-97F6E4C7D332}"/>
    <cellStyle name="Separador de milhares 15 22 3 2" xfId="29872" xr:uid="{D35B49F7-7302-4413-BED0-B1B267BD6A19}"/>
    <cellStyle name="Separador de milhares 15 22 3 3" xfId="37258" xr:uid="{70253B09-804A-4EC9-895F-1038A863149B}"/>
    <cellStyle name="Separador de milhares 15 22 3 4" xfId="45098" xr:uid="{FE99D474-27E7-4139-A745-5C75E990D156}"/>
    <cellStyle name="Separador de milhares 15 22 4" xfId="26355" xr:uid="{62F324A2-84A1-45C5-84AF-6D38BF469803}"/>
    <cellStyle name="Separador de milhares 15 22 5" xfId="27928" xr:uid="{34F4EFD9-974E-4AF5-BEEB-468BAE86271C}"/>
    <cellStyle name="Separador de milhares 15 22 6" xfId="37255" xr:uid="{02A30A71-A072-4523-911E-29CF6DA75AC5}"/>
    <cellStyle name="Separador de milhares 15 22 7" xfId="42654" xr:uid="{8AA868BF-E90E-4F30-9377-73272DC88785}"/>
    <cellStyle name="Separador de milhares 15 23" xfId="21021" xr:uid="{042E4B8F-39F4-42DC-94B4-81934102CC3D}"/>
    <cellStyle name="Separador de milhares 15 23 2" xfId="21022" xr:uid="{7E7F26B8-2421-4AFA-BF78-8522CCE9A74E}"/>
    <cellStyle name="Separador de milhares 15 23 2 2" xfId="21023" xr:uid="{1924F3C6-4FBC-418B-90A6-DE29D03D2B8C}"/>
    <cellStyle name="Separador de milhares 15 23 2 2 2" xfId="31096" xr:uid="{8EEE0AED-9952-4F85-8A7F-A3B899CEFCAF}"/>
    <cellStyle name="Separador de milhares 15 23 2 2 3" xfId="37261" xr:uid="{3DF6F069-E755-4E81-89DA-AED7C6CD8593}"/>
    <cellStyle name="Separador de milhares 15 23 2 2 4" xfId="46322" xr:uid="{D4547E0B-D60C-4A18-BDEE-7F8DF7653493}"/>
    <cellStyle name="Separador de milhares 15 23 2 3" xfId="28655" xr:uid="{ABE89104-BAB7-400F-8690-45BF86D87E9B}"/>
    <cellStyle name="Separador de milhares 15 23 2 4" xfId="37260" xr:uid="{020C98FB-C3B7-47CA-B9A7-327C1CA3E482}"/>
    <cellStyle name="Separador de milhares 15 23 2 5" xfId="43878" xr:uid="{A7A9A074-6437-43C5-AC2F-66601FE39643}"/>
    <cellStyle name="Separador de milhares 15 23 3" xfId="21024" xr:uid="{6BBEB151-804A-48B4-9961-A730997B4349}"/>
    <cellStyle name="Separador de milhares 15 23 3 2" xfId="29873" xr:uid="{90CBCD41-E9A8-4040-AF67-D706F3D72A65}"/>
    <cellStyle name="Separador de milhares 15 23 3 3" xfId="37262" xr:uid="{83EC1EAA-C7EA-4B6A-BEB9-EE60ED4CC502}"/>
    <cellStyle name="Separador de milhares 15 23 3 4" xfId="45099" xr:uid="{3661C3BB-6EF4-465E-964C-E8C42B9AFE4B}"/>
    <cellStyle name="Separador de milhares 15 23 4" xfId="26356" xr:uid="{917EDAA3-5967-4466-8636-DAB55656D7A8}"/>
    <cellStyle name="Separador de milhares 15 23 5" xfId="27929" xr:uid="{95806CDA-972A-4D78-9AE1-38934BCC02F5}"/>
    <cellStyle name="Separador de milhares 15 23 6" xfId="37259" xr:uid="{00708761-F051-486F-B35E-BBF1C23E69B7}"/>
    <cellStyle name="Separador de milhares 15 23 7" xfId="42655" xr:uid="{192B2B2D-E2BF-4A49-9E4F-6CB16BD64935}"/>
    <cellStyle name="Separador de milhares 15 24" xfId="21025" xr:uid="{39EABF6F-1CEE-4748-9DEB-87889CE1EFD4}"/>
    <cellStyle name="Separador de milhares 15 24 2" xfId="21026" xr:uid="{25F6E64D-A9FA-4087-AFCA-6888B9F60E46}"/>
    <cellStyle name="Separador de milhares 15 24 2 2" xfId="21027" xr:uid="{84A10532-9C40-4A33-BE1E-42EBB039F2F6}"/>
    <cellStyle name="Separador de milhares 15 24 2 2 2" xfId="31097" xr:uid="{0E2C6884-487E-49A0-A9D4-FE60FFA3B680}"/>
    <cellStyle name="Separador de milhares 15 24 2 2 3" xfId="37265" xr:uid="{10D4DA50-5BC5-4093-8D68-FB9E7E65FB58}"/>
    <cellStyle name="Separador de milhares 15 24 2 2 4" xfId="46323" xr:uid="{E4372CB1-90D3-4FA7-B1F7-A80FE28152E6}"/>
    <cellStyle name="Separador de milhares 15 24 2 3" xfId="28656" xr:uid="{CD4C4953-27E1-46FC-AD51-3A92B91613BA}"/>
    <cellStyle name="Separador de milhares 15 24 2 4" xfId="37264" xr:uid="{A64C8C49-B026-45D1-B3BD-6C81F735CD59}"/>
    <cellStyle name="Separador de milhares 15 24 2 5" xfId="43879" xr:uid="{92B98197-9512-4EBD-8BAF-575B914676DC}"/>
    <cellStyle name="Separador de milhares 15 24 3" xfId="21028" xr:uid="{99EEBE32-156C-4883-A8E2-7740A859712B}"/>
    <cellStyle name="Separador de milhares 15 24 3 2" xfId="29874" xr:uid="{83131EDD-A6CF-460C-A405-EF095604437F}"/>
    <cellStyle name="Separador de milhares 15 24 3 3" xfId="37266" xr:uid="{81AB0676-0D32-4868-B4AE-B09FA171AD6E}"/>
    <cellStyle name="Separador de milhares 15 24 3 4" xfId="45100" xr:uid="{81F5392E-18BE-4FEC-8C22-32452C27F058}"/>
    <cellStyle name="Separador de milhares 15 24 4" xfId="26357" xr:uid="{10E4FEEB-7E08-4F30-8DE0-1EC5449E4E1B}"/>
    <cellStyle name="Separador de milhares 15 24 5" xfId="27930" xr:uid="{BBC7C7D0-8A9F-40D1-BD18-B1B1FFF757C6}"/>
    <cellStyle name="Separador de milhares 15 24 6" xfId="37263" xr:uid="{6763D0FD-D742-4A04-BBF2-30B08890C827}"/>
    <cellStyle name="Separador de milhares 15 24 7" xfId="42656" xr:uid="{FA91DE79-3BDA-4B43-BC63-383882AF8E9D}"/>
    <cellStyle name="Separador de milhares 15 25" xfId="21029" xr:uid="{AA44F078-A3C8-46BD-8705-7DA725457599}"/>
    <cellStyle name="Separador de milhares 15 25 2" xfId="21030" xr:uid="{49DC31E0-88C5-4DF4-8AF7-936FA938A968}"/>
    <cellStyle name="Separador de milhares 15 25 2 2" xfId="21031" xr:uid="{231D4523-DBE0-42B7-B6D1-09D45DAD26BD}"/>
    <cellStyle name="Separador de milhares 15 25 2 2 2" xfId="31098" xr:uid="{D39F4632-5029-49F4-AFD4-1267BF5E4F41}"/>
    <cellStyle name="Separador de milhares 15 25 2 2 3" xfId="37269" xr:uid="{4551BE66-7236-4E8B-B32C-47F976C43249}"/>
    <cellStyle name="Separador de milhares 15 25 2 2 4" xfId="46324" xr:uid="{616DBB6C-B3FF-4FD9-A2D0-124150D24D67}"/>
    <cellStyle name="Separador de milhares 15 25 2 3" xfId="28657" xr:uid="{F9D170FE-2518-43BC-B006-5C153B00391F}"/>
    <cellStyle name="Separador de milhares 15 25 2 4" xfId="37268" xr:uid="{40B2F89B-643C-40BE-919F-7FD562973F02}"/>
    <cellStyle name="Separador de milhares 15 25 2 5" xfId="43880" xr:uid="{B8019988-1E4D-4E15-ACBC-38F9D4A8E48C}"/>
    <cellStyle name="Separador de milhares 15 25 3" xfId="21032" xr:uid="{39B30C66-10FF-4FAD-A9F2-896C15E1AB8E}"/>
    <cellStyle name="Separador de milhares 15 25 3 2" xfId="29875" xr:uid="{75CCCEC2-93E0-4490-8890-266AAE082E89}"/>
    <cellStyle name="Separador de milhares 15 25 3 3" xfId="37270" xr:uid="{26E9B01D-9F57-48CD-A3E3-263255B436B0}"/>
    <cellStyle name="Separador de milhares 15 25 3 4" xfId="45101" xr:uid="{1E12313B-818F-4FC1-B005-B82D4C93C15E}"/>
    <cellStyle name="Separador de milhares 15 25 4" xfId="26358" xr:uid="{CEF4122B-5388-4053-BF9C-4E45E1F348EA}"/>
    <cellStyle name="Separador de milhares 15 25 5" xfId="27931" xr:uid="{A790C712-BEB3-4EA4-9F1F-BD01983BEE12}"/>
    <cellStyle name="Separador de milhares 15 25 6" xfId="37267" xr:uid="{C266E22B-E827-441C-BA6E-146735F82B6D}"/>
    <cellStyle name="Separador de milhares 15 25 7" xfId="42657" xr:uid="{2E5F9774-4134-4340-B111-18FB92096F55}"/>
    <cellStyle name="Separador de milhares 15 26" xfId="21033" xr:uid="{38438C87-83EE-4237-BC67-CC6E88EE73D5}"/>
    <cellStyle name="Separador de milhares 15 26 2" xfId="21034" xr:uid="{4E275309-0CAF-4F91-A2A1-B694D1B72905}"/>
    <cellStyle name="Separador de milhares 15 26 2 2" xfId="21035" xr:uid="{06694B1D-A106-4DC4-B80E-8C8C8F2509DF}"/>
    <cellStyle name="Separador de milhares 15 26 2 2 2" xfId="31099" xr:uid="{71C944B0-6531-42F8-8422-037897402D70}"/>
    <cellStyle name="Separador de milhares 15 26 2 2 3" xfId="37273" xr:uid="{2A387BB5-1C97-47F6-ADCE-59BB785EB477}"/>
    <cellStyle name="Separador de milhares 15 26 2 2 4" xfId="46325" xr:uid="{4A015435-2828-4214-BF5F-642069D84AE4}"/>
    <cellStyle name="Separador de milhares 15 26 2 3" xfId="28658" xr:uid="{B332082B-CD1A-447C-A837-F00186DD6D8F}"/>
    <cellStyle name="Separador de milhares 15 26 2 4" xfId="37272" xr:uid="{803E90E6-7FE2-4112-A1DD-19D630E3CBBD}"/>
    <cellStyle name="Separador de milhares 15 26 2 5" xfId="43881" xr:uid="{2E24737A-66C0-4685-B2C9-0885880C64C9}"/>
    <cellStyle name="Separador de milhares 15 26 3" xfId="21036" xr:uid="{6639F660-E6E4-44DF-9D6B-FB968D7B1452}"/>
    <cellStyle name="Separador de milhares 15 26 3 2" xfId="29876" xr:uid="{C0A2D277-FA4D-4C74-9E70-1F1A780D87E0}"/>
    <cellStyle name="Separador de milhares 15 26 3 3" xfId="37274" xr:uid="{1F653ADE-A915-444D-83B8-E4BC23F1914E}"/>
    <cellStyle name="Separador de milhares 15 26 3 4" xfId="45102" xr:uid="{C1EB81B9-B511-4500-B068-78825AC55978}"/>
    <cellStyle name="Separador de milhares 15 26 4" xfId="26359" xr:uid="{EAD811DC-CE19-4827-81E3-3FD24CAC460E}"/>
    <cellStyle name="Separador de milhares 15 26 5" xfId="27932" xr:uid="{072C5784-68E2-4655-9B09-7D7849EE33D7}"/>
    <cellStyle name="Separador de milhares 15 26 6" xfId="37271" xr:uid="{1132121A-82B8-41C0-9A71-24888C100566}"/>
    <cellStyle name="Separador de milhares 15 26 7" xfId="42658" xr:uid="{CEE1787E-9D50-4E8C-84C1-C18AB09A4B95}"/>
    <cellStyle name="Separador de milhares 15 27" xfId="21037" xr:uid="{DD26C0AD-342B-448B-A8F6-25FEB46E16B2}"/>
    <cellStyle name="Separador de milhares 15 27 2" xfId="21038" xr:uid="{F65071E2-F118-4521-B2A6-FF3B3A0295FF}"/>
    <cellStyle name="Separador de milhares 15 27 2 2" xfId="21039" xr:uid="{1FBD891B-29E7-4D34-AAD7-BE32344E052D}"/>
    <cellStyle name="Separador de milhares 15 27 2 2 2" xfId="31100" xr:uid="{EBFC79DC-0A45-40DD-8930-54C909FD5118}"/>
    <cellStyle name="Separador de milhares 15 27 2 2 3" xfId="37277" xr:uid="{4BE65D19-81C8-416D-9D8E-13DAAB09E139}"/>
    <cellStyle name="Separador de milhares 15 27 2 2 4" xfId="46326" xr:uid="{175311CC-B884-49AA-B1C9-8BCB474412C1}"/>
    <cellStyle name="Separador de milhares 15 27 2 3" xfId="28659" xr:uid="{4A4BCA2D-7ABD-4E81-9CCC-FF3C9ABBC630}"/>
    <cellStyle name="Separador de milhares 15 27 2 4" xfId="37276" xr:uid="{1A5161C4-BB17-4EF2-8DF0-4A56DD0A7B49}"/>
    <cellStyle name="Separador de milhares 15 27 2 5" xfId="43882" xr:uid="{0A9994D7-6E30-4FA6-B928-CE62B7E748FC}"/>
    <cellStyle name="Separador de milhares 15 27 3" xfId="21040" xr:uid="{D4F1EBA3-CCEB-4568-A1C9-09E979BB0A89}"/>
    <cellStyle name="Separador de milhares 15 27 3 2" xfId="29877" xr:uid="{B51C2BAC-4F28-406F-ACB7-FA8EA6109284}"/>
    <cellStyle name="Separador de milhares 15 27 3 3" xfId="37278" xr:uid="{49A210C7-0DCD-45A2-BC5F-F0E6DEAEAC8C}"/>
    <cellStyle name="Separador de milhares 15 27 3 4" xfId="45103" xr:uid="{D3950F6C-848F-42D0-A9E7-52CA326E72C0}"/>
    <cellStyle name="Separador de milhares 15 27 4" xfId="26360" xr:uid="{C5184283-2F2F-453B-A682-6B85F3026376}"/>
    <cellStyle name="Separador de milhares 15 27 5" xfId="27933" xr:uid="{5479685C-7784-4147-BE9C-7AE4B6EA1333}"/>
    <cellStyle name="Separador de milhares 15 27 6" xfId="37275" xr:uid="{52E475C6-A9FD-45BC-BAF0-ABA2F778F44F}"/>
    <cellStyle name="Separador de milhares 15 27 7" xfId="42659" xr:uid="{A25244D9-B34B-4A92-B7B1-6262D638F578}"/>
    <cellStyle name="Separador de milhares 15 28" xfId="21041" xr:uid="{CCAAEE54-AF03-479D-AB59-E5CC0D13D816}"/>
    <cellStyle name="Separador de milhares 15 28 2" xfId="21042" xr:uid="{C9B2D30D-3107-4F1A-B600-FAF0ACA29629}"/>
    <cellStyle name="Separador de milhares 15 28 2 2" xfId="21043" xr:uid="{AAEE52C0-7DF8-4C6B-97CF-0EC9012C70DF}"/>
    <cellStyle name="Separador de milhares 15 28 2 2 2" xfId="31101" xr:uid="{87729ED6-2201-4709-AC98-919563BE18DE}"/>
    <cellStyle name="Separador de milhares 15 28 2 2 3" xfId="37281" xr:uid="{F082CD06-248F-4DB2-8027-EEB008445892}"/>
    <cellStyle name="Separador de milhares 15 28 2 2 4" xfId="46327" xr:uid="{C0F59251-136B-4CC7-89AE-0A49188119AB}"/>
    <cellStyle name="Separador de milhares 15 28 2 3" xfId="28660" xr:uid="{7CEEC602-F3AE-4CA6-8935-D5AD5CC7E522}"/>
    <cellStyle name="Separador de milhares 15 28 2 4" xfId="37280" xr:uid="{4A41E770-E59F-4A32-83C1-3458973999DC}"/>
    <cellStyle name="Separador de milhares 15 28 2 5" xfId="43883" xr:uid="{C3BBC98A-8EA5-4B04-8E1E-9F02AD1CAFE2}"/>
    <cellStyle name="Separador de milhares 15 28 3" xfId="21044" xr:uid="{32D4454F-66C6-48FA-8691-BCCF217D0EDD}"/>
    <cellStyle name="Separador de milhares 15 28 3 2" xfId="29878" xr:uid="{FF157852-AA05-4263-B88D-03FA96F7C0FF}"/>
    <cellStyle name="Separador de milhares 15 28 3 3" xfId="37282" xr:uid="{3CCC8B4D-5DB2-44F3-BDD5-3858FB453A52}"/>
    <cellStyle name="Separador de milhares 15 28 3 4" xfId="45104" xr:uid="{1C0D81A7-F20E-45B8-9179-90BF12056829}"/>
    <cellStyle name="Separador de milhares 15 28 4" xfId="26361" xr:uid="{C1A88C48-015A-46A0-A1BD-EA0FDD1A340E}"/>
    <cellStyle name="Separador de milhares 15 28 5" xfId="27934" xr:uid="{EE1C624C-3475-4CD0-A40A-CAAF082C7212}"/>
    <cellStyle name="Separador de milhares 15 28 6" xfId="37279" xr:uid="{6D6D62AE-E2F3-46C5-80D6-2B75C5FA06FB}"/>
    <cellStyle name="Separador de milhares 15 28 7" xfId="42660" xr:uid="{8DC6A5D2-D95F-4402-BFE1-7696E430A3E2}"/>
    <cellStyle name="Separador de milhares 15 29" xfId="21045" xr:uid="{CBA1767E-9EBC-489C-BF9A-F828BE46E951}"/>
    <cellStyle name="Separador de milhares 15 29 2" xfId="21046" xr:uid="{A8876AB0-4085-4B20-889E-42FF4B400A16}"/>
    <cellStyle name="Separador de milhares 15 29 2 2" xfId="21047" xr:uid="{CEF6DDF7-8E1C-46BC-827A-336B86741D2D}"/>
    <cellStyle name="Separador de milhares 15 29 2 2 2" xfId="31102" xr:uid="{889BA56D-D98A-42AF-838F-C6973DCB4116}"/>
    <cellStyle name="Separador de milhares 15 29 2 2 3" xfId="37285" xr:uid="{1C501E33-63FE-4897-AC33-4C6A7BC627C4}"/>
    <cellStyle name="Separador de milhares 15 29 2 2 4" xfId="46328" xr:uid="{1579FC04-38CA-49C4-BD42-6DE2BE0B7F87}"/>
    <cellStyle name="Separador de milhares 15 29 2 3" xfId="28661" xr:uid="{689090A8-6FEA-415D-81DE-87AEEEC6D0E0}"/>
    <cellStyle name="Separador de milhares 15 29 2 4" xfId="37284" xr:uid="{5E08C81A-EE1F-4219-B609-ED22415E9AEC}"/>
    <cellStyle name="Separador de milhares 15 29 2 5" xfId="43884" xr:uid="{CFD3B0F1-AA4C-4BD4-AC5A-BF88D33408C2}"/>
    <cellStyle name="Separador de milhares 15 29 3" xfId="21048" xr:uid="{FAB9B37A-DEC8-48F7-8BEB-7EB64C9C867B}"/>
    <cellStyle name="Separador de milhares 15 29 3 2" xfId="29879" xr:uid="{5F921A70-8A35-46FA-9977-358843324EDA}"/>
    <cellStyle name="Separador de milhares 15 29 3 3" xfId="37286" xr:uid="{D6B1E54F-051C-46AE-95B0-701260B3D2A1}"/>
    <cellStyle name="Separador de milhares 15 29 3 4" xfId="45105" xr:uid="{01D57206-108B-4B23-90C2-C09FAC29C380}"/>
    <cellStyle name="Separador de milhares 15 29 4" xfId="26362" xr:uid="{C166B2EA-13A9-405D-9261-6F614E632152}"/>
    <cellStyle name="Separador de milhares 15 29 5" xfId="27935" xr:uid="{9471CBA6-7BF3-4812-A2AF-67E2478ED51B}"/>
    <cellStyle name="Separador de milhares 15 29 6" xfId="37283" xr:uid="{48D73B5F-FB09-439C-873A-7E2FDF8FCF30}"/>
    <cellStyle name="Separador de milhares 15 29 7" xfId="42661" xr:uid="{ABEAA995-6405-456D-A5D4-F7AE2CFA27FD}"/>
    <cellStyle name="Separador de milhares 15 3" xfId="14316" xr:uid="{9E5CE3C1-4782-414D-9070-96F4C18B4251}"/>
    <cellStyle name="Separador de milhares 15 3 10" xfId="16946" xr:uid="{91F3F185-2E7D-4900-B180-6492C6236BD2}"/>
    <cellStyle name="Separador de milhares 15 3 2" xfId="21050" xr:uid="{D3F3F35A-0B10-4FB8-8A8C-8BD66D8928DF}"/>
    <cellStyle name="Separador de milhares 15 3 2 2" xfId="21051" xr:uid="{2E327CC0-D83A-4AEA-9A62-AA9E000CC5F8}"/>
    <cellStyle name="Separador de milhares 15 3 2 2 2" xfId="31103" xr:uid="{88F775F7-8868-4E31-B8EE-9F92DCB6158B}"/>
    <cellStyle name="Separador de milhares 15 3 2 2 3" xfId="37289" xr:uid="{1D33AA86-5F47-4629-9BB3-09051C1874CE}"/>
    <cellStyle name="Separador de milhares 15 3 2 2 4" xfId="46329" xr:uid="{09C0B6AA-8185-44EF-B5E7-941CE3C72281}"/>
    <cellStyle name="Separador de milhares 15 3 2 3" xfId="28662" xr:uid="{94988DB2-7F73-45F0-B1EC-621A2B402DF0}"/>
    <cellStyle name="Separador de milhares 15 3 2 4" xfId="37288" xr:uid="{D71DFA1F-6455-41BF-9D53-994507B829DD}"/>
    <cellStyle name="Separador de milhares 15 3 2 5" xfId="43885" xr:uid="{2388992C-18B1-427F-8DD9-BEA960DA73B3}"/>
    <cellStyle name="Separador de milhares 15 3 3" xfId="21052" xr:uid="{786B223C-9734-481B-91EA-60C96B679AC4}"/>
    <cellStyle name="Separador de milhares 15 3 3 2" xfId="29880" xr:uid="{5F1F401D-7F65-40E0-83B7-4789F2A45CCA}"/>
    <cellStyle name="Separador de milhares 15 3 3 3" xfId="37290" xr:uid="{D388290F-DD69-497C-922E-8ED81733F3D0}"/>
    <cellStyle name="Separador de milhares 15 3 3 4" xfId="45106" xr:uid="{004DD47A-7192-4E31-8F84-9CD404F710DD}"/>
    <cellStyle name="Separador de milhares 15 3 4" xfId="21049" xr:uid="{625981CE-4C9E-488C-9ECC-A7BBBB79E1EB}"/>
    <cellStyle name="Separador de milhares 15 3 4 2" xfId="32305" xr:uid="{555EE353-6FF5-4795-931A-FBEF70D323E5}"/>
    <cellStyle name="Separador de milhares 15 3 4 3" xfId="37287" xr:uid="{115429EF-23AC-45BA-A0F4-28CFBEFDDD78}"/>
    <cellStyle name="Separador de milhares 15 3 4 4" xfId="47036" xr:uid="{E2D52F20-A2CC-4510-A986-162CAF34CC16}"/>
    <cellStyle name="Separador de milhares 15 3 5" xfId="25252" xr:uid="{FB7DEA9A-BAE7-45D1-BB0D-7946E122D539}"/>
    <cellStyle name="Separador de milhares 15 3 5 2" xfId="33685" xr:uid="{DF97EF8E-F21F-4EAC-9143-D61CF8E2C02E}"/>
    <cellStyle name="Separador de milhares 15 3 5 3" xfId="41194" xr:uid="{ED9CA6E8-337A-44B9-9694-C40B34B2CC90}"/>
    <cellStyle name="Separador de milhares 15 3 5 4" xfId="48564" xr:uid="{00A3B97D-551F-4601-881E-78BAD0053DD4}"/>
    <cellStyle name="Separador de milhares 15 3 6" xfId="26363" xr:uid="{CD159EFF-4CC2-4363-8421-B7A89AB701F3}"/>
    <cellStyle name="Separador de milhares 15 3 7" xfId="27936" xr:uid="{E9CB24D5-DDEB-49DC-AA29-42DA1BE5ED65}"/>
    <cellStyle name="Separador de milhares 15 3 8" xfId="35118" xr:uid="{BCB635C1-FA02-412C-A9A1-9EF1022D3C36}"/>
    <cellStyle name="Separador de milhares 15 3 9" xfId="42662" xr:uid="{8F25DDFA-E9FE-40EC-9B03-F85E3A204F4C}"/>
    <cellStyle name="Separador de milhares 15 30" xfId="21053" xr:uid="{64EB0549-0DE2-40E9-A000-6E33F7C26A49}"/>
    <cellStyle name="Separador de milhares 15 30 2" xfId="21054" xr:uid="{11C02E5D-2A71-4925-B628-A8F612BD1948}"/>
    <cellStyle name="Separador de milhares 15 30 2 2" xfId="21055" xr:uid="{72CAF015-E5A4-441A-B514-3898FA9E2B2C}"/>
    <cellStyle name="Separador de milhares 15 30 2 2 2" xfId="31104" xr:uid="{2F74ED50-0810-44BA-8196-8FDE6B918586}"/>
    <cellStyle name="Separador de milhares 15 30 2 2 3" xfId="37293" xr:uid="{90234C7F-599D-45E6-886B-D1C8BAADD801}"/>
    <cellStyle name="Separador de milhares 15 30 2 2 4" xfId="46330" xr:uid="{E510EB85-2B90-4A82-9461-538B5D630FCC}"/>
    <cellStyle name="Separador de milhares 15 30 2 3" xfId="28663" xr:uid="{F6173617-A9D3-498B-A51F-4E57CF1EF1C3}"/>
    <cellStyle name="Separador de milhares 15 30 2 4" xfId="37292" xr:uid="{58C1C152-7AC1-4D70-9877-74FEF8967A46}"/>
    <cellStyle name="Separador de milhares 15 30 2 5" xfId="43886" xr:uid="{224074BF-BFE1-455E-B6FA-64B50EC9EF12}"/>
    <cellStyle name="Separador de milhares 15 30 3" xfId="21056" xr:uid="{EFD170D0-CB8F-4D7B-9F1C-0F1BC622F9F2}"/>
    <cellStyle name="Separador de milhares 15 30 3 2" xfId="29881" xr:uid="{F846035F-CE6D-46D2-9AF1-0249A7163A91}"/>
    <cellStyle name="Separador de milhares 15 30 3 3" xfId="37294" xr:uid="{FEAB4F5F-B9C9-4D44-B956-3EFEAADE15ED}"/>
    <cellStyle name="Separador de milhares 15 30 3 4" xfId="45107" xr:uid="{21A09CB5-E4A0-4C95-8577-056E2078C637}"/>
    <cellStyle name="Separador de milhares 15 30 4" xfId="26364" xr:uid="{A05390DD-4973-476D-9C63-C0C6B8C977AF}"/>
    <cellStyle name="Separador de milhares 15 30 5" xfId="27937" xr:uid="{390A74CA-DBE0-4F31-9BC8-6D703BFD7FE4}"/>
    <cellStyle name="Separador de milhares 15 30 6" xfId="37291" xr:uid="{7C7B38BB-65C4-4DAD-8B72-D791258EDFE9}"/>
    <cellStyle name="Separador de milhares 15 30 7" xfId="42663" xr:uid="{772169E4-C008-4461-8436-C3DCBF8AC225}"/>
    <cellStyle name="Separador de milhares 15 31" xfId="21057" xr:uid="{40B5BFBD-B329-43FB-9076-BACFFE7F98DE}"/>
    <cellStyle name="Separador de milhares 15 31 2" xfId="21058" xr:uid="{FC908E19-EC02-4D18-B7CB-B0D10EB86197}"/>
    <cellStyle name="Separador de milhares 15 31 2 2" xfId="21059" xr:uid="{B6A59D5C-425B-45A5-973F-01FE6C2A10F9}"/>
    <cellStyle name="Separador de milhares 15 31 2 2 2" xfId="31105" xr:uid="{2A77AE60-13A2-4A28-9D2B-7B76D9DD3AB2}"/>
    <cellStyle name="Separador de milhares 15 31 2 2 3" xfId="37297" xr:uid="{78BC9C6A-8B52-4E3D-A989-CA06CC3C8630}"/>
    <cellStyle name="Separador de milhares 15 31 2 2 4" xfId="46331" xr:uid="{6DE8E8E7-649F-4DDA-B4BB-40AE03D3AA5B}"/>
    <cellStyle name="Separador de milhares 15 31 2 3" xfId="28664" xr:uid="{F74C9355-0366-403B-96A5-1E45D94AE8DB}"/>
    <cellStyle name="Separador de milhares 15 31 2 4" xfId="37296" xr:uid="{32C194D0-7E93-43D9-BC3F-3F530742B4F7}"/>
    <cellStyle name="Separador de milhares 15 31 2 5" xfId="43887" xr:uid="{76A31758-3F73-43BE-9032-5DBB201D63B2}"/>
    <cellStyle name="Separador de milhares 15 31 3" xfId="21060" xr:uid="{CBC73588-0709-42DF-9722-585C0A301190}"/>
    <cellStyle name="Separador de milhares 15 31 3 2" xfId="29882" xr:uid="{E1D65F0D-F5C2-49A5-99CE-7F5D59F04D3F}"/>
    <cellStyle name="Separador de milhares 15 31 3 3" xfId="37298" xr:uid="{CC07A3A5-D740-4294-836E-E0B74F8C97B7}"/>
    <cellStyle name="Separador de milhares 15 31 3 4" xfId="45108" xr:uid="{DA613188-0B12-4FE1-AE88-52F35FBC616F}"/>
    <cellStyle name="Separador de milhares 15 31 4" xfId="26365" xr:uid="{CDFFCDC1-071B-4ACA-BC11-68D9A0D7EF6B}"/>
    <cellStyle name="Separador de milhares 15 31 5" xfId="27938" xr:uid="{D522FEB4-DB3C-4F21-8E50-155934806B72}"/>
    <cellStyle name="Separador de milhares 15 31 6" xfId="37295" xr:uid="{6C57C9C9-7061-4367-AA8F-6C0A81FD61B8}"/>
    <cellStyle name="Separador de milhares 15 31 7" xfId="42664" xr:uid="{48B30D69-11CC-46E0-A5B3-CC50BD52AC10}"/>
    <cellStyle name="Separador de milhares 15 32" xfId="21061" xr:uid="{40034D54-42A2-4255-8D91-03A1C9A2DC9F}"/>
    <cellStyle name="Separador de milhares 15 32 2" xfId="21062" xr:uid="{23D49DD5-D963-4A41-B70F-FD60F61B72A4}"/>
    <cellStyle name="Separador de milhares 15 32 2 2" xfId="21063" xr:uid="{A4102A04-ECF8-4A28-9107-13E0AE2FF7CC}"/>
    <cellStyle name="Separador de milhares 15 32 2 2 2" xfId="31106" xr:uid="{5ED88E8C-79CB-418E-BD84-D8C4A57CCB81}"/>
    <cellStyle name="Separador de milhares 15 32 2 2 3" xfId="37301" xr:uid="{2502BE82-3221-44DA-BD52-8A97CC2E7E89}"/>
    <cellStyle name="Separador de milhares 15 32 2 2 4" xfId="46332" xr:uid="{7685D033-4431-4E46-86E0-5869E78BF9EC}"/>
    <cellStyle name="Separador de milhares 15 32 2 3" xfId="28665" xr:uid="{D4D74FB0-12AF-415F-9289-DA574C8AE95D}"/>
    <cellStyle name="Separador de milhares 15 32 2 4" xfId="37300" xr:uid="{98A22C7C-2FC8-4B18-BC11-D514170BB1FC}"/>
    <cellStyle name="Separador de milhares 15 32 2 5" xfId="43888" xr:uid="{4444A9E0-1601-4F20-A03C-72511DFCEED3}"/>
    <cellStyle name="Separador de milhares 15 32 3" xfId="21064" xr:uid="{4CD7B154-5B7B-4616-ABE8-EA96E93A8E93}"/>
    <cellStyle name="Separador de milhares 15 32 3 2" xfId="29883" xr:uid="{B31318C6-8F6D-40D2-ABEF-23D6408DED1A}"/>
    <cellStyle name="Separador de milhares 15 32 3 3" xfId="37302" xr:uid="{64193FE8-D006-4B03-B2AD-5F232064CA07}"/>
    <cellStyle name="Separador de milhares 15 32 3 4" xfId="45109" xr:uid="{F11788D3-3B30-4698-A44E-DCCB402B74B2}"/>
    <cellStyle name="Separador de milhares 15 32 4" xfId="26366" xr:uid="{43D700CB-3EC5-46D4-ABB1-3051AA8729FF}"/>
    <cellStyle name="Separador de milhares 15 32 5" xfId="27939" xr:uid="{DE84FD53-7842-42A2-A837-2183EB86A144}"/>
    <cellStyle name="Separador de milhares 15 32 6" xfId="37299" xr:uid="{3E99EC42-E74B-4E92-91B4-A43FE4934EFA}"/>
    <cellStyle name="Separador de milhares 15 32 7" xfId="42665" xr:uid="{75B21E37-7BCF-4A07-83AB-A89AF5DCE2D8}"/>
    <cellStyle name="Separador de milhares 15 33" xfId="21065" xr:uid="{BDC7B510-4140-48DE-9B71-321E500CCD8A}"/>
    <cellStyle name="Separador de milhares 15 33 2" xfId="21066" xr:uid="{81E52976-9D2E-4B69-8640-E012D7F0CDEE}"/>
    <cellStyle name="Separador de milhares 15 33 2 2" xfId="21067" xr:uid="{49751E11-DFA2-4814-92E0-7873DDE25572}"/>
    <cellStyle name="Separador de milhares 15 33 2 2 2" xfId="31107" xr:uid="{ED492FD7-738C-46B1-ACC6-5C513F8E7F9F}"/>
    <cellStyle name="Separador de milhares 15 33 2 2 3" xfId="37305" xr:uid="{D8B3077A-27CA-46A2-AA60-8B0C32000947}"/>
    <cellStyle name="Separador de milhares 15 33 2 2 4" xfId="46333" xr:uid="{2B171079-A775-4C19-8C6F-F6A6C6A9F6DE}"/>
    <cellStyle name="Separador de milhares 15 33 2 3" xfId="28666" xr:uid="{B0FA89D1-F533-4D2A-B389-E1F4D0679CA4}"/>
    <cellStyle name="Separador de milhares 15 33 2 4" xfId="37304" xr:uid="{01EC805A-8964-4891-BC75-0238D081F5C7}"/>
    <cellStyle name="Separador de milhares 15 33 2 5" xfId="43889" xr:uid="{2EAC37FC-DD62-4EF7-8DCE-39F3546990F7}"/>
    <cellStyle name="Separador de milhares 15 33 3" xfId="21068" xr:uid="{0B567586-940D-4E14-8880-D1F1DF0B884A}"/>
    <cellStyle name="Separador de milhares 15 33 3 2" xfId="29884" xr:uid="{3E915612-5C65-459F-9263-85A4C71D0573}"/>
    <cellStyle name="Separador de milhares 15 33 3 3" xfId="37306" xr:uid="{C2D029DB-9ED8-407C-ABA2-F0BEBE1D45A7}"/>
    <cellStyle name="Separador de milhares 15 33 3 4" xfId="45110" xr:uid="{DD3B480A-A91E-41D9-A6F9-CDC5A3A1DAB2}"/>
    <cellStyle name="Separador de milhares 15 33 4" xfId="26367" xr:uid="{C05F97E7-A9C0-4CF5-9E21-005C7DA1EE23}"/>
    <cellStyle name="Separador de milhares 15 33 5" xfId="27940" xr:uid="{CA51ED58-0E93-4FA4-AF37-CC876D94176A}"/>
    <cellStyle name="Separador de milhares 15 33 6" xfId="37303" xr:uid="{93ABC41E-316F-43BE-B882-3EE2881F7AB0}"/>
    <cellStyle name="Separador de milhares 15 33 7" xfId="42666" xr:uid="{A0CC4F65-A0DE-4545-95F6-94D0A061DE44}"/>
    <cellStyle name="Separador de milhares 15 34" xfId="21069" xr:uid="{208C3578-446E-4FAA-98DD-0C6F63E4097A}"/>
    <cellStyle name="Separador de milhares 15 34 2" xfId="21070" xr:uid="{6B506D3A-6058-4333-9A18-6E168AF0762F}"/>
    <cellStyle name="Separador de milhares 15 34 2 2" xfId="21071" xr:uid="{13AD4674-7545-4606-9E1A-5D61AABB8203}"/>
    <cellStyle name="Separador de milhares 15 34 2 2 2" xfId="31108" xr:uid="{B5F27C39-53AA-4875-A26C-256B7775E9A0}"/>
    <cellStyle name="Separador de milhares 15 34 2 2 3" xfId="37309" xr:uid="{B81EC0BA-457A-4FBB-83B0-A5C05290E5C1}"/>
    <cellStyle name="Separador de milhares 15 34 2 2 4" xfId="46334" xr:uid="{9C599B51-50D9-4694-ACE2-AF77E298824D}"/>
    <cellStyle name="Separador de milhares 15 34 2 3" xfId="28667" xr:uid="{605129E7-2A13-47B5-B113-380B39B10BD6}"/>
    <cellStyle name="Separador de milhares 15 34 2 4" xfId="37308" xr:uid="{17A36AC3-FB50-43BF-8738-36F2B796B334}"/>
    <cellStyle name="Separador de milhares 15 34 2 5" xfId="43890" xr:uid="{D0C472EC-D6A8-4877-BD14-CE01478C2811}"/>
    <cellStyle name="Separador de milhares 15 34 3" xfId="21072" xr:uid="{09F3552C-9BE0-4BDC-8E74-25A7D8EF4A82}"/>
    <cellStyle name="Separador de milhares 15 34 3 2" xfId="29885" xr:uid="{0E7DEBFC-0016-4AD8-8DDE-3D242AE1FB4E}"/>
    <cellStyle name="Separador de milhares 15 34 3 3" xfId="37310" xr:uid="{152BC7D5-2003-416E-B6C4-2DF36A54F39C}"/>
    <cellStyle name="Separador de milhares 15 34 3 4" xfId="45111" xr:uid="{C651489E-CF22-4054-B6E0-597ED2549EF6}"/>
    <cellStyle name="Separador de milhares 15 34 4" xfId="26368" xr:uid="{7D8494F9-3CC5-4B78-A3D8-F2EEDA2E6DBA}"/>
    <cellStyle name="Separador de milhares 15 34 5" xfId="27941" xr:uid="{0E75BF72-C3B0-4538-B8FF-0B3A41077E6D}"/>
    <cellStyle name="Separador de milhares 15 34 6" xfId="37307" xr:uid="{57134A6D-7D89-402C-B205-A531E2548E07}"/>
    <cellStyle name="Separador de milhares 15 34 7" xfId="42667" xr:uid="{F6625288-00A7-4AEF-AFD1-5F6447806A6F}"/>
    <cellStyle name="Separador de milhares 15 35" xfId="21073" xr:uid="{50CB12E1-C4B0-4A24-B976-5131834D06C6}"/>
    <cellStyle name="Separador de milhares 15 35 2" xfId="21074" xr:uid="{2AE86988-1ABC-4BFD-8F16-F7F904C2B7A7}"/>
    <cellStyle name="Separador de milhares 15 35 2 2" xfId="21075" xr:uid="{2023E7CD-C67A-4877-984A-9317C18276D4}"/>
    <cellStyle name="Separador de milhares 15 35 2 2 2" xfId="31109" xr:uid="{4311CC21-83EA-40A9-97C0-B2B591F04F20}"/>
    <cellStyle name="Separador de milhares 15 35 2 2 3" xfId="37313" xr:uid="{B167E204-DBD3-410D-8F1E-A45E020429C6}"/>
    <cellStyle name="Separador de milhares 15 35 2 2 4" xfId="46335" xr:uid="{00B51A7F-0260-403B-A465-DBB4F07BC8E4}"/>
    <cellStyle name="Separador de milhares 15 35 2 3" xfId="28668" xr:uid="{150F8FA5-7C84-45F1-A6FF-46F0651A9331}"/>
    <cellStyle name="Separador de milhares 15 35 2 4" xfId="37312" xr:uid="{FC44BA75-993C-46DA-B3B8-E3D8AB1DE8DE}"/>
    <cellStyle name="Separador de milhares 15 35 2 5" xfId="43891" xr:uid="{68E481B0-E5FF-4189-A00D-C1692659D6CC}"/>
    <cellStyle name="Separador de milhares 15 35 3" xfId="21076" xr:uid="{858C96E5-19D3-43EF-8144-C990BCC2E474}"/>
    <cellStyle name="Separador de milhares 15 35 3 2" xfId="29886" xr:uid="{158117C0-3698-4302-8B92-4C4A2908391E}"/>
    <cellStyle name="Separador de milhares 15 35 3 3" xfId="37314" xr:uid="{337975DF-C57D-41E0-8C84-0015C1DAA4BD}"/>
    <cellStyle name="Separador de milhares 15 35 3 4" xfId="45112" xr:uid="{226B4E2E-7158-4F18-9418-D82F4B18A448}"/>
    <cellStyle name="Separador de milhares 15 35 4" xfId="26369" xr:uid="{7FF4CE4D-517A-44F2-8DEF-07D78E052BA5}"/>
    <cellStyle name="Separador de milhares 15 35 5" xfId="27942" xr:uid="{4253356E-63BA-48EE-8B6F-9F85B0DBC0CA}"/>
    <cellStyle name="Separador de milhares 15 35 6" xfId="37311" xr:uid="{53A7AA08-D776-4DA1-AE19-B83375664A77}"/>
    <cellStyle name="Separador de milhares 15 35 7" xfId="42668" xr:uid="{0C8D4617-980C-4EB2-85FE-5D4B0E532E55}"/>
    <cellStyle name="Separador de milhares 15 36" xfId="21077" xr:uid="{89194D12-9804-4939-A904-3E3595F67EA2}"/>
    <cellStyle name="Separador de milhares 15 36 2" xfId="21078" xr:uid="{8CDD20DF-4AC4-421A-87E1-3BEA60DC2648}"/>
    <cellStyle name="Separador de milhares 15 36 2 2" xfId="21079" xr:uid="{4534D9BD-821E-4E85-BBF5-A80F6CCD9E3F}"/>
    <cellStyle name="Separador de milhares 15 36 2 2 2" xfId="31110" xr:uid="{FA6DE8F8-CCE1-42D8-A314-25DFD8763860}"/>
    <cellStyle name="Separador de milhares 15 36 2 2 3" xfId="37317" xr:uid="{A9357E87-AAA0-406F-90A4-E7DD6F533ED3}"/>
    <cellStyle name="Separador de milhares 15 36 2 2 4" xfId="46336" xr:uid="{573AC802-4010-43C6-A579-4CF3F06084E3}"/>
    <cellStyle name="Separador de milhares 15 36 2 3" xfId="28669" xr:uid="{72724198-4533-4F4B-A509-6BECE4B3A086}"/>
    <cellStyle name="Separador de milhares 15 36 2 4" xfId="37316" xr:uid="{290FF6A8-E515-4580-A9A1-D1624910A62A}"/>
    <cellStyle name="Separador de milhares 15 36 2 5" xfId="43892" xr:uid="{F7DF025A-BE33-4B9F-8CD3-1ED2469181B0}"/>
    <cellStyle name="Separador de milhares 15 36 3" xfId="21080" xr:uid="{70334ACF-161C-4E73-BCBB-C6BB27E70793}"/>
    <cellStyle name="Separador de milhares 15 36 3 2" xfId="29887" xr:uid="{AB1B8645-58EC-49D4-9D6F-0C48C5DA6E8B}"/>
    <cellStyle name="Separador de milhares 15 36 3 3" xfId="37318" xr:uid="{49998987-23F9-42CF-91C9-96AEA836B7C9}"/>
    <cellStyle name="Separador de milhares 15 36 3 4" xfId="45113" xr:uid="{891AFA02-354C-495B-87BA-483910C1C0C8}"/>
    <cellStyle name="Separador de milhares 15 36 4" xfId="26370" xr:uid="{956D0D93-0808-4E6E-853F-56CA9D9AB163}"/>
    <cellStyle name="Separador de milhares 15 36 5" xfId="27943" xr:uid="{990D594E-B74F-4B35-8CC0-C309C576256A}"/>
    <cellStyle name="Separador de milhares 15 36 6" xfId="37315" xr:uid="{5D0BD7B9-10BB-4609-8401-0BA860E6BA0E}"/>
    <cellStyle name="Separador de milhares 15 36 7" xfId="42669" xr:uid="{040A78A8-6F97-4BFA-8174-A59B97B95404}"/>
    <cellStyle name="Separador de milhares 15 37" xfId="21081" xr:uid="{0696AFF0-7A32-4B61-9265-C08FD4E989B9}"/>
    <cellStyle name="Separador de milhares 15 37 2" xfId="21082" xr:uid="{B2473916-174D-4A40-9166-F6F02F66A1D2}"/>
    <cellStyle name="Separador de milhares 15 37 2 2" xfId="21083" xr:uid="{5F3A9E8C-1543-434C-BDBB-CC12CB64E851}"/>
    <cellStyle name="Separador de milhares 15 37 2 2 2" xfId="31111" xr:uid="{2C2A20E8-8C1C-4A8B-BFCC-8F8156F66C60}"/>
    <cellStyle name="Separador de milhares 15 37 2 2 3" xfId="37321" xr:uid="{EA7E016E-8CFB-4C59-84D3-11D382213281}"/>
    <cellStyle name="Separador de milhares 15 37 2 2 4" xfId="46337" xr:uid="{DAB6E5F1-20EC-48CA-AD3B-ABB4251E6283}"/>
    <cellStyle name="Separador de milhares 15 37 2 3" xfId="28670" xr:uid="{77D08CC3-59DA-4696-816F-AD8D404D48FA}"/>
    <cellStyle name="Separador de milhares 15 37 2 4" xfId="37320" xr:uid="{5DACB8E0-1FFE-4F1D-8DE8-9300129B1BA5}"/>
    <cellStyle name="Separador de milhares 15 37 2 5" xfId="43893" xr:uid="{FA3B203A-88C3-40AE-8A22-254BDE1C9E9A}"/>
    <cellStyle name="Separador de milhares 15 37 3" xfId="21084" xr:uid="{A9226394-528B-4493-B2E6-68ED5CECBA24}"/>
    <cellStyle name="Separador de milhares 15 37 3 2" xfId="29888" xr:uid="{9BAF8475-BB25-41DE-9212-1B289B8DD33A}"/>
    <cellStyle name="Separador de milhares 15 37 3 3" xfId="37322" xr:uid="{9D3A4484-C7D8-4BE4-8BD9-5625E9D941D2}"/>
    <cellStyle name="Separador de milhares 15 37 3 4" xfId="45114" xr:uid="{E0BEAC31-A09F-478C-8E98-117F279B697C}"/>
    <cellStyle name="Separador de milhares 15 37 4" xfId="26371" xr:uid="{B2B17852-2FA7-47BA-B2C3-CE88FC9642F8}"/>
    <cellStyle name="Separador de milhares 15 37 5" xfId="27944" xr:uid="{85843A15-3CE4-450A-BC0A-4370AE8CBEF8}"/>
    <cellStyle name="Separador de milhares 15 37 6" xfId="37319" xr:uid="{A2FCEB41-9405-4568-A9F8-4B5C578C7DD7}"/>
    <cellStyle name="Separador de milhares 15 37 7" xfId="42670" xr:uid="{076D85E0-2C68-4633-9CEC-1AEE3BDB836F}"/>
    <cellStyle name="Separador de milhares 15 38" xfId="21085" xr:uid="{D1F912A3-27A7-4A9B-A7B0-DCBD4ABC710E}"/>
    <cellStyle name="Separador de milhares 15 38 2" xfId="21086" xr:uid="{DD19D76F-48C0-4596-9805-9C85A615CC9B}"/>
    <cellStyle name="Separador de milhares 15 38 2 2" xfId="21087" xr:uid="{3D79E5C0-7554-4C03-947C-721BAC0BBB1A}"/>
    <cellStyle name="Separador de milhares 15 38 2 2 2" xfId="31112" xr:uid="{84447F7E-361E-48A3-B466-EB385F4F1EBF}"/>
    <cellStyle name="Separador de milhares 15 38 2 2 3" xfId="37325" xr:uid="{1B00B60E-E3F4-4855-BDD4-A86203AC4A7D}"/>
    <cellStyle name="Separador de milhares 15 38 2 2 4" xfId="46338" xr:uid="{9B781D25-5E4E-4730-B944-1995200BDD10}"/>
    <cellStyle name="Separador de milhares 15 38 2 3" xfId="28671" xr:uid="{70BE7A97-3F6B-43D0-98E6-C758AA1527E6}"/>
    <cellStyle name="Separador de milhares 15 38 2 4" xfId="37324" xr:uid="{6173055C-2A15-4B9B-A9C2-EAC61246C0D6}"/>
    <cellStyle name="Separador de milhares 15 38 2 5" xfId="43894" xr:uid="{DDBCFF78-DB84-4C88-A3D1-E0E4D4924502}"/>
    <cellStyle name="Separador de milhares 15 38 3" xfId="21088" xr:uid="{3EE2A2BF-E001-4438-862A-7010407F1531}"/>
    <cellStyle name="Separador de milhares 15 38 3 2" xfId="29889" xr:uid="{95E1AFDE-07A7-4E9E-8F6A-57437D2EEE92}"/>
    <cellStyle name="Separador de milhares 15 38 3 3" xfId="37326" xr:uid="{C7869F47-5FB9-48CA-B847-011B417D0F20}"/>
    <cellStyle name="Separador de milhares 15 38 3 4" xfId="45115" xr:uid="{5DF7C828-C392-4DE7-86AB-BCC22270BD16}"/>
    <cellStyle name="Separador de milhares 15 38 4" xfId="26372" xr:uid="{786E11D9-69C5-4939-A4FC-A4FF44104A0D}"/>
    <cellStyle name="Separador de milhares 15 38 5" xfId="27945" xr:uid="{67E045EB-D8A9-45E4-A34D-40D3906CDA82}"/>
    <cellStyle name="Separador de milhares 15 38 6" xfId="37323" xr:uid="{4D4D86D1-D877-45A7-8385-571A942C14E5}"/>
    <cellStyle name="Separador de milhares 15 38 7" xfId="42671" xr:uid="{4212D29E-FCEC-4E06-895F-46B7D5A75B65}"/>
    <cellStyle name="Separador de milhares 15 39" xfId="21089" xr:uid="{11EEFE72-FF00-4792-AB2A-F46FFED55008}"/>
    <cellStyle name="Separador de milhares 15 39 2" xfId="21090" xr:uid="{17684A85-6657-4C5C-8519-F1D607B867B6}"/>
    <cellStyle name="Separador de milhares 15 39 2 2" xfId="21091" xr:uid="{C0E8D532-1C2B-4A46-86EE-6EDA37AF5917}"/>
    <cellStyle name="Separador de milhares 15 39 2 2 2" xfId="31113" xr:uid="{29987D8D-FE4C-42A4-BAC7-8918CAFA7842}"/>
    <cellStyle name="Separador de milhares 15 39 2 2 3" xfId="37329" xr:uid="{7A76961D-E558-4CCC-91BE-6D684D03F036}"/>
    <cellStyle name="Separador de milhares 15 39 2 2 4" xfId="46339" xr:uid="{4ED9FBEC-4878-422C-B6B0-EC2A466DA472}"/>
    <cellStyle name="Separador de milhares 15 39 2 3" xfId="28672" xr:uid="{F74AE58E-DDD1-467C-90F2-AB245FF66D5E}"/>
    <cellStyle name="Separador de milhares 15 39 2 4" xfId="37328" xr:uid="{7CA9BD0F-ED12-4D94-9438-6138CF8FFA92}"/>
    <cellStyle name="Separador de milhares 15 39 2 5" xfId="43895" xr:uid="{923E05FA-9A82-458E-A843-9CAEC1F485AB}"/>
    <cellStyle name="Separador de milhares 15 39 3" xfId="21092" xr:uid="{7E916B4A-3642-4E28-A290-FB92ADEC74B3}"/>
    <cellStyle name="Separador de milhares 15 39 3 2" xfId="29890" xr:uid="{A90716DE-4356-4731-885E-9FDDDC4CBB21}"/>
    <cellStyle name="Separador de milhares 15 39 3 3" xfId="37330" xr:uid="{71B9DBD7-41B0-44B8-B544-8D7047C1ED3A}"/>
    <cellStyle name="Separador de milhares 15 39 3 4" xfId="45116" xr:uid="{B52658B2-B3D5-4942-9BD9-FF0FFAD653BD}"/>
    <cellStyle name="Separador de milhares 15 39 4" xfId="26373" xr:uid="{F767CC19-D5F9-4844-AA73-850418ADE386}"/>
    <cellStyle name="Separador de milhares 15 39 5" xfId="27946" xr:uid="{F9EAFACC-A93B-4690-BF8E-05A74B3DC621}"/>
    <cellStyle name="Separador de milhares 15 39 6" xfId="37327" xr:uid="{C062D182-DEF3-45D7-8907-AB8452FEF8B3}"/>
    <cellStyle name="Separador de milhares 15 39 7" xfId="42672" xr:uid="{7D515A18-5540-42CE-BFC0-D4CE1FCCCB0A}"/>
    <cellStyle name="Separador de milhares 15 4" xfId="14317" xr:uid="{2D9D3D40-4363-48F7-9ADD-95A222B154BB}"/>
    <cellStyle name="Separador de milhares 15 4 10" xfId="16947" xr:uid="{B8CBE694-3CDC-422F-8FEF-146CEB3D1385}"/>
    <cellStyle name="Separador de milhares 15 4 2" xfId="21094" xr:uid="{B993705E-9F4F-41D8-8B62-0FC7D215C580}"/>
    <cellStyle name="Separador de milhares 15 4 2 2" xfId="21095" xr:uid="{0A2D8686-698A-48D7-AF92-B9DDAC6E8881}"/>
    <cellStyle name="Separador de milhares 15 4 2 2 2" xfId="31114" xr:uid="{11E509B1-7C3A-462C-A1E8-FFE84C588E06}"/>
    <cellStyle name="Separador de milhares 15 4 2 2 3" xfId="37333" xr:uid="{9057DCC1-B17B-46B4-A261-CC15707D4E34}"/>
    <cellStyle name="Separador de milhares 15 4 2 2 4" xfId="46340" xr:uid="{D8EB6761-4E43-43DF-BCB7-FC397DDEF315}"/>
    <cellStyle name="Separador de milhares 15 4 2 3" xfId="28673" xr:uid="{115BC504-5370-4473-9A5B-BBF93EF64AF8}"/>
    <cellStyle name="Separador de milhares 15 4 2 4" xfId="37332" xr:uid="{B05B9014-E12C-4304-96E2-9E0AF37F9D23}"/>
    <cellStyle name="Separador de milhares 15 4 2 5" xfId="43896" xr:uid="{62D5CC6B-A5B7-4B1C-B5C4-6D50FEB2F45A}"/>
    <cellStyle name="Separador de milhares 15 4 3" xfId="21096" xr:uid="{7221BD6F-C8E6-4E67-B51E-560963334F1A}"/>
    <cellStyle name="Separador de milhares 15 4 3 2" xfId="29891" xr:uid="{F2AFEC4C-1357-4E8C-AAA0-6233F01EB66D}"/>
    <cellStyle name="Separador de milhares 15 4 3 3" xfId="37334" xr:uid="{9AE7ED65-F1A6-4324-8752-C9D533711981}"/>
    <cellStyle name="Separador de milhares 15 4 3 4" xfId="45117" xr:uid="{204A328D-56BC-4778-97B4-B08F0F69FFE4}"/>
    <cellStyle name="Separador de milhares 15 4 4" xfId="21093" xr:uid="{3D32B6E5-FE79-4916-8AFA-AC6A8C7C79BB}"/>
    <cellStyle name="Separador de milhares 15 4 4 2" xfId="32306" xr:uid="{EE06C1D6-A9B8-49EB-AA58-BF11822BFEDF}"/>
    <cellStyle name="Separador de milhares 15 4 4 3" xfId="37331" xr:uid="{19D80434-2C8A-4A87-B7A7-93E5B1CF64AE}"/>
    <cellStyle name="Separador de milhares 15 4 4 4" xfId="47037" xr:uid="{2D3F5FDC-D3D9-4B9F-8D3C-7E9C270B8DE5}"/>
    <cellStyle name="Separador de milhares 15 4 5" xfId="25253" xr:uid="{1DA4FB84-66E3-43D8-8AC0-4C012B4B8DAA}"/>
    <cellStyle name="Separador de milhares 15 4 5 2" xfId="33686" xr:uid="{391D24EE-A3E4-4DCC-A5B9-4F0919167DC1}"/>
    <cellStyle name="Separador de milhares 15 4 5 3" xfId="41195" xr:uid="{B8F8CAD6-3BC0-4C6B-A906-E387ADB4C26E}"/>
    <cellStyle name="Separador de milhares 15 4 5 4" xfId="48565" xr:uid="{3627171E-42EB-4520-8290-47B94565CB93}"/>
    <cellStyle name="Separador de milhares 15 4 6" xfId="26374" xr:uid="{53B6388D-2AC3-4157-8118-1C4B038B2CE1}"/>
    <cellStyle name="Separador de milhares 15 4 7" xfId="27947" xr:uid="{AB272C29-59C6-4D96-9DC4-FBB7EE353874}"/>
    <cellStyle name="Separador de milhares 15 4 8" xfId="35119" xr:uid="{29808224-AEAE-4279-A119-2DD935586E7F}"/>
    <cellStyle name="Separador de milhares 15 4 9" xfId="42673" xr:uid="{AB43E6AC-EB87-4368-95CE-0B429C9D3DA3}"/>
    <cellStyle name="Separador de milhares 15 40" xfId="21097" xr:uid="{1EA79686-DC4F-47B6-BE55-892E123171CE}"/>
    <cellStyle name="Separador de milhares 15 40 2" xfId="21098" xr:uid="{4464F12F-69D1-4A9D-B04D-448C11D39453}"/>
    <cellStyle name="Separador de milhares 15 40 2 2" xfId="21099" xr:uid="{7727CE2C-7847-417F-A67D-BEF6448D6305}"/>
    <cellStyle name="Separador de milhares 15 40 2 2 2" xfId="31115" xr:uid="{6EC9CBB3-A5ED-4767-ADF0-02EBEA8B52B2}"/>
    <cellStyle name="Separador de milhares 15 40 2 2 3" xfId="37337" xr:uid="{E14BC73A-015F-4EF9-99D0-8CD9B2A90F05}"/>
    <cellStyle name="Separador de milhares 15 40 2 2 4" xfId="46341" xr:uid="{37A15B6A-B6E9-4D53-875A-83FF1FCD7402}"/>
    <cellStyle name="Separador de milhares 15 40 2 3" xfId="28674" xr:uid="{22CB71BF-06E4-43D8-8F3C-D059872D0FC1}"/>
    <cellStyle name="Separador de milhares 15 40 2 4" xfId="37336" xr:uid="{B9B16EF8-C053-4E78-8AB1-A02EC5339163}"/>
    <cellStyle name="Separador de milhares 15 40 2 5" xfId="43897" xr:uid="{D56F7DB9-E105-4FA6-8261-CAE6A19597D6}"/>
    <cellStyle name="Separador de milhares 15 40 3" xfId="21100" xr:uid="{EC175775-D7D0-4FED-9CB1-5DB4B8660027}"/>
    <cellStyle name="Separador de milhares 15 40 3 2" xfId="29892" xr:uid="{60F1177E-74D1-43A8-A9ED-01BC1681AEDB}"/>
    <cellStyle name="Separador de milhares 15 40 3 3" xfId="37338" xr:uid="{61086EAE-A660-42C0-AA3E-91E028414094}"/>
    <cellStyle name="Separador de milhares 15 40 3 4" xfId="45118" xr:uid="{0C472C21-9976-4116-BD92-1DEB1958F6CE}"/>
    <cellStyle name="Separador de milhares 15 40 4" xfId="26375" xr:uid="{F595C397-7966-4753-8AD4-C085D0CC1DE7}"/>
    <cellStyle name="Separador de milhares 15 40 5" xfId="27948" xr:uid="{4B9ADA2A-E09D-43F3-AF8A-71BC73188A4B}"/>
    <cellStyle name="Separador de milhares 15 40 6" xfId="37335" xr:uid="{F072C01A-3A90-40C3-A53A-7680F33C1E13}"/>
    <cellStyle name="Separador de milhares 15 40 7" xfId="42674" xr:uid="{9D5563EB-51D0-4F87-B30D-684D962B13DC}"/>
    <cellStyle name="Separador de milhares 15 41" xfId="21101" xr:uid="{4FB4528B-31B1-43F7-B691-97F0F27A102D}"/>
    <cellStyle name="Separador de milhares 15 41 2" xfId="21102" xr:uid="{76EC5ADE-0D7D-4693-BCB3-F1E8457E12D5}"/>
    <cellStyle name="Separador de milhares 15 41 2 2" xfId="21103" xr:uid="{018AB9A9-D367-42D8-A2D8-8564FB3F55CB}"/>
    <cellStyle name="Separador de milhares 15 41 2 2 2" xfId="31116" xr:uid="{B5442A58-2E02-44E1-B47C-0B8363E30BC2}"/>
    <cellStyle name="Separador de milhares 15 41 2 2 3" xfId="37341" xr:uid="{46AF46EE-48CB-48EA-ABE9-0EA9572C69FB}"/>
    <cellStyle name="Separador de milhares 15 41 2 2 4" xfId="46342" xr:uid="{4E76DFBF-0E23-47B0-9E9C-46D62A6C16F7}"/>
    <cellStyle name="Separador de milhares 15 41 2 3" xfId="28675" xr:uid="{F8FE3DCA-DB80-4DF5-A120-8102809F2A70}"/>
    <cellStyle name="Separador de milhares 15 41 2 4" xfId="37340" xr:uid="{81FFA301-922B-4B98-AEC7-C315992C4A00}"/>
    <cellStyle name="Separador de milhares 15 41 2 5" xfId="43898" xr:uid="{B0180256-3361-4195-84E5-43F24D467094}"/>
    <cellStyle name="Separador de milhares 15 41 3" xfId="21104" xr:uid="{5261ED65-1A00-4029-BE8E-CBE770A247CF}"/>
    <cellStyle name="Separador de milhares 15 41 3 2" xfId="29893" xr:uid="{296BEB76-D19E-4447-A7C3-1956A579C765}"/>
    <cellStyle name="Separador de milhares 15 41 3 3" xfId="37342" xr:uid="{EBFA4D89-7EB5-4BC8-BE9F-4CC29E0FAAA0}"/>
    <cellStyle name="Separador de milhares 15 41 3 4" xfId="45119" xr:uid="{EAC2D637-B6AE-460A-AA7B-CDC9770F17DE}"/>
    <cellStyle name="Separador de milhares 15 41 4" xfId="26376" xr:uid="{E6FB0125-D052-4CBA-96B1-045BDAFE9D98}"/>
    <cellStyle name="Separador de milhares 15 41 5" xfId="27949" xr:uid="{37E797FB-B8E9-4FA1-B301-F823AEA75B95}"/>
    <cellStyle name="Separador de milhares 15 41 6" xfId="37339" xr:uid="{2906A4D8-D355-442E-9B30-F11D09EA4DE6}"/>
    <cellStyle name="Separador de milhares 15 41 7" xfId="42675" xr:uid="{27F4D498-9FFA-445E-BEC4-A269A81C86A0}"/>
    <cellStyle name="Separador de milhares 15 42" xfId="21105" xr:uid="{33CA5DC9-5235-439A-A46A-CB0E66BAAEAC}"/>
    <cellStyle name="Separador de milhares 15 42 2" xfId="21106" xr:uid="{4B6B6982-8E07-4F6D-BFED-5BFA6CC0FAC2}"/>
    <cellStyle name="Separador de milhares 15 42 2 2" xfId="21107" xr:uid="{6EC8D3AC-3E1C-4272-970F-047FACEF64F3}"/>
    <cellStyle name="Separador de milhares 15 42 2 2 2" xfId="31117" xr:uid="{7DA75C7D-409A-4E83-8B8F-6CAE5B18E04C}"/>
    <cellStyle name="Separador de milhares 15 42 2 2 3" xfId="37345" xr:uid="{4A50C492-6AED-4770-8ED4-A439134C8859}"/>
    <cellStyle name="Separador de milhares 15 42 2 2 4" xfId="46343" xr:uid="{201F599F-94C2-4EE2-8E02-D9F11FE9D7C6}"/>
    <cellStyle name="Separador de milhares 15 42 2 3" xfId="28676" xr:uid="{560411D6-A6E2-4037-8C74-FA7AAFA25329}"/>
    <cellStyle name="Separador de milhares 15 42 2 4" xfId="37344" xr:uid="{EDE2A95C-CB4F-4122-926A-3E15CD719669}"/>
    <cellStyle name="Separador de milhares 15 42 2 5" xfId="43899" xr:uid="{4CE752C0-D055-484E-81C0-49AFB05184F6}"/>
    <cellStyle name="Separador de milhares 15 42 3" xfId="21108" xr:uid="{24BAD3CB-97AF-4092-932E-F26C5C9459FE}"/>
    <cellStyle name="Separador de milhares 15 42 3 2" xfId="29894" xr:uid="{779B69D9-70A4-485F-91E9-BBF005197727}"/>
    <cellStyle name="Separador de milhares 15 42 3 3" xfId="37346" xr:uid="{7F4D40AF-1D7B-46C8-AC79-5DF206509691}"/>
    <cellStyle name="Separador de milhares 15 42 3 4" xfId="45120" xr:uid="{7CE1A5C0-ACF3-4E94-B1C7-2E0B09B06AAB}"/>
    <cellStyle name="Separador de milhares 15 42 4" xfId="26377" xr:uid="{40098119-CD07-4A33-A90E-B4FDC574A8FE}"/>
    <cellStyle name="Separador de milhares 15 42 5" xfId="27950" xr:uid="{AF0A1CA0-E2C2-40AA-B685-28618B2D8983}"/>
    <cellStyle name="Separador de milhares 15 42 6" xfId="37343" xr:uid="{527CDB60-417F-47FE-984F-B90CCDDD495F}"/>
    <cellStyle name="Separador de milhares 15 42 7" xfId="42676" xr:uid="{52DE346E-389E-44E7-87C7-D77B7000B578}"/>
    <cellStyle name="Separador de milhares 15 43" xfId="21109" xr:uid="{6F8D501B-F50B-4930-BB94-E1C9497300DF}"/>
    <cellStyle name="Separador de milhares 15 43 2" xfId="21110" xr:uid="{58DE98A3-95B3-4A45-AE11-551E4AB834AF}"/>
    <cellStyle name="Separador de milhares 15 43 2 2" xfId="21111" xr:uid="{82E151B6-28D2-41E3-BEB2-F3CC97F61F73}"/>
    <cellStyle name="Separador de milhares 15 43 2 2 2" xfId="31118" xr:uid="{7DFFF32B-5419-41E4-BB6F-3E9454D47366}"/>
    <cellStyle name="Separador de milhares 15 43 2 2 3" xfId="37349" xr:uid="{A07C4E27-E9FD-46A3-AD83-0C036A43D8C6}"/>
    <cellStyle name="Separador de milhares 15 43 2 2 4" xfId="46344" xr:uid="{4B5A23E0-209E-406E-B3EA-D5AF4A476FDE}"/>
    <cellStyle name="Separador de milhares 15 43 2 3" xfId="28677" xr:uid="{FB31DE99-8294-4653-9380-C20644F1B925}"/>
    <cellStyle name="Separador de milhares 15 43 2 4" xfId="37348" xr:uid="{B4E7A1D5-FCB8-4531-9EE7-6154E55C4713}"/>
    <cellStyle name="Separador de milhares 15 43 2 5" xfId="43900" xr:uid="{2DA0CEEC-1573-410D-B8C4-7B892BB6111A}"/>
    <cellStyle name="Separador de milhares 15 43 3" xfId="21112" xr:uid="{A052DC90-E742-42FB-A8C7-EA1E7E0FFC3F}"/>
    <cellStyle name="Separador de milhares 15 43 3 2" xfId="29895" xr:uid="{EF82D693-2B98-4AC6-8096-F43FF57A3E2F}"/>
    <cellStyle name="Separador de milhares 15 43 3 3" xfId="37350" xr:uid="{470F88F9-F45C-45B4-9902-1387B1D36BFE}"/>
    <cellStyle name="Separador de milhares 15 43 3 4" xfId="45121" xr:uid="{CC5C5F3C-BE81-44A8-842F-F246A5BB01A2}"/>
    <cellStyle name="Separador de milhares 15 43 4" xfId="26378" xr:uid="{F51E9759-94AA-441C-A0EA-4FC1FF8FD172}"/>
    <cellStyle name="Separador de milhares 15 43 5" xfId="27951" xr:uid="{49EA7F11-C46F-4C53-A5F6-5CCFCD8777CC}"/>
    <cellStyle name="Separador de milhares 15 43 6" xfId="37347" xr:uid="{77AB4426-8C71-4E2C-8A9E-270B1826A354}"/>
    <cellStyle name="Separador de milhares 15 43 7" xfId="42677" xr:uid="{A9212062-4E83-485D-AFE3-53B42992C9B6}"/>
    <cellStyle name="Separador de milhares 15 44" xfId="21113" xr:uid="{0BD41A82-22BB-4026-B73D-6676F4396FE0}"/>
    <cellStyle name="Separador de milhares 15 44 2" xfId="21114" xr:uid="{6EE3420D-EDDE-42FF-9BED-8E9E3CEAA47C}"/>
    <cellStyle name="Separador de milhares 15 44 2 2" xfId="21115" xr:uid="{17695B13-FF8F-4901-9146-4F061F4E22AE}"/>
    <cellStyle name="Separador de milhares 15 44 2 2 2" xfId="31119" xr:uid="{0C080406-37A6-4C4F-9148-42F1024F9129}"/>
    <cellStyle name="Separador de milhares 15 44 2 2 3" xfId="37353" xr:uid="{72874EAE-27A6-427B-BB79-0D543EC34901}"/>
    <cellStyle name="Separador de milhares 15 44 2 2 4" xfId="46345" xr:uid="{C64E1F87-BBAD-4D72-9D0C-7BBF0F445322}"/>
    <cellStyle name="Separador de milhares 15 44 2 3" xfId="28678" xr:uid="{56887E75-0B63-4D11-BB4B-E5E192C0E3D9}"/>
    <cellStyle name="Separador de milhares 15 44 2 4" xfId="37352" xr:uid="{D6F9E74F-C3A8-46C5-9050-BAECDC0AAF49}"/>
    <cellStyle name="Separador de milhares 15 44 2 5" xfId="43901" xr:uid="{21A7E715-E796-4B2E-854F-946F4FD25D6E}"/>
    <cellStyle name="Separador de milhares 15 44 3" xfId="21116" xr:uid="{85B710E8-997D-4BFD-9D9E-DDBC4084B823}"/>
    <cellStyle name="Separador de milhares 15 44 3 2" xfId="29896" xr:uid="{FFEE1CF2-8460-4F3E-9FD5-036D0F06F2D1}"/>
    <cellStyle name="Separador de milhares 15 44 3 3" xfId="37354" xr:uid="{0D96C4A5-6C10-464A-A9F9-349ECBFEFC81}"/>
    <cellStyle name="Separador de milhares 15 44 3 4" xfId="45122" xr:uid="{8B4BB95A-14E4-4E69-B40F-EE840CC3393C}"/>
    <cellStyle name="Separador de milhares 15 44 4" xfId="26379" xr:uid="{B012E9EE-65A3-44F6-BFDA-C56B8C075AAF}"/>
    <cellStyle name="Separador de milhares 15 44 5" xfId="27952" xr:uid="{AAD86575-AE88-46A8-BBE2-CBF7C4922C96}"/>
    <cellStyle name="Separador de milhares 15 44 6" xfId="37351" xr:uid="{E2CDF973-C479-42F8-B71C-C16EFA69672C}"/>
    <cellStyle name="Separador de milhares 15 44 7" xfId="42678" xr:uid="{BDF976AF-08C0-43BA-A5D4-93D98A183E43}"/>
    <cellStyle name="Separador de milhares 15 45" xfId="21117" xr:uid="{888AEAED-1B83-45E4-BB11-1BC63907F8CD}"/>
    <cellStyle name="Separador de milhares 15 45 2" xfId="21118" xr:uid="{C9DB19CB-4753-482B-B1BE-0C5A011D608C}"/>
    <cellStyle name="Separador de milhares 15 45 2 2" xfId="21119" xr:uid="{A0E292C3-E500-4C00-AF09-68444F245BD4}"/>
    <cellStyle name="Separador de milhares 15 45 2 2 2" xfId="31120" xr:uid="{BFD9BDCD-88A9-4BDA-8490-9665FDAA82A6}"/>
    <cellStyle name="Separador de milhares 15 45 2 2 3" xfId="37357" xr:uid="{C432330A-02E4-4DAB-AF2B-02631EB1D6E9}"/>
    <cellStyle name="Separador de milhares 15 45 2 2 4" xfId="46346" xr:uid="{446B7D17-64A6-4BBE-BF21-5E4DD8EF5193}"/>
    <cellStyle name="Separador de milhares 15 45 2 3" xfId="28679" xr:uid="{F8FA1E00-3508-4D22-A390-67DE910F0180}"/>
    <cellStyle name="Separador de milhares 15 45 2 4" xfId="37356" xr:uid="{E4FF612A-24B4-4376-8843-EBCD9E8D29B3}"/>
    <cellStyle name="Separador de milhares 15 45 2 5" xfId="43902" xr:uid="{67A56D72-B8E9-4C5A-B025-DDBD3947188E}"/>
    <cellStyle name="Separador de milhares 15 45 3" xfId="21120" xr:uid="{278FB53C-FAC8-4464-A22F-31653E4B5EAC}"/>
    <cellStyle name="Separador de milhares 15 45 3 2" xfId="29897" xr:uid="{AADE6DF3-5838-48D0-831C-D381078FE142}"/>
    <cellStyle name="Separador de milhares 15 45 3 3" xfId="37358" xr:uid="{98ED13F1-C266-4FFE-A303-614EF49CE82E}"/>
    <cellStyle name="Separador de milhares 15 45 3 4" xfId="45123" xr:uid="{D3281885-5E19-4D86-B14B-69A7FDEB82EF}"/>
    <cellStyle name="Separador de milhares 15 45 4" xfId="26380" xr:uid="{9A6B77C3-9DEA-4A3D-9285-27CF0FA3BEC0}"/>
    <cellStyle name="Separador de milhares 15 45 5" xfId="27953" xr:uid="{0F667203-E013-494D-8C1D-F95FF8CF5D6F}"/>
    <cellStyle name="Separador de milhares 15 45 6" xfId="37355" xr:uid="{A7B74CA9-D4B1-4841-B76F-766A4BD3C619}"/>
    <cellStyle name="Separador de milhares 15 45 7" xfId="42679" xr:uid="{24D09D5E-D23B-41E8-9237-817E22FFF29E}"/>
    <cellStyle name="Separador de milhares 15 46" xfId="21121" xr:uid="{3A666A10-5039-44B2-9A89-1B8D4ED9C37A}"/>
    <cellStyle name="Separador de milhares 15 46 2" xfId="21122" xr:uid="{3296FC08-CDF6-4970-B7BB-FF6516B40722}"/>
    <cellStyle name="Separador de milhares 15 46 2 2" xfId="21123" xr:uid="{90BF3F9A-BA6A-4FEE-B823-BC2DD5F5829C}"/>
    <cellStyle name="Separador de milhares 15 46 2 2 2" xfId="31121" xr:uid="{021951D3-8AD5-461B-B6A3-00D092D40641}"/>
    <cellStyle name="Separador de milhares 15 46 2 2 3" xfId="37361" xr:uid="{BFB045FD-CC25-4B8E-9F81-0D15F0023426}"/>
    <cellStyle name="Separador de milhares 15 46 2 2 4" xfId="46347" xr:uid="{75133246-07AA-4FB9-8989-502769B9FDAC}"/>
    <cellStyle name="Separador de milhares 15 46 2 3" xfId="28680" xr:uid="{38166EF0-3C0D-41BA-9A72-3E68FE2FA9E3}"/>
    <cellStyle name="Separador de milhares 15 46 2 4" xfId="37360" xr:uid="{182ED879-94D9-444B-A463-A95A5E6A3441}"/>
    <cellStyle name="Separador de milhares 15 46 2 5" xfId="43903" xr:uid="{31A51C3D-C498-4C20-B265-91306EADA3F1}"/>
    <cellStyle name="Separador de milhares 15 46 3" xfId="21124" xr:uid="{4CE3ACB8-0C46-442D-BB3C-7962DA181528}"/>
    <cellStyle name="Separador de milhares 15 46 3 2" xfId="29898" xr:uid="{1E0B3221-126F-4B67-A90D-8CFA64CC4CDC}"/>
    <cellStyle name="Separador de milhares 15 46 3 3" xfId="37362" xr:uid="{AAFF4314-BBAB-444F-95A9-139FC16BE0F7}"/>
    <cellStyle name="Separador de milhares 15 46 3 4" xfId="45124" xr:uid="{84E0E556-DC46-4954-9C50-768627EC5DF6}"/>
    <cellStyle name="Separador de milhares 15 46 4" xfId="26381" xr:uid="{CF0BC4AE-ABB7-4B99-84A1-6B28966DB99B}"/>
    <cellStyle name="Separador de milhares 15 46 5" xfId="27954" xr:uid="{A7161377-A953-4AD7-81BF-ADD6A69CDEA5}"/>
    <cellStyle name="Separador de milhares 15 46 6" xfId="37359" xr:uid="{AE060242-1F81-406F-A968-16C63FB05A11}"/>
    <cellStyle name="Separador de milhares 15 46 7" xfId="42680" xr:uid="{5599B347-B99D-4F3C-8D57-CC010C2FB38D}"/>
    <cellStyle name="Separador de milhares 15 47" xfId="21125" xr:uid="{8269450A-2E8B-49E8-81E5-460D60FA4712}"/>
    <cellStyle name="Separador de milhares 15 47 2" xfId="21126" xr:uid="{9937AB07-7648-41D8-9E78-7E61B6E1F372}"/>
    <cellStyle name="Separador de milhares 15 47 2 2" xfId="21127" xr:uid="{49F62F01-3DF5-4897-9009-CB6F2452FE6D}"/>
    <cellStyle name="Separador de milhares 15 47 2 2 2" xfId="31122" xr:uid="{EA58B0FC-3035-4D88-88A8-19D910538E4F}"/>
    <cellStyle name="Separador de milhares 15 47 2 2 3" xfId="37365" xr:uid="{36062272-1585-4804-AA5E-FC91FAD91B8B}"/>
    <cellStyle name="Separador de milhares 15 47 2 2 4" xfId="46348" xr:uid="{BE61ED2D-2C44-40BC-A3DA-FD9E12D30412}"/>
    <cellStyle name="Separador de milhares 15 47 2 3" xfId="28681" xr:uid="{B5605EBF-77B6-4B2E-B692-B42985DF875D}"/>
    <cellStyle name="Separador de milhares 15 47 2 4" xfId="37364" xr:uid="{77BB02EC-D49A-4B53-AFF0-61D30C4584E4}"/>
    <cellStyle name="Separador de milhares 15 47 2 5" xfId="43904" xr:uid="{56680CE6-C960-4719-843B-E51E4D9B1361}"/>
    <cellStyle name="Separador de milhares 15 47 3" xfId="21128" xr:uid="{6939DC7F-E86E-42ED-AB44-E9CDF8A35781}"/>
    <cellStyle name="Separador de milhares 15 47 3 2" xfId="29899" xr:uid="{31AB22B9-3AFA-43D5-852B-C92EA2967106}"/>
    <cellStyle name="Separador de milhares 15 47 3 3" xfId="37366" xr:uid="{35805364-26DA-4832-B80B-A05AFB797DDA}"/>
    <cellStyle name="Separador de milhares 15 47 3 4" xfId="45125" xr:uid="{168C9058-8C4B-4340-9448-755D9DE38958}"/>
    <cellStyle name="Separador de milhares 15 47 4" xfId="26382" xr:uid="{A819AC2B-19F9-4A61-8A89-4BCA2F90FBDD}"/>
    <cellStyle name="Separador de milhares 15 47 5" xfId="27955" xr:uid="{30D2F80E-7F18-4173-9533-AB69D6AA9119}"/>
    <cellStyle name="Separador de milhares 15 47 6" xfId="37363" xr:uid="{75336CF2-CF2A-4FD8-8CF2-CF2969D0AEAE}"/>
    <cellStyle name="Separador de milhares 15 47 7" xfId="42681" xr:uid="{2B6126F6-273F-4F68-826A-7A3B1B2F8E6D}"/>
    <cellStyle name="Separador de milhares 15 48" xfId="21129" xr:uid="{E0894C40-EE45-44EB-BB17-6C01C8244344}"/>
    <cellStyle name="Separador de milhares 15 48 2" xfId="21130" xr:uid="{C8D61A69-87AE-4BC1-81B5-453771AF1369}"/>
    <cellStyle name="Separador de milhares 15 48 2 2" xfId="21131" xr:uid="{7DF684F1-2E69-4F46-AB14-196DC3C1EB55}"/>
    <cellStyle name="Separador de milhares 15 48 2 2 2" xfId="31123" xr:uid="{BD058F77-496D-491E-BB0F-1CD12AB440AE}"/>
    <cellStyle name="Separador de milhares 15 48 2 2 3" xfId="37369" xr:uid="{E0C56A71-111D-482F-AA43-DB9F2A12428A}"/>
    <cellStyle name="Separador de milhares 15 48 2 2 4" xfId="46349" xr:uid="{FB7CF286-C36E-4904-B513-F5C8F13C1212}"/>
    <cellStyle name="Separador de milhares 15 48 2 3" xfId="28682" xr:uid="{17EE3F7B-244A-4EAB-83EF-E3DED4338AF2}"/>
    <cellStyle name="Separador de milhares 15 48 2 4" xfId="37368" xr:uid="{71DFA518-9B69-4640-A99E-C155E26DDC77}"/>
    <cellStyle name="Separador de milhares 15 48 2 5" xfId="43905" xr:uid="{BEA184A7-3FD1-4298-B445-E866524FCD2B}"/>
    <cellStyle name="Separador de milhares 15 48 3" xfId="21132" xr:uid="{15D00842-E5A7-4D7C-9881-974AFC95AE2C}"/>
    <cellStyle name="Separador de milhares 15 48 3 2" xfId="29900" xr:uid="{B8F5FC53-6072-44AC-88FF-4C5EBA47C438}"/>
    <cellStyle name="Separador de milhares 15 48 3 3" xfId="37370" xr:uid="{71B16011-B2D2-4C86-8B0C-367230A76C3E}"/>
    <cellStyle name="Separador de milhares 15 48 3 4" xfId="45126" xr:uid="{6F7EC92D-3B08-4C40-9659-CBEE67A13668}"/>
    <cellStyle name="Separador de milhares 15 48 4" xfId="26383" xr:uid="{A98A999D-5A38-402D-A088-B120974BFB1E}"/>
    <cellStyle name="Separador de milhares 15 48 5" xfId="27956" xr:uid="{B079F089-F25C-456B-B69C-4EA234B82C78}"/>
    <cellStyle name="Separador de milhares 15 48 6" xfId="37367" xr:uid="{54DB36CD-7130-4465-9C07-4CAF6A619A0C}"/>
    <cellStyle name="Separador de milhares 15 48 7" xfId="42682" xr:uid="{D3A3756A-B724-467F-AA07-D7937A242B76}"/>
    <cellStyle name="Separador de milhares 15 49" xfId="21133" xr:uid="{1C3DF359-82E0-4094-8B9B-20D45E7EB7FE}"/>
    <cellStyle name="Separador de milhares 15 49 2" xfId="21134" xr:uid="{BA027F4F-35A4-4EB7-B556-3AE39CFE9977}"/>
    <cellStyle name="Separador de milhares 15 49 2 2" xfId="21135" xr:uid="{375E7BC5-0B57-4219-8ADC-C06AAB6D4DC2}"/>
    <cellStyle name="Separador de milhares 15 49 2 2 2" xfId="31124" xr:uid="{1A1ECA72-0193-4E3C-B917-DDCC1C9605B0}"/>
    <cellStyle name="Separador de milhares 15 49 2 2 3" xfId="37373" xr:uid="{742B8F5B-8B4D-438F-A4DF-F23507A4354B}"/>
    <cellStyle name="Separador de milhares 15 49 2 2 4" xfId="46350" xr:uid="{C4F9FEF5-5223-4770-9006-50C37217E6D7}"/>
    <cellStyle name="Separador de milhares 15 49 2 3" xfId="28683" xr:uid="{91EE66BC-4823-4208-AD46-483DD73CF4AB}"/>
    <cellStyle name="Separador de milhares 15 49 2 4" xfId="37372" xr:uid="{7046682D-6F7B-4F7B-B6BE-49BD4CCA4D24}"/>
    <cellStyle name="Separador de milhares 15 49 2 5" xfId="43906" xr:uid="{5A8AD829-101C-41BC-81C9-D76B069F2133}"/>
    <cellStyle name="Separador de milhares 15 49 3" xfId="21136" xr:uid="{BFD72129-9E27-4A20-A4DC-C98D35B1452F}"/>
    <cellStyle name="Separador de milhares 15 49 3 2" xfId="29901" xr:uid="{C2C4FF57-51FB-4185-A0C2-AEB37172592F}"/>
    <cellStyle name="Separador de milhares 15 49 3 3" xfId="37374" xr:uid="{8D784980-5F50-4604-8E88-60600703C743}"/>
    <cellStyle name="Separador de milhares 15 49 3 4" xfId="45127" xr:uid="{09667B4B-44D2-41AA-B55F-F9FE92B04515}"/>
    <cellStyle name="Separador de milhares 15 49 4" xfId="26384" xr:uid="{C843F8A8-AEF3-48B4-B9CB-B0716D3A1A04}"/>
    <cellStyle name="Separador de milhares 15 49 5" xfId="27957" xr:uid="{FB3DDB61-753D-4B21-ACFE-5799446120AD}"/>
    <cellStyle name="Separador de milhares 15 49 6" xfId="37371" xr:uid="{CE098A71-A557-4904-A7D7-585879BCEE14}"/>
    <cellStyle name="Separador de milhares 15 49 7" xfId="42683" xr:uid="{EA1805D4-3550-4E32-8F5F-B82F34EC83A9}"/>
    <cellStyle name="Separador de milhares 15 5" xfId="21137" xr:uid="{2784CAD2-E70D-4C39-A109-49E058A1FF4C}"/>
    <cellStyle name="Separador de milhares 15 5 2" xfId="21138" xr:uid="{194B05B9-E00C-42B6-ABDA-0EABC11E984F}"/>
    <cellStyle name="Separador de milhares 15 5 2 2" xfId="21139" xr:uid="{400426C8-0894-4F3E-A25A-DB90FCE62285}"/>
    <cellStyle name="Separador de milhares 15 5 2 2 2" xfId="31125" xr:uid="{470C10FF-AF5D-4B66-9F02-66253C6290B0}"/>
    <cellStyle name="Separador de milhares 15 5 2 2 3" xfId="37377" xr:uid="{0F9EAE22-95E6-4F2F-A4EC-57EF5ED25D39}"/>
    <cellStyle name="Separador de milhares 15 5 2 2 4" xfId="46351" xr:uid="{65819855-DB8E-46BE-8EAA-0CD7A993CAEA}"/>
    <cellStyle name="Separador de milhares 15 5 2 3" xfId="28684" xr:uid="{9DB05318-995F-49B2-8F1C-E49ACFE75953}"/>
    <cellStyle name="Separador de milhares 15 5 2 4" xfId="37376" xr:uid="{D799F65C-5489-4DA5-9609-4E271187C5E0}"/>
    <cellStyle name="Separador de milhares 15 5 2 5" xfId="43907" xr:uid="{AB3198AB-6B85-4B43-932F-8C5723629D2E}"/>
    <cellStyle name="Separador de milhares 15 5 3" xfId="21140" xr:uid="{611C6B94-565A-41A9-8FA2-D61AE044929C}"/>
    <cellStyle name="Separador de milhares 15 5 3 2" xfId="29902" xr:uid="{5FE9B7E9-0AC0-40BD-9A4E-47FD2259C518}"/>
    <cellStyle name="Separador de milhares 15 5 3 3" xfId="37378" xr:uid="{075604C7-F104-44B2-832A-6AC0C58A5ED1}"/>
    <cellStyle name="Separador de milhares 15 5 3 4" xfId="45128" xr:uid="{5FD88E2B-9E00-41E0-B013-F993467BE505}"/>
    <cellStyle name="Separador de milhares 15 5 4" xfId="26385" xr:uid="{FD35D139-28F6-4E4B-A404-47701BE1773A}"/>
    <cellStyle name="Separador de milhares 15 5 5" xfId="27958" xr:uid="{E28ABBD8-E437-4D81-8CB8-9C3CB33D4F72}"/>
    <cellStyle name="Separador de milhares 15 5 6" xfId="37375" xr:uid="{08A92B82-8AE1-4D7B-9373-0343DCED5D11}"/>
    <cellStyle name="Separador de milhares 15 5 7" xfId="42684" xr:uid="{112627DA-DE47-4C90-8920-C82D8EAB8323}"/>
    <cellStyle name="Separador de milhares 15 50" xfId="21141" xr:uid="{BF7B36B4-9B5F-42F8-BB29-B181ED107E39}"/>
    <cellStyle name="Separador de milhares 15 50 2" xfId="21142" xr:uid="{F8B64331-6CBF-4251-AC62-E493E060EDDE}"/>
    <cellStyle name="Separador de milhares 15 50 2 2" xfId="21143" xr:uid="{FCBF1E3A-0DDF-4540-A6F2-6D5534DB50DF}"/>
    <cellStyle name="Separador de milhares 15 50 2 2 2" xfId="31126" xr:uid="{2FAFEC17-D0CF-4BE4-B71B-3C4D97145851}"/>
    <cellStyle name="Separador de milhares 15 50 2 2 3" xfId="37381" xr:uid="{78ACFC57-851B-4E56-A810-16FCC2405570}"/>
    <cellStyle name="Separador de milhares 15 50 2 2 4" xfId="46352" xr:uid="{40438944-FF64-460D-9F9F-8556E288EE8D}"/>
    <cellStyle name="Separador de milhares 15 50 2 3" xfId="28685" xr:uid="{76F1EEA5-AAC1-499C-98BC-875BE2078216}"/>
    <cellStyle name="Separador de milhares 15 50 2 4" xfId="37380" xr:uid="{263CA911-55CE-47D3-9CA4-A680A7581CBB}"/>
    <cellStyle name="Separador de milhares 15 50 2 5" xfId="43908" xr:uid="{1DDF42AC-110C-456E-A6FA-DAD6E83E5903}"/>
    <cellStyle name="Separador de milhares 15 50 3" xfId="21144" xr:uid="{CA499267-16B7-473F-8FAA-3B87C23C4DB9}"/>
    <cellStyle name="Separador de milhares 15 50 3 2" xfId="29903" xr:uid="{2C3250ED-1BF3-4964-A930-1A953F0A134B}"/>
    <cellStyle name="Separador de milhares 15 50 3 3" xfId="37382" xr:uid="{9A5F10AE-428B-45CA-8464-B52D4824642E}"/>
    <cellStyle name="Separador de milhares 15 50 3 4" xfId="45129" xr:uid="{1D1A335D-2526-451F-BF74-6B69E63D3237}"/>
    <cellStyle name="Separador de milhares 15 50 4" xfId="26386" xr:uid="{D60A0E7D-F9C1-41FD-A105-5BB4AB84CA51}"/>
    <cellStyle name="Separador de milhares 15 50 5" xfId="27959" xr:uid="{B0E739CC-6A4E-4242-8F17-AC8E8BFE1EE8}"/>
    <cellStyle name="Separador de milhares 15 50 6" xfId="37379" xr:uid="{18F804B2-A5BC-442D-BE6E-1DA91AF64409}"/>
    <cellStyle name="Separador de milhares 15 50 7" xfId="42685" xr:uid="{299B3E00-CE40-44D0-A8B1-4C73DCBEF75E}"/>
    <cellStyle name="Separador de milhares 15 51" xfId="21145" xr:uid="{204274BC-1FB3-47B8-B76A-7EB73F634AEC}"/>
    <cellStyle name="Separador de milhares 15 51 2" xfId="21146" xr:uid="{51CD705E-5226-4F2F-B11B-99CC511EC84D}"/>
    <cellStyle name="Separador de milhares 15 51 2 2" xfId="21147" xr:uid="{3F396D12-9D98-4A89-B28E-4233C66B4BDD}"/>
    <cellStyle name="Separador de milhares 15 51 2 2 2" xfId="31127" xr:uid="{FBB72E27-4B13-4586-B447-A22A1C81DBF1}"/>
    <cellStyle name="Separador de milhares 15 51 2 2 3" xfId="37385" xr:uid="{ACEBD6D2-CA1F-475C-9C1B-498959658FA4}"/>
    <cellStyle name="Separador de milhares 15 51 2 2 4" xfId="46353" xr:uid="{0C0B9E80-9B0D-4A8E-A39A-2E88E8700639}"/>
    <cellStyle name="Separador de milhares 15 51 2 3" xfId="28686" xr:uid="{589E89CA-FCAB-4F33-BD32-88EEDC86D2F7}"/>
    <cellStyle name="Separador de milhares 15 51 2 4" xfId="37384" xr:uid="{59435CB8-FFA7-4F8F-A5EE-F5EFC5A10A09}"/>
    <cellStyle name="Separador de milhares 15 51 2 5" xfId="43909" xr:uid="{F15A8086-A731-4577-8727-27B85CB65F5B}"/>
    <cellStyle name="Separador de milhares 15 51 3" xfId="21148" xr:uid="{A92F92B5-5D4E-4B35-96F1-ED0F756D8F5B}"/>
    <cellStyle name="Separador de milhares 15 51 3 2" xfId="29904" xr:uid="{70B487EE-A0F5-4DA4-95B8-72389AF4FE1B}"/>
    <cellStyle name="Separador de milhares 15 51 3 3" xfId="37386" xr:uid="{C71234F9-C9ED-4978-B533-1C11A6375C65}"/>
    <cellStyle name="Separador de milhares 15 51 3 4" xfId="45130" xr:uid="{BA3DFC1C-1E39-4FCA-B0B4-51F2E92C7D2F}"/>
    <cellStyle name="Separador de milhares 15 51 4" xfId="26387" xr:uid="{E729AC7C-6588-449E-9807-F759E4C0E65C}"/>
    <cellStyle name="Separador de milhares 15 51 5" xfId="27960" xr:uid="{C64F98F9-7542-4D20-B0F2-5E53C6777890}"/>
    <cellStyle name="Separador de milhares 15 51 6" xfId="37383" xr:uid="{419BF588-E997-4DC2-8FF0-F518ED35763E}"/>
    <cellStyle name="Separador de milhares 15 51 7" xfId="42686" xr:uid="{6751552A-01F3-4BA3-91AC-AF7C63360522}"/>
    <cellStyle name="Separador de milhares 15 52" xfId="21149" xr:uid="{FF689594-FF3B-4B59-B0F6-C233880707A3}"/>
    <cellStyle name="Separador de milhares 15 52 2" xfId="21150" xr:uid="{D8A63206-098B-4423-A4B7-93AC7783121F}"/>
    <cellStyle name="Separador de milhares 15 52 2 2" xfId="21151" xr:uid="{46A43E98-2955-42EE-BC33-416586E91831}"/>
    <cellStyle name="Separador de milhares 15 52 2 2 2" xfId="31128" xr:uid="{731229C8-0556-4DEF-9E25-52BBFCEE73BD}"/>
    <cellStyle name="Separador de milhares 15 52 2 2 3" xfId="37389" xr:uid="{3D06B7DB-8643-4DCA-83B1-BC5CFF14DDB3}"/>
    <cellStyle name="Separador de milhares 15 52 2 2 4" xfId="46354" xr:uid="{68C84205-8462-4DE1-B56B-55B1581F4F51}"/>
    <cellStyle name="Separador de milhares 15 52 2 3" xfId="28687" xr:uid="{C5326C13-32C3-4DAE-A552-5A72E45F6E2C}"/>
    <cellStyle name="Separador de milhares 15 52 2 4" xfId="37388" xr:uid="{9F2AB385-6F05-4245-91D4-3D5E8219EFF0}"/>
    <cellStyle name="Separador de milhares 15 52 2 5" xfId="43910" xr:uid="{58D1259E-073B-405A-9003-DBE0E5E94AD5}"/>
    <cellStyle name="Separador de milhares 15 52 3" xfId="21152" xr:uid="{E271A38F-09B2-424F-B738-D306438A689F}"/>
    <cellStyle name="Separador de milhares 15 52 3 2" xfId="29905" xr:uid="{F1FCDA39-8F0A-4CD3-9345-77EF398DE2A0}"/>
    <cellStyle name="Separador de milhares 15 52 3 3" xfId="37390" xr:uid="{66557A81-FE63-47FB-96F2-3049E1756F1B}"/>
    <cellStyle name="Separador de milhares 15 52 3 4" xfId="45131" xr:uid="{D5EE7EE8-CCB0-45BA-8A4C-B814DE52C289}"/>
    <cellStyle name="Separador de milhares 15 52 4" xfId="26388" xr:uid="{206FF751-FBE2-4C71-B38E-8D15EB9F1731}"/>
    <cellStyle name="Separador de milhares 15 52 5" xfId="27961" xr:uid="{B2AD9098-E404-4476-A02B-2AFE78814F19}"/>
    <cellStyle name="Separador de milhares 15 52 6" xfId="37387" xr:uid="{C4BD42E9-7BA7-443C-B495-A3CC2C49E6CA}"/>
    <cellStyle name="Separador de milhares 15 52 7" xfId="42687" xr:uid="{B7306A5B-7F93-4F2A-BBF4-34FA6A53450F}"/>
    <cellStyle name="Separador de milhares 15 53" xfId="21153" xr:uid="{0BDF0EEF-9E8A-4FD1-89A1-5D33AB333543}"/>
    <cellStyle name="Separador de milhares 15 53 2" xfId="21154" xr:uid="{79B94529-3A04-42D5-A820-BC471ED85842}"/>
    <cellStyle name="Separador de milhares 15 53 2 2" xfId="21155" xr:uid="{D8BA7857-7942-4682-866F-D9F4F45711EF}"/>
    <cellStyle name="Separador de milhares 15 53 2 2 2" xfId="31129" xr:uid="{4AAFDEDA-19C1-45BD-AA03-9EC160DDAB3E}"/>
    <cellStyle name="Separador de milhares 15 53 2 2 3" xfId="37393" xr:uid="{134EF939-6F20-45F4-916A-32D769ED5344}"/>
    <cellStyle name="Separador de milhares 15 53 2 2 4" xfId="46355" xr:uid="{16C5F355-6D18-4D41-A6A9-8B407D243F96}"/>
    <cellStyle name="Separador de milhares 15 53 2 3" xfId="28688" xr:uid="{5AC1A79A-5809-41C2-A6B0-3A90126B4569}"/>
    <cellStyle name="Separador de milhares 15 53 2 4" xfId="37392" xr:uid="{87EAA06E-1DCE-43DB-92B9-88CC892AACCB}"/>
    <cellStyle name="Separador de milhares 15 53 2 5" xfId="43911" xr:uid="{94BAF0A5-0B27-49CA-A8D9-E2C7EA821F66}"/>
    <cellStyle name="Separador de milhares 15 53 3" xfId="21156" xr:uid="{8D4CC4EE-9677-44C2-A59B-765FF7A55902}"/>
    <cellStyle name="Separador de milhares 15 53 3 2" xfId="29906" xr:uid="{238E2200-7002-4E97-80BF-1E5027327C48}"/>
    <cellStyle name="Separador de milhares 15 53 3 3" xfId="37394" xr:uid="{62036E04-8624-4AEF-B91D-9F87D8F76EB0}"/>
    <cellStyle name="Separador de milhares 15 53 3 4" xfId="45132" xr:uid="{3D490ED7-FE96-4BE1-87B0-1518504B790C}"/>
    <cellStyle name="Separador de milhares 15 53 4" xfId="26389" xr:uid="{FE65EE51-FA44-4BC2-BE49-F1FC8744F0D4}"/>
    <cellStyle name="Separador de milhares 15 53 5" xfId="27962" xr:uid="{BEDCA4CA-70FE-4A8A-BFA3-ACBF8538D0C4}"/>
    <cellStyle name="Separador de milhares 15 53 6" xfId="37391" xr:uid="{AE23A71E-3386-42B4-A2C2-4787077BD9CB}"/>
    <cellStyle name="Separador de milhares 15 53 7" xfId="42688" xr:uid="{8F809AF4-A739-4F82-BBF5-46B9277FA443}"/>
    <cellStyle name="Separador de milhares 15 54" xfId="21157" xr:uid="{FD589AEA-92DD-47AC-A65D-9EEEC0CC337A}"/>
    <cellStyle name="Separador de milhares 15 54 2" xfId="21158" xr:uid="{B2E8575A-3DCC-4C2C-9CDE-6BE25E2FB779}"/>
    <cellStyle name="Separador de milhares 15 54 2 2" xfId="21159" xr:uid="{0E1040D4-B368-4D3B-B665-71CC3D9CA14E}"/>
    <cellStyle name="Separador de milhares 15 54 2 2 2" xfId="31130" xr:uid="{D88FC7E1-F628-431F-AA7B-8401E08E3A45}"/>
    <cellStyle name="Separador de milhares 15 54 2 2 3" xfId="37397" xr:uid="{D0B65937-5716-43B4-9859-E652B6501D26}"/>
    <cellStyle name="Separador de milhares 15 54 2 2 4" xfId="46356" xr:uid="{385C6CD7-93F1-4F46-A1A3-6AC87C19D5EE}"/>
    <cellStyle name="Separador de milhares 15 54 2 3" xfId="28689" xr:uid="{28B30A8C-BC98-4B95-A9BB-3889F51D817C}"/>
    <cellStyle name="Separador de milhares 15 54 2 4" xfId="37396" xr:uid="{E793CCC3-B167-4029-B04F-47A4E0352EDA}"/>
    <cellStyle name="Separador de milhares 15 54 2 5" xfId="43912" xr:uid="{0248EFE0-87EA-4A2E-A2B9-4C1B4477B8B5}"/>
    <cellStyle name="Separador de milhares 15 54 3" xfId="21160" xr:uid="{B18CB0CE-7611-4063-A9CA-C76094B9B642}"/>
    <cellStyle name="Separador de milhares 15 54 3 2" xfId="29907" xr:uid="{1840D46F-96D9-4F1D-AF63-563E9E2718E3}"/>
    <cellStyle name="Separador de milhares 15 54 3 3" xfId="37398" xr:uid="{77269E56-DFB6-4B34-8A88-02623BB82656}"/>
    <cellStyle name="Separador de milhares 15 54 3 4" xfId="45133" xr:uid="{E460E61B-D32D-4E96-9929-2715E00F984F}"/>
    <cellStyle name="Separador de milhares 15 54 4" xfId="26390" xr:uid="{34CE850D-E3E0-474A-85C9-9908409A95F9}"/>
    <cellStyle name="Separador de milhares 15 54 5" xfId="27963" xr:uid="{C3A38759-D741-40F7-9A14-174CDCDAA9EA}"/>
    <cellStyle name="Separador de milhares 15 54 6" xfId="37395" xr:uid="{BF628D09-9426-4A44-930B-B44AF83468F9}"/>
    <cellStyle name="Separador de milhares 15 54 7" xfId="42689" xr:uid="{A6FECA0F-2940-46C1-8474-0D7331B9AB30}"/>
    <cellStyle name="Separador de milhares 15 55" xfId="21161" xr:uid="{01FD9FF3-0CE5-4575-AAEE-329DAFDE8FCB}"/>
    <cellStyle name="Separador de milhares 15 55 2" xfId="21162" xr:uid="{1A3D57D1-6C2B-4E89-8310-0073ECB2FB98}"/>
    <cellStyle name="Separador de milhares 15 55 2 2" xfId="21163" xr:uid="{296D5C02-50C6-43D5-BD47-87C45E8BE7B9}"/>
    <cellStyle name="Separador de milhares 15 55 2 2 2" xfId="31131" xr:uid="{FD69226E-52F9-4DCD-A4DA-1195B3D52B8C}"/>
    <cellStyle name="Separador de milhares 15 55 2 2 3" xfId="37401" xr:uid="{3DDD92DB-5A73-484A-AAB4-FE023641A52C}"/>
    <cellStyle name="Separador de milhares 15 55 2 2 4" xfId="46357" xr:uid="{E19B2BF9-F9AD-466F-9D76-ADDFF8950B82}"/>
    <cellStyle name="Separador de milhares 15 55 2 3" xfId="28690" xr:uid="{7DAAB0A1-8F1C-4BCF-9406-40A40D1F7778}"/>
    <cellStyle name="Separador de milhares 15 55 2 4" xfId="37400" xr:uid="{E555219C-B542-4468-A2AA-7FAB7B5B491C}"/>
    <cellStyle name="Separador de milhares 15 55 2 5" xfId="43913" xr:uid="{3794ADF7-F59E-4C52-B146-1BFFC68C7CF1}"/>
    <cellStyle name="Separador de milhares 15 55 3" xfId="21164" xr:uid="{655DB925-7D6E-4756-A6F9-C983044DBEEF}"/>
    <cellStyle name="Separador de milhares 15 55 3 2" xfId="29908" xr:uid="{4368219E-346F-4C3A-8D5D-0C387F3C7FC1}"/>
    <cellStyle name="Separador de milhares 15 55 3 3" xfId="37402" xr:uid="{C11ECBF5-6D39-4479-8A1A-4E60D59DCC64}"/>
    <cellStyle name="Separador de milhares 15 55 3 4" xfId="45134" xr:uid="{C061F402-22E6-435D-BB75-E8355545129B}"/>
    <cellStyle name="Separador de milhares 15 55 4" xfId="26391" xr:uid="{62A5F071-E7D6-44FF-94FF-B8EF32A45165}"/>
    <cellStyle name="Separador de milhares 15 55 5" xfId="27964" xr:uid="{2FDCD1A8-3C25-41D4-AE4B-F011F84831B9}"/>
    <cellStyle name="Separador de milhares 15 55 6" xfId="37399" xr:uid="{D406E649-C33B-49EF-AEA8-15E469764CF5}"/>
    <cellStyle name="Separador de milhares 15 55 7" xfId="42690" xr:uid="{E133F0CE-8691-4FE5-9324-F9FF540113E1}"/>
    <cellStyle name="Separador de milhares 15 56" xfId="21165" xr:uid="{C5F00BFC-723F-4540-92E4-A833917DA223}"/>
    <cellStyle name="Separador de milhares 15 56 2" xfId="21166" xr:uid="{EA4F8928-6D18-4D40-BE63-C559D884E9BA}"/>
    <cellStyle name="Separador de milhares 15 56 2 2" xfId="21167" xr:uid="{0562CEF4-41AA-4C0E-9BCF-4E048FBDE4D0}"/>
    <cellStyle name="Separador de milhares 15 56 2 2 2" xfId="31132" xr:uid="{82F5C216-E320-4EFB-881B-556405566620}"/>
    <cellStyle name="Separador de milhares 15 56 2 2 3" xfId="37405" xr:uid="{2C30DD3F-80E9-4395-B444-425AFE3B1E4D}"/>
    <cellStyle name="Separador de milhares 15 56 2 2 4" xfId="46358" xr:uid="{C516EDF2-F6B9-42B0-BD1A-1154EED14C2B}"/>
    <cellStyle name="Separador de milhares 15 56 2 3" xfId="28691" xr:uid="{C4BFBBA1-A297-443E-8F62-8AD54967621B}"/>
    <cellStyle name="Separador de milhares 15 56 2 4" xfId="37404" xr:uid="{45DE648C-DB61-4DB8-9C87-F17267855472}"/>
    <cellStyle name="Separador de milhares 15 56 2 5" xfId="43914" xr:uid="{B7562F42-CF79-43AC-A007-8A8CB7B70EA6}"/>
    <cellStyle name="Separador de milhares 15 56 3" xfId="21168" xr:uid="{DDD80C16-AB1F-4E22-95BA-D944D35930C4}"/>
    <cellStyle name="Separador de milhares 15 56 3 2" xfId="29909" xr:uid="{B887782F-142D-4BC9-8A1D-3308298EF827}"/>
    <cellStyle name="Separador de milhares 15 56 3 3" xfId="37406" xr:uid="{DA5633A8-9F86-4698-824E-4A4A6F0D1754}"/>
    <cellStyle name="Separador de milhares 15 56 3 4" xfId="45135" xr:uid="{E1F7D427-E1A1-4412-A10E-69E4EBBC9D74}"/>
    <cellStyle name="Separador de milhares 15 56 4" xfId="26392" xr:uid="{D442F43B-797E-42BC-9DF3-F3BA19B723F2}"/>
    <cellStyle name="Separador de milhares 15 56 5" xfId="27965" xr:uid="{09AC4576-789E-4E2B-AB65-8B9F20B3F1C9}"/>
    <cellStyle name="Separador de milhares 15 56 6" xfId="37403" xr:uid="{72EAFD2E-09D6-4ACE-B436-331BC11AC739}"/>
    <cellStyle name="Separador de milhares 15 56 7" xfId="42691" xr:uid="{1756C5DD-5934-4842-B806-22934D611FF8}"/>
    <cellStyle name="Separador de milhares 15 57" xfId="21169" xr:uid="{4B6A4595-5135-46FD-B216-E09B90B8539D}"/>
    <cellStyle name="Separador de milhares 15 57 2" xfId="21170" xr:uid="{5551D3E5-D296-43BC-97BA-61900B26896E}"/>
    <cellStyle name="Separador de milhares 15 57 2 2" xfId="21171" xr:uid="{A0B6D92D-F1B7-40B0-9155-AE2FFAA44D27}"/>
    <cellStyle name="Separador de milhares 15 57 2 2 2" xfId="31133" xr:uid="{185B2FEC-4D75-452D-971B-EB0D0C88B0DD}"/>
    <cellStyle name="Separador de milhares 15 57 2 2 3" xfId="37409" xr:uid="{4076D7B8-AA6F-46E7-8FFD-A1192AC8F50F}"/>
    <cellStyle name="Separador de milhares 15 57 2 2 4" xfId="46359" xr:uid="{BFD5F7D7-EF86-4094-A687-AE144D6A4AB9}"/>
    <cellStyle name="Separador de milhares 15 57 2 3" xfId="28692" xr:uid="{6F0DD5BB-4C57-4831-82F6-9E53AF661718}"/>
    <cellStyle name="Separador de milhares 15 57 2 4" xfId="37408" xr:uid="{1D8D4509-A23F-42D9-9508-90CFE8FED13B}"/>
    <cellStyle name="Separador de milhares 15 57 2 5" xfId="43915" xr:uid="{3E47DE47-1F4A-4F74-869C-5F7E7E06ABCA}"/>
    <cellStyle name="Separador de milhares 15 57 3" xfId="21172" xr:uid="{FE91F82C-D4BA-411A-85A3-52D652999889}"/>
    <cellStyle name="Separador de milhares 15 57 3 2" xfId="29910" xr:uid="{7C87CBCB-1430-4320-B70D-76DD7D24635A}"/>
    <cellStyle name="Separador de milhares 15 57 3 3" xfId="37410" xr:uid="{D36147E4-0684-4DF3-89D4-1F39A67EBC6D}"/>
    <cellStyle name="Separador de milhares 15 57 3 4" xfId="45136" xr:uid="{96BCA5A4-6278-4795-B0C7-6DEB00DAE445}"/>
    <cellStyle name="Separador de milhares 15 57 4" xfId="26393" xr:uid="{36A21DE0-9C47-4BBB-B30A-00978C10CA31}"/>
    <cellStyle name="Separador de milhares 15 57 5" xfId="27966" xr:uid="{4732DE31-3026-4CDB-B116-E20AAFF25024}"/>
    <cellStyle name="Separador de milhares 15 57 6" xfId="37407" xr:uid="{015F24CC-63B8-4BB9-BDA8-CA128B01D1D3}"/>
    <cellStyle name="Separador de milhares 15 57 7" xfId="42692" xr:uid="{8EFC55FA-D4C5-4632-971E-ECD3B0172434}"/>
    <cellStyle name="Separador de milhares 15 58" xfId="21173" xr:uid="{56F5FD97-FC47-49AE-B182-E357445385CA}"/>
    <cellStyle name="Separador de milhares 15 58 2" xfId="21174" xr:uid="{8B7D8C97-5F14-4090-9C4D-43FFB9C41ACE}"/>
    <cellStyle name="Separador de milhares 15 58 2 2" xfId="21175" xr:uid="{EBA323D4-C986-48B7-A477-6EC42B01D21E}"/>
    <cellStyle name="Separador de milhares 15 58 2 2 2" xfId="31134" xr:uid="{A43406D6-8464-483E-A085-5B6B12F0E86B}"/>
    <cellStyle name="Separador de milhares 15 58 2 2 3" xfId="37413" xr:uid="{36640124-95D5-47D9-A6C5-5F9D4A3518A4}"/>
    <cellStyle name="Separador de milhares 15 58 2 2 4" xfId="46360" xr:uid="{331E4AA0-690C-4612-B33F-BF137AD66BF8}"/>
    <cellStyle name="Separador de milhares 15 58 2 3" xfId="28693" xr:uid="{F02279E4-D2A0-42D1-ACE6-897B17ED6246}"/>
    <cellStyle name="Separador de milhares 15 58 2 4" xfId="37412" xr:uid="{4EDC1358-D189-4798-B0A6-F87A16F4B9A1}"/>
    <cellStyle name="Separador de milhares 15 58 2 5" xfId="43916" xr:uid="{7C8719DA-B305-4580-B3AC-A98197D844DC}"/>
    <cellStyle name="Separador de milhares 15 58 3" xfId="21176" xr:uid="{14E26088-0D05-4241-AAA9-7C7354B00D9E}"/>
    <cellStyle name="Separador de milhares 15 58 3 2" xfId="29911" xr:uid="{7625761B-D2F5-486D-9949-8D87F102E827}"/>
    <cellStyle name="Separador de milhares 15 58 3 3" xfId="37414" xr:uid="{EA4E2E01-C2EA-4A07-82BF-4D24B6C4B360}"/>
    <cellStyle name="Separador de milhares 15 58 3 4" xfId="45137" xr:uid="{330BB1CA-F731-47E4-8568-75F85507B6EA}"/>
    <cellStyle name="Separador de milhares 15 58 4" xfId="26394" xr:uid="{8EADED3E-5B2D-45F0-803C-E099E0F7CB88}"/>
    <cellStyle name="Separador de milhares 15 58 5" xfId="27967" xr:uid="{F025771C-8408-4D00-BD0E-55824C22F044}"/>
    <cellStyle name="Separador de milhares 15 58 6" xfId="37411" xr:uid="{80FC134D-19DE-47F9-97CA-860469057449}"/>
    <cellStyle name="Separador de milhares 15 58 7" xfId="42693" xr:uid="{D1AE0BE2-6EC4-4F3F-8504-1F4E527E93F4}"/>
    <cellStyle name="Separador de milhares 15 59" xfId="21177" xr:uid="{82CBB7B4-AD7E-4CCF-AF37-DE433E501E5E}"/>
    <cellStyle name="Separador de milhares 15 59 2" xfId="21178" xr:uid="{12BF08A5-4197-4E7D-AC83-E401A0502A17}"/>
    <cellStyle name="Separador de milhares 15 59 2 2" xfId="21179" xr:uid="{65BB1BD9-3D61-43B2-BEB0-0F85D0292E13}"/>
    <cellStyle name="Separador de milhares 15 59 2 2 2" xfId="31135" xr:uid="{18862939-CA73-4567-89C0-089FAD015424}"/>
    <cellStyle name="Separador de milhares 15 59 2 2 3" xfId="37417" xr:uid="{5224F7E8-766E-42DE-A372-EA3B7F108EFC}"/>
    <cellStyle name="Separador de milhares 15 59 2 2 4" xfId="46361" xr:uid="{B6F4733D-233E-47D6-9065-A3FD39AAC94C}"/>
    <cellStyle name="Separador de milhares 15 59 2 3" xfId="28694" xr:uid="{33E36C3D-AAD7-43F1-9B66-A79BB1CC304B}"/>
    <cellStyle name="Separador de milhares 15 59 2 4" xfId="37416" xr:uid="{29773873-CD15-4281-B22A-971FC728C664}"/>
    <cellStyle name="Separador de milhares 15 59 2 5" xfId="43917" xr:uid="{4C6B50CB-BDE8-4E9C-A982-7CB794BD6067}"/>
    <cellStyle name="Separador de milhares 15 59 3" xfId="21180" xr:uid="{75B9D64D-3D37-466D-B5A2-65B1452EFD84}"/>
    <cellStyle name="Separador de milhares 15 59 3 2" xfId="29912" xr:uid="{B5986F9B-C03C-4423-BE2C-535FD9475D72}"/>
    <cellStyle name="Separador de milhares 15 59 3 3" xfId="37418" xr:uid="{0C0B6596-31A9-4D4A-9B2C-3991157018AD}"/>
    <cellStyle name="Separador de milhares 15 59 3 4" xfId="45138" xr:uid="{825C3B9E-1A4C-4131-B8EE-396A129CE13D}"/>
    <cellStyle name="Separador de milhares 15 59 4" xfId="26395" xr:uid="{0024054E-BC13-4CD5-A78E-34F2A00F4ACD}"/>
    <cellStyle name="Separador de milhares 15 59 5" xfId="27968" xr:uid="{340DF813-97D9-44D2-8F02-61424ABF7682}"/>
    <cellStyle name="Separador de milhares 15 59 6" xfId="37415" xr:uid="{015F8378-A9D2-4DFE-9DDA-A6470AEB2237}"/>
    <cellStyle name="Separador de milhares 15 59 7" xfId="42694" xr:uid="{850CB338-B49C-4723-9E4A-4DF411B7596D}"/>
    <cellStyle name="Separador de milhares 15 6" xfId="21181" xr:uid="{BFE4B1CD-0475-460A-B579-B818D15F3085}"/>
    <cellStyle name="Separador de milhares 15 6 2" xfId="21182" xr:uid="{96A94DD7-5A4F-4B98-A90B-2FA6FFA03F59}"/>
    <cellStyle name="Separador de milhares 15 6 2 2" xfId="21183" xr:uid="{41A5CA21-D3A5-44D2-B411-1FCB56B934FA}"/>
    <cellStyle name="Separador de milhares 15 6 2 2 2" xfId="31136" xr:uid="{A3E82F76-79D0-4F50-8F89-944CCEBB1F8C}"/>
    <cellStyle name="Separador de milhares 15 6 2 2 3" xfId="37421" xr:uid="{0138A86C-ACD4-4DEF-A904-51CA37DD2E37}"/>
    <cellStyle name="Separador de milhares 15 6 2 2 4" xfId="46362" xr:uid="{685AFED6-F6C7-4849-B4DA-28B6ACA5CE45}"/>
    <cellStyle name="Separador de milhares 15 6 2 3" xfId="28695" xr:uid="{4111F254-2270-4A21-8439-D2AAD91FE35F}"/>
    <cellStyle name="Separador de milhares 15 6 2 4" xfId="37420" xr:uid="{D56F02EC-23C4-4E81-BFAA-88E3DB2D9CE6}"/>
    <cellStyle name="Separador de milhares 15 6 2 5" xfId="43918" xr:uid="{83EDD3D0-B984-4507-B0C8-40B298136719}"/>
    <cellStyle name="Separador de milhares 15 6 3" xfId="21184" xr:uid="{35BC175B-38E5-476B-8810-0AB2BC2F9560}"/>
    <cellStyle name="Separador de milhares 15 6 3 2" xfId="29913" xr:uid="{B1B1BA7D-5F6B-41F6-AD9F-A7B3E5E2597F}"/>
    <cellStyle name="Separador de milhares 15 6 3 3" xfId="37422" xr:uid="{D96ED593-D434-42F6-B6BD-67F58E5DA491}"/>
    <cellStyle name="Separador de milhares 15 6 3 4" xfId="45139" xr:uid="{D87B9D8E-197D-4ED0-8050-4EE9D65BD12F}"/>
    <cellStyle name="Separador de milhares 15 6 4" xfId="26396" xr:uid="{300C10FE-FE9E-4F0B-A1FA-B86FDAC51A5D}"/>
    <cellStyle name="Separador de milhares 15 6 5" xfId="27969" xr:uid="{57E63D2C-900E-4290-ADE4-D74EE01F2F60}"/>
    <cellStyle name="Separador de milhares 15 6 6" xfId="37419" xr:uid="{54CF2E54-613A-4187-9365-C33255F7A487}"/>
    <cellStyle name="Separador de milhares 15 6 7" xfId="42695" xr:uid="{99AE0F02-CA9E-44CA-B279-1461166F3AB7}"/>
    <cellStyle name="Separador de milhares 15 60" xfId="21185" xr:uid="{4181F2BD-F454-4842-BE92-AF33BEAB2C04}"/>
    <cellStyle name="Separador de milhares 15 60 2" xfId="21186" xr:uid="{5CE136AF-9C5D-4E03-86B2-8C557EE93930}"/>
    <cellStyle name="Separador de milhares 15 60 2 2" xfId="21187" xr:uid="{32CAAEA6-D29F-4930-AF28-682FE799B443}"/>
    <cellStyle name="Separador de milhares 15 60 2 2 2" xfId="31137" xr:uid="{F17EFC67-54F4-4CCC-BBCD-42064DCF3A6D}"/>
    <cellStyle name="Separador de milhares 15 60 2 2 3" xfId="37425" xr:uid="{85B6D5E9-98D8-45BD-8520-1CEBF94E168B}"/>
    <cellStyle name="Separador de milhares 15 60 2 2 4" xfId="46363" xr:uid="{8AE1954B-C1D5-4649-9A08-9282C44AF809}"/>
    <cellStyle name="Separador de milhares 15 60 2 3" xfId="28696" xr:uid="{8A0E0923-CAB8-480A-A42A-497C0AE45C79}"/>
    <cellStyle name="Separador de milhares 15 60 2 4" xfId="37424" xr:uid="{0C2E2E00-475F-4B56-BB03-A9A8141A524F}"/>
    <cellStyle name="Separador de milhares 15 60 2 5" xfId="43919" xr:uid="{DA452E6F-30E8-4247-82DE-FA1DE57BF934}"/>
    <cellStyle name="Separador de milhares 15 60 3" xfId="21188" xr:uid="{D9FD55F1-07C0-4C0C-8FBE-467EEE143563}"/>
    <cellStyle name="Separador de milhares 15 60 3 2" xfId="29914" xr:uid="{253AB275-A62D-409A-A21C-29A2EBB42722}"/>
    <cellStyle name="Separador de milhares 15 60 3 3" xfId="37426" xr:uid="{FE9D101A-0190-4269-94E3-8E5A992F834E}"/>
    <cellStyle name="Separador de milhares 15 60 3 4" xfId="45140" xr:uid="{7D7AC469-9EAF-4BBD-BDD5-8D19D8C0A19A}"/>
    <cellStyle name="Separador de milhares 15 60 4" xfId="26397" xr:uid="{4FE5ED66-C474-4403-9983-52A40E341ACE}"/>
    <cellStyle name="Separador de milhares 15 60 5" xfId="27970" xr:uid="{B462281C-839F-4743-917B-78245A80D1DB}"/>
    <cellStyle name="Separador de milhares 15 60 6" xfId="37423" xr:uid="{CC86BE80-9CDF-47F6-97CC-B6D7446EBCA6}"/>
    <cellStyle name="Separador de milhares 15 60 7" xfId="42696" xr:uid="{B3CEF5D3-2B95-424D-91D3-6768FCBFDEA7}"/>
    <cellStyle name="Separador de milhares 15 61" xfId="21189" xr:uid="{3F0B4218-6CC9-4BDA-AE56-75C777293A33}"/>
    <cellStyle name="Separador de milhares 15 61 2" xfId="21190" xr:uid="{818A9DF0-2184-4A60-BC7B-2E8F716D5FB5}"/>
    <cellStyle name="Separador de milhares 15 61 2 2" xfId="21191" xr:uid="{6FAAFE85-0643-4AE8-88E1-628B360D0FA2}"/>
    <cellStyle name="Separador de milhares 15 61 2 2 2" xfId="31138" xr:uid="{9BD1027C-8000-45FF-A170-C3E6157FF277}"/>
    <cellStyle name="Separador de milhares 15 61 2 2 3" xfId="37429" xr:uid="{7E2E6425-DE66-469B-8CE4-CE48BD4BBBDF}"/>
    <cellStyle name="Separador de milhares 15 61 2 2 4" xfId="46364" xr:uid="{9622878F-4294-452E-A194-936337C84B2C}"/>
    <cellStyle name="Separador de milhares 15 61 2 3" xfId="28697" xr:uid="{BB56C60E-3915-4E07-9977-4554A2B93EC0}"/>
    <cellStyle name="Separador de milhares 15 61 2 4" xfId="37428" xr:uid="{4781BC0E-1A36-4C52-96F3-00A99025BF16}"/>
    <cellStyle name="Separador de milhares 15 61 2 5" xfId="43920" xr:uid="{CDF40F1B-72F2-4616-8A6E-8904A819A0CC}"/>
    <cellStyle name="Separador de milhares 15 61 3" xfId="21192" xr:uid="{A3C88906-57A7-43A6-92A8-EFCEE89A1D33}"/>
    <cellStyle name="Separador de milhares 15 61 3 2" xfId="29915" xr:uid="{0A9AF456-13CC-4D4E-9375-42682EFDF1BB}"/>
    <cellStyle name="Separador de milhares 15 61 3 3" xfId="37430" xr:uid="{D194DF7A-40B2-405A-A7C3-6610881C17C5}"/>
    <cellStyle name="Separador de milhares 15 61 3 4" xfId="45141" xr:uid="{B385799D-E9B6-4F16-AFE5-9A6A0FD93256}"/>
    <cellStyle name="Separador de milhares 15 61 4" xfId="26398" xr:uid="{A7F20403-B512-4BEF-B1F9-7AA41459ED4F}"/>
    <cellStyle name="Separador de milhares 15 61 5" xfId="27971" xr:uid="{6BA64D2D-B7AF-40F8-B19C-CB6C27255D20}"/>
    <cellStyle name="Separador de milhares 15 61 6" xfId="37427" xr:uid="{23288691-78A8-4CAD-93E5-7B5F7425CA7D}"/>
    <cellStyle name="Separador de milhares 15 61 7" xfId="42697" xr:uid="{C90F940C-C75E-4DBC-BD9E-CBD81ED323FF}"/>
    <cellStyle name="Separador de milhares 15 62" xfId="21193" xr:uid="{350A8E4F-11B6-43A3-99D5-9C0A0156A2F8}"/>
    <cellStyle name="Separador de milhares 15 62 2" xfId="21194" xr:uid="{2614078A-342A-4962-9CB7-BC0720539C6D}"/>
    <cellStyle name="Separador de milhares 15 62 2 2" xfId="21195" xr:uid="{10340236-9D81-4954-8847-218004154D46}"/>
    <cellStyle name="Separador de milhares 15 62 2 2 2" xfId="31139" xr:uid="{B4E073CF-DCC4-4859-9648-695233CAB103}"/>
    <cellStyle name="Separador de milhares 15 62 2 2 3" xfId="37433" xr:uid="{20850355-21FA-4CE6-9F13-D371FA151609}"/>
    <cellStyle name="Separador de milhares 15 62 2 2 4" xfId="46365" xr:uid="{48BE3315-8A68-4294-8D60-9B9166311EA4}"/>
    <cellStyle name="Separador de milhares 15 62 2 3" xfId="28698" xr:uid="{CAE3B23F-5059-48B8-90BB-FB135042520C}"/>
    <cellStyle name="Separador de milhares 15 62 2 4" xfId="37432" xr:uid="{7D056A43-D659-4C2E-86BD-66FEA5F0BFFA}"/>
    <cellStyle name="Separador de milhares 15 62 2 5" xfId="43921" xr:uid="{3C1CBFB8-8E51-40BB-B51F-343F4E184D8D}"/>
    <cellStyle name="Separador de milhares 15 62 3" xfId="21196" xr:uid="{A2F1F322-6E54-4502-BCFD-6CC7239163DE}"/>
    <cellStyle name="Separador de milhares 15 62 3 2" xfId="29916" xr:uid="{FE1730DB-897A-4B82-8CD2-02CFDC0D397E}"/>
    <cellStyle name="Separador de milhares 15 62 3 3" xfId="37434" xr:uid="{4227ED6A-95EC-4CD2-98A8-50C2FCCBF902}"/>
    <cellStyle name="Separador de milhares 15 62 3 4" xfId="45142" xr:uid="{AB5892EB-6C1B-43C6-8C41-D95DB3DBEBF9}"/>
    <cellStyle name="Separador de milhares 15 62 4" xfId="26399" xr:uid="{28753546-FA2F-41B3-B57A-F00E810D7D55}"/>
    <cellStyle name="Separador de milhares 15 62 5" xfId="27972" xr:uid="{E4AE5CAF-B20E-4939-BEB8-2471901E136C}"/>
    <cellStyle name="Separador de milhares 15 62 6" xfId="37431" xr:uid="{03BE8C82-5AF3-4A12-B4B2-AAF0EDE8523E}"/>
    <cellStyle name="Separador de milhares 15 62 7" xfId="42698" xr:uid="{69609743-C979-45EB-9087-A9114ABD74E5}"/>
    <cellStyle name="Separador de milhares 15 63" xfId="21197" xr:uid="{F97A8B31-5A72-4727-A716-13E7F90CDFA9}"/>
    <cellStyle name="Separador de milhares 15 63 2" xfId="21198" xr:uid="{9AF0B864-4943-4903-9BA5-93306A7DAB71}"/>
    <cellStyle name="Separador de milhares 15 63 2 2" xfId="21199" xr:uid="{E80C355B-A86A-484F-8D84-7AAF1D9AC36C}"/>
    <cellStyle name="Separador de milhares 15 63 2 2 2" xfId="31140" xr:uid="{F9D47F53-7615-4DB3-B4B4-2105D6AF0F50}"/>
    <cellStyle name="Separador de milhares 15 63 2 2 3" xfId="37437" xr:uid="{0364A726-0310-4DFA-B768-223C1B52019A}"/>
    <cellStyle name="Separador de milhares 15 63 2 2 4" xfId="46366" xr:uid="{AD7F428A-EB83-4DFD-B58B-B6013C8EED5B}"/>
    <cellStyle name="Separador de milhares 15 63 2 3" xfId="28699" xr:uid="{74880F9B-6E2A-4576-B5F8-93B31E05287B}"/>
    <cellStyle name="Separador de milhares 15 63 2 4" xfId="37436" xr:uid="{96A54CE8-056C-40DB-AB1C-6D3B23FC4B4B}"/>
    <cellStyle name="Separador de milhares 15 63 2 5" xfId="43922" xr:uid="{4B31F043-B6F0-47CE-A515-987C0F5ED5F3}"/>
    <cellStyle name="Separador de milhares 15 63 3" xfId="21200" xr:uid="{7F1B7697-38B1-452E-A39D-98AAE863E1AA}"/>
    <cellStyle name="Separador de milhares 15 63 3 2" xfId="29917" xr:uid="{B28702C9-5443-4C26-8848-818B36100186}"/>
    <cellStyle name="Separador de milhares 15 63 3 3" xfId="37438" xr:uid="{AE7A14F4-8A61-4CC0-8991-D9B18792C824}"/>
    <cellStyle name="Separador de milhares 15 63 3 4" xfId="45143" xr:uid="{933AD686-9E5B-4A82-90F6-11A2E7B26582}"/>
    <cellStyle name="Separador de milhares 15 63 4" xfId="26400" xr:uid="{620E34DD-F0DA-4E92-B8A6-8DE4FFE68BC5}"/>
    <cellStyle name="Separador de milhares 15 63 5" xfId="27973" xr:uid="{188D067B-C77F-40DB-B3E4-51190F8A7173}"/>
    <cellStyle name="Separador de milhares 15 63 6" xfId="37435" xr:uid="{8C4D9984-3717-4690-AA8E-16AC8007A511}"/>
    <cellStyle name="Separador de milhares 15 63 7" xfId="42699" xr:uid="{8449332F-C6BC-4D14-9AF3-15C7467ED768}"/>
    <cellStyle name="Separador de milhares 15 64" xfId="21201" xr:uid="{7EB930BE-FDCF-4EDC-9CD7-03D008D6A3E0}"/>
    <cellStyle name="Separador de milhares 15 64 2" xfId="21202" xr:uid="{13A55DE3-D10C-4245-849F-8E356AB59847}"/>
    <cellStyle name="Separador de milhares 15 64 2 2" xfId="21203" xr:uid="{3DBDEC2B-FB6E-47F4-81F3-048E9824FC11}"/>
    <cellStyle name="Separador de milhares 15 64 2 2 2" xfId="31141" xr:uid="{5B7C52C8-0690-41AE-8AA5-D9DE40BF0509}"/>
    <cellStyle name="Separador de milhares 15 64 2 2 3" xfId="37441" xr:uid="{7FEB7F1E-886D-43CF-BA48-089DE72E57FF}"/>
    <cellStyle name="Separador de milhares 15 64 2 2 4" xfId="46367" xr:uid="{0E7A6E8D-DD1F-402C-9B8B-479B04EF678F}"/>
    <cellStyle name="Separador de milhares 15 64 2 3" xfId="28700" xr:uid="{FCA39291-6216-4A67-B6AC-E16590AD9213}"/>
    <cellStyle name="Separador de milhares 15 64 2 4" xfId="37440" xr:uid="{3AC34AF5-ED4A-4D72-8174-F889C72DEAC4}"/>
    <cellStyle name="Separador de milhares 15 64 2 5" xfId="43923" xr:uid="{673CF14F-B1A0-4B01-8425-7A6BFE4E628C}"/>
    <cellStyle name="Separador de milhares 15 64 3" xfId="21204" xr:uid="{38E0B707-0FC1-4CDE-9C82-8E7F993C8EEE}"/>
    <cellStyle name="Separador de milhares 15 64 3 2" xfId="29918" xr:uid="{DE85639B-3D21-45E1-B92B-93CD3AC7E482}"/>
    <cellStyle name="Separador de milhares 15 64 3 3" xfId="37442" xr:uid="{D3FA59DE-0F46-48AD-B0F0-7C38A61DCE63}"/>
    <cellStyle name="Separador de milhares 15 64 3 4" xfId="45144" xr:uid="{3F9D8CA1-EC7E-4677-B7BF-BD6C59F69E73}"/>
    <cellStyle name="Separador de milhares 15 64 4" xfId="26401" xr:uid="{1DEC539F-E7C0-46A1-B1B3-ABD57C592D2B}"/>
    <cellStyle name="Separador de milhares 15 64 5" xfId="27974" xr:uid="{74A5270D-BF57-4953-82BA-7085EC244E3E}"/>
    <cellStyle name="Separador de milhares 15 64 6" xfId="37439" xr:uid="{64B514E8-0041-4D38-B22E-7490DED4EED0}"/>
    <cellStyle name="Separador de milhares 15 64 7" xfId="42700" xr:uid="{7B4F8BCE-34E4-4786-9F6A-A7D6C31CF966}"/>
    <cellStyle name="Separador de milhares 15 65" xfId="21205" xr:uid="{A428B495-0B64-4D8C-9DF5-960FC2A09D6F}"/>
    <cellStyle name="Separador de milhares 15 65 2" xfId="21206" xr:uid="{8504A96A-2B56-46BD-92F5-8FFEC28F0EDA}"/>
    <cellStyle name="Separador de milhares 15 65 2 2" xfId="21207" xr:uid="{9138E08E-1505-403F-8DBB-2D1ACCEB4804}"/>
    <cellStyle name="Separador de milhares 15 65 2 2 2" xfId="31142" xr:uid="{6CD88D1B-6BEB-46F8-860B-9BD4B61D5A48}"/>
    <cellStyle name="Separador de milhares 15 65 2 2 3" xfId="37445" xr:uid="{141B75BC-3740-4694-A451-DDD5AD558E25}"/>
    <cellStyle name="Separador de milhares 15 65 2 2 4" xfId="46368" xr:uid="{D634EC9A-6E4D-425C-B6F7-0659CFECAE7E}"/>
    <cellStyle name="Separador de milhares 15 65 2 3" xfId="28701" xr:uid="{0B37B3BA-92A2-4FAA-9075-E565F0FD6AB1}"/>
    <cellStyle name="Separador de milhares 15 65 2 4" xfId="37444" xr:uid="{A0B383CA-F18E-4823-94F3-E02E7235C04B}"/>
    <cellStyle name="Separador de milhares 15 65 2 5" xfId="43924" xr:uid="{0AC989A2-551F-4666-985D-56E6B9554C21}"/>
    <cellStyle name="Separador de milhares 15 65 3" xfId="21208" xr:uid="{969AB872-10B8-42FD-A499-D6DC812C6148}"/>
    <cellStyle name="Separador de milhares 15 65 3 2" xfId="29919" xr:uid="{24F0D8A0-6058-40B7-8699-5DD0698573F5}"/>
    <cellStyle name="Separador de milhares 15 65 3 3" xfId="37446" xr:uid="{A2AFB9F7-EA4C-4C82-A30A-1678998468A9}"/>
    <cellStyle name="Separador de milhares 15 65 3 4" xfId="45145" xr:uid="{9FB43F1F-72B5-4821-A71B-282C20C486AF}"/>
    <cellStyle name="Separador de milhares 15 65 4" xfId="26402" xr:uid="{76BA0565-BC62-4234-85FC-0F310FF4FC3D}"/>
    <cellStyle name="Separador de milhares 15 65 5" xfId="27975" xr:uid="{52BFE988-C0B2-4F5F-AC00-BB7B74DB4971}"/>
    <cellStyle name="Separador de milhares 15 65 6" xfId="37443" xr:uid="{BCC72052-2F4E-410A-AFC1-A80AA8E09C07}"/>
    <cellStyle name="Separador de milhares 15 65 7" xfId="42701" xr:uid="{38D82379-5519-4396-ABDA-2DBBD173D766}"/>
    <cellStyle name="Separador de milhares 15 66" xfId="21209" xr:uid="{41390618-7298-405D-9E4D-F7860FB1DACB}"/>
    <cellStyle name="Separador de milhares 15 66 2" xfId="21210" xr:uid="{1F0F139F-FC9C-4CFE-BC0D-FCF69024D3A6}"/>
    <cellStyle name="Separador de milhares 15 66 2 2" xfId="21211" xr:uid="{38AB46C3-9E37-4246-86B8-E536FB71B131}"/>
    <cellStyle name="Separador de milhares 15 66 2 2 2" xfId="31143" xr:uid="{16812AB3-9385-407C-A71F-33108680F818}"/>
    <cellStyle name="Separador de milhares 15 66 2 2 3" xfId="37449" xr:uid="{85BEE3BC-0EE5-4696-9506-5056AA86F3F5}"/>
    <cellStyle name="Separador de milhares 15 66 2 2 4" xfId="46369" xr:uid="{7F9DF86B-A4A9-4997-962D-5810540FC65A}"/>
    <cellStyle name="Separador de milhares 15 66 2 3" xfId="28702" xr:uid="{E7882A4A-10D0-4B34-8379-68AC801D11BF}"/>
    <cellStyle name="Separador de milhares 15 66 2 4" xfId="37448" xr:uid="{FB8C9FC7-9117-4761-90EB-F53987E386CC}"/>
    <cellStyle name="Separador de milhares 15 66 2 5" xfId="43925" xr:uid="{1F81FB61-3BAE-4EC3-A115-5A17036B8A47}"/>
    <cellStyle name="Separador de milhares 15 66 3" xfId="21212" xr:uid="{91A8F60B-CA8E-42E0-8103-83405FF858AE}"/>
    <cellStyle name="Separador de milhares 15 66 3 2" xfId="29920" xr:uid="{6E93D167-36D8-494A-9BBB-BA8AF1E68CD9}"/>
    <cellStyle name="Separador de milhares 15 66 3 3" xfId="37450" xr:uid="{5E9809E4-AEA3-40EF-A905-C72C63A5D738}"/>
    <cellStyle name="Separador de milhares 15 66 3 4" xfId="45146" xr:uid="{7A2FFD1F-87E4-4BFF-B195-A55169165C52}"/>
    <cellStyle name="Separador de milhares 15 66 4" xfId="26403" xr:uid="{2615F85B-610B-4E49-AF10-94A038E7F1AF}"/>
    <cellStyle name="Separador de milhares 15 66 5" xfId="27976" xr:uid="{6E7B299C-3E43-48FE-9964-33D7324A41CF}"/>
    <cellStyle name="Separador de milhares 15 66 6" xfId="37447" xr:uid="{E69BA006-A04A-4A44-8B0C-3B0FABE28B7F}"/>
    <cellStyle name="Separador de milhares 15 66 7" xfId="42702" xr:uid="{1B3EE9D9-A13A-425F-A743-34F9F784A773}"/>
    <cellStyle name="Separador de milhares 15 67" xfId="21213" xr:uid="{8C1D7172-E17A-49FE-BB25-27BA64099163}"/>
    <cellStyle name="Separador de milhares 15 67 2" xfId="21214" xr:uid="{FEDBF1AC-A93E-409A-9A1F-9B87909B67C6}"/>
    <cellStyle name="Separador de milhares 15 67 2 2" xfId="21215" xr:uid="{AE7B47FC-B286-4CCD-A569-7E53D305410A}"/>
    <cellStyle name="Separador de milhares 15 67 2 2 2" xfId="31144" xr:uid="{D15613DD-B122-4809-AC97-B62EC1237CCF}"/>
    <cellStyle name="Separador de milhares 15 67 2 2 3" xfId="37453" xr:uid="{73846440-B893-4661-A24F-CE5B0002D86B}"/>
    <cellStyle name="Separador de milhares 15 67 2 2 4" xfId="46370" xr:uid="{E6F6B62A-2B72-49F1-9DD0-776BAEE34401}"/>
    <cellStyle name="Separador de milhares 15 67 2 3" xfId="28703" xr:uid="{6BD9CD24-935C-4C85-B829-AC436888E3B5}"/>
    <cellStyle name="Separador de milhares 15 67 2 4" xfId="37452" xr:uid="{0E500551-6086-4C1E-AD7E-01CCBFA8CBF0}"/>
    <cellStyle name="Separador de milhares 15 67 2 5" xfId="43926" xr:uid="{688D6842-2A7F-4036-9E77-0B46772564B8}"/>
    <cellStyle name="Separador de milhares 15 67 3" xfId="21216" xr:uid="{F75E37CB-0C04-4E1F-ACDD-F6A3CED86DE8}"/>
    <cellStyle name="Separador de milhares 15 67 3 2" xfId="29921" xr:uid="{1F30B030-BA59-4498-B75A-F3AD57C5D796}"/>
    <cellStyle name="Separador de milhares 15 67 3 3" xfId="37454" xr:uid="{FD3CD4B0-4740-462A-87BA-2612A2368044}"/>
    <cellStyle name="Separador de milhares 15 67 3 4" xfId="45147" xr:uid="{ECD9541D-DB2E-4D04-9E81-236DAF921496}"/>
    <cellStyle name="Separador de milhares 15 67 4" xfId="26404" xr:uid="{C8E48B8E-A1DB-484B-8529-4F85D07F2003}"/>
    <cellStyle name="Separador de milhares 15 67 5" xfId="27977" xr:uid="{601FB23C-FFBB-4ECA-A2AF-548C209EAB7C}"/>
    <cellStyle name="Separador de milhares 15 67 6" xfId="37451" xr:uid="{2C76EADA-33BE-4299-ABD8-CD362D561927}"/>
    <cellStyle name="Separador de milhares 15 67 7" xfId="42703" xr:uid="{75D36834-7954-49AE-9EBF-BC99AAB1A0E6}"/>
    <cellStyle name="Separador de milhares 15 68" xfId="21217" xr:uid="{E942AB08-D6FF-48F5-B4D5-3B5CA8C278C8}"/>
    <cellStyle name="Separador de milhares 15 68 2" xfId="21218" xr:uid="{13B04B24-41BF-45DE-9CDE-DC3EE6CD96E9}"/>
    <cellStyle name="Separador de milhares 15 68 2 2" xfId="21219" xr:uid="{4A2F6167-86BC-4596-9DF9-85AD361E4B78}"/>
    <cellStyle name="Separador de milhares 15 68 2 2 2" xfId="31145" xr:uid="{A28ADF10-91B4-4967-9FBD-1ADC1069711B}"/>
    <cellStyle name="Separador de milhares 15 68 2 2 3" xfId="37457" xr:uid="{F664C45F-5AF8-456A-9C6C-3EF0DBE3104B}"/>
    <cellStyle name="Separador de milhares 15 68 2 2 4" xfId="46371" xr:uid="{C79BCBA1-094E-43B1-B585-E4CC26041302}"/>
    <cellStyle name="Separador de milhares 15 68 2 3" xfId="28704" xr:uid="{BBA05EED-3F43-4BB8-B7EE-F8025E20659E}"/>
    <cellStyle name="Separador de milhares 15 68 2 4" xfId="37456" xr:uid="{D5ACF4DB-D75D-4682-96EA-2D03E4F88663}"/>
    <cellStyle name="Separador de milhares 15 68 2 5" xfId="43927" xr:uid="{32E1B636-B0E0-48E0-AEE7-26CB35804568}"/>
    <cellStyle name="Separador de milhares 15 68 3" xfId="21220" xr:uid="{3849394E-3A54-48EB-9255-8D716E84E09F}"/>
    <cellStyle name="Separador de milhares 15 68 3 2" xfId="29922" xr:uid="{8F96CA02-DFEA-469E-A670-8AC480C31507}"/>
    <cellStyle name="Separador de milhares 15 68 3 3" xfId="37458" xr:uid="{7ADC17D4-DD09-4658-9F2C-7A42337A29F8}"/>
    <cellStyle name="Separador de milhares 15 68 3 4" xfId="45148" xr:uid="{15E4BAB8-93A9-4E75-9B88-ECFEED091744}"/>
    <cellStyle name="Separador de milhares 15 68 4" xfId="26405" xr:uid="{18F19384-BDD7-4C5C-B610-7492A8B5BA8F}"/>
    <cellStyle name="Separador de milhares 15 68 5" xfId="27978" xr:uid="{BE5AF1BC-5B02-41CA-BC10-676FC6E0CDBF}"/>
    <cellStyle name="Separador de milhares 15 68 6" xfId="37455" xr:uid="{D11D7056-B688-48D8-9308-274B00E0EDA4}"/>
    <cellStyle name="Separador de milhares 15 68 7" xfId="42704" xr:uid="{34247CB5-0885-4F1C-833A-65C096F782BE}"/>
    <cellStyle name="Separador de milhares 15 69" xfId="21221" xr:uid="{95C635D6-9442-4470-B66A-7FAF210C5CB7}"/>
    <cellStyle name="Separador de milhares 15 69 2" xfId="21222" xr:uid="{C44D5B17-8F55-4AF3-BE34-D5677EDEB384}"/>
    <cellStyle name="Separador de milhares 15 69 2 2" xfId="21223" xr:uid="{9A3EDE97-61A4-401F-9E0B-BC567B047F84}"/>
    <cellStyle name="Separador de milhares 15 69 2 2 2" xfId="31146" xr:uid="{98B104F1-3DA1-432C-B55B-19F51E0A424D}"/>
    <cellStyle name="Separador de milhares 15 69 2 2 3" xfId="37461" xr:uid="{E7BA6E0F-6CD2-4A49-A316-D5C283678DE2}"/>
    <cellStyle name="Separador de milhares 15 69 2 2 4" xfId="46372" xr:uid="{8F38F04D-8279-4986-8D12-403DDAF698E5}"/>
    <cellStyle name="Separador de milhares 15 69 2 3" xfId="28705" xr:uid="{7CB860D4-3633-43C9-9624-68281E3AD4A6}"/>
    <cellStyle name="Separador de milhares 15 69 2 4" xfId="37460" xr:uid="{EAAB457A-C9BD-42F5-B561-BCB08266F67A}"/>
    <cellStyle name="Separador de milhares 15 69 2 5" xfId="43928" xr:uid="{425085E8-57A1-4CC6-B3AA-9526C98150AC}"/>
    <cellStyle name="Separador de milhares 15 69 3" xfId="21224" xr:uid="{5E94B45C-42D2-4B8D-97EA-37F194C088D4}"/>
    <cellStyle name="Separador de milhares 15 69 3 2" xfId="29923" xr:uid="{99B4FD3D-8161-400C-A4CD-94A4446D6963}"/>
    <cellStyle name="Separador de milhares 15 69 3 3" xfId="37462" xr:uid="{F890DA4B-9C51-4D68-A27D-4FAFC05B55D4}"/>
    <cellStyle name="Separador de milhares 15 69 3 4" xfId="45149" xr:uid="{D64B6291-12BA-47A1-96B7-15BE4D49613C}"/>
    <cellStyle name="Separador de milhares 15 69 4" xfId="26406" xr:uid="{36A7A6C7-0840-4CE2-AD3D-50E2BD6C462E}"/>
    <cellStyle name="Separador de milhares 15 69 5" xfId="27979" xr:uid="{4126E6BC-108C-4F9E-A897-9507F5F3F63F}"/>
    <cellStyle name="Separador de milhares 15 69 6" xfId="37459" xr:uid="{DE46CFBD-5769-4CFF-934E-2F6356336B4D}"/>
    <cellStyle name="Separador de milhares 15 69 7" xfId="42705" xr:uid="{257E6835-2DAA-4785-8109-7893F1912E3A}"/>
    <cellStyle name="Separador de milhares 15 7" xfId="21225" xr:uid="{90F80E0E-634D-4B9B-BDDA-156A30820990}"/>
    <cellStyle name="Separador de milhares 15 7 2" xfId="21226" xr:uid="{E5A2CFEB-9CEA-498E-A375-67F747BC2439}"/>
    <cellStyle name="Separador de milhares 15 7 2 2" xfId="21227" xr:uid="{D828D498-7CF6-4CE6-83AC-DA98BFAB4E9A}"/>
    <cellStyle name="Separador de milhares 15 7 2 2 2" xfId="31147" xr:uid="{3980B492-3257-42C0-943F-CD8753084DA7}"/>
    <cellStyle name="Separador de milhares 15 7 2 2 3" xfId="37465" xr:uid="{EEE7C58D-E59D-43D5-8980-62780C7F1E38}"/>
    <cellStyle name="Separador de milhares 15 7 2 2 4" xfId="46373" xr:uid="{358102F3-A985-4D54-A056-1042915D7521}"/>
    <cellStyle name="Separador de milhares 15 7 2 3" xfId="28706" xr:uid="{3AFEDEDD-E6D0-4DC1-8AE5-2063E976B5B9}"/>
    <cellStyle name="Separador de milhares 15 7 2 4" xfId="37464" xr:uid="{A9513C1A-B9F0-4FFA-A363-3413853DB26C}"/>
    <cellStyle name="Separador de milhares 15 7 2 5" xfId="43929" xr:uid="{E678C33E-89A6-497C-9A40-05CF7352891C}"/>
    <cellStyle name="Separador de milhares 15 7 3" xfId="21228" xr:uid="{107BECFC-682F-4327-87F3-45048F704002}"/>
    <cellStyle name="Separador de milhares 15 7 3 2" xfId="29924" xr:uid="{CA428FF0-E65B-4AAB-93E0-BA8521224A50}"/>
    <cellStyle name="Separador de milhares 15 7 3 3" xfId="37466" xr:uid="{F3D45195-9836-4B8E-91CC-C82785C1A6F1}"/>
    <cellStyle name="Separador de milhares 15 7 3 4" xfId="45150" xr:uid="{34882D9C-9D2F-4B1E-B1CD-3027F614D234}"/>
    <cellStyle name="Separador de milhares 15 7 4" xfId="26407" xr:uid="{26A17C00-DD50-46BA-8B01-C60BCBC9A397}"/>
    <cellStyle name="Separador de milhares 15 7 5" xfId="27980" xr:uid="{51A57078-106E-40CB-95E8-362D06E4721C}"/>
    <cellStyle name="Separador de milhares 15 7 6" xfId="37463" xr:uid="{B0A9C651-7321-4D05-BB9E-07C36D20ACAF}"/>
    <cellStyle name="Separador de milhares 15 7 7" xfId="42706" xr:uid="{F89AE081-758B-4407-9EC0-C3341D6192CD}"/>
    <cellStyle name="Separador de milhares 15 70" xfId="21229" xr:uid="{82CD1AC8-6009-4558-8984-0EF0F552DF81}"/>
    <cellStyle name="Separador de milhares 15 70 2" xfId="21230" xr:uid="{2916FB5B-FD11-4D81-9E7A-16E4B8B5A7D9}"/>
    <cellStyle name="Separador de milhares 15 70 2 2" xfId="21231" xr:uid="{4A36332F-2384-4B4E-B949-28801BE9BCAB}"/>
    <cellStyle name="Separador de milhares 15 70 2 2 2" xfId="31148" xr:uid="{16D2F01A-18D5-4221-8033-5FD25FC77C8E}"/>
    <cellStyle name="Separador de milhares 15 70 2 2 3" xfId="37469" xr:uid="{68DCA760-9B7E-4C91-AFC7-1D6B88AA8745}"/>
    <cellStyle name="Separador de milhares 15 70 2 2 4" xfId="46374" xr:uid="{6D86D105-3431-4205-A730-052BDB1B9EF7}"/>
    <cellStyle name="Separador de milhares 15 70 2 3" xfId="28707" xr:uid="{06D65041-E3C8-455A-B7AF-6C7263A9F319}"/>
    <cellStyle name="Separador de milhares 15 70 2 4" xfId="37468" xr:uid="{C0C9BE35-9C9B-45FA-B80B-58AB64328087}"/>
    <cellStyle name="Separador de milhares 15 70 2 5" xfId="43930" xr:uid="{6382198C-0113-42CE-A90C-C0F91453CABB}"/>
    <cellStyle name="Separador de milhares 15 70 3" xfId="21232" xr:uid="{63255CB8-D296-4DE3-8C2B-2EE9E1D94CF8}"/>
    <cellStyle name="Separador de milhares 15 70 3 2" xfId="29925" xr:uid="{83BC5BEF-DC53-4430-98FC-088FA96034B9}"/>
    <cellStyle name="Separador de milhares 15 70 3 3" xfId="37470" xr:uid="{316EEDF5-14BD-4044-96A4-53992CC093F8}"/>
    <cellStyle name="Separador de milhares 15 70 3 4" xfId="45151" xr:uid="{1C381582-8CF7-419A-9D19-48B3304B3E5C}"/>
    <cellStyle name="Separador de milhares 15 70 4" xfId="26408" xr:uid="{BFCA01B2-F3FC-415B-822B-5B51C0A22E0D}"/>
    <cellStyle name="Separador de milhares 15 70 5" xfId="27981" xr:uid="{05D91C85-67A0-43A4-8BBA-0A88198F81C3}"/>
    <cellStyle name="Separador de milhares 15 70 6" xfId="37467" xr:uid="{5D214DC5-453E-465D-B8CC-4FAC26AF2A30}"/>
    <cellStyle name="Separador de milhares 15 70 7" xfId="42707" xr:uid="{C72FE492-D413-42F4-9270-324412306689}"/>
    <cellStyle name="Separador de milhares 15 71" xfId="21233" xr:uid="{2E523CE2-968B-4285-B659-EBB29900C5D1}"/>
    <cellStyle name="Separador de milhares 15 71 2" xfId="21234" xr:uid="{FBE55910-23B0-44AE-94D8-6D2109588C89}"/>
    <cellStyle name="Separador de milhares 15 71 2 2" xfId="21235" xr:uid="{75B96CB2-36CD-400E-A44C-DBA983C61609}"/>
    <cellStyle name="Separador de milhares 15 71 2 2 2" xfId="31149" xr:uid="{36227D2A-001D-454D-87FC-6879E0CF7D91}"/>
    <cellStyle name="Separador de milhares 15 71 2 2 3" xfId="37473" xr:uid="{DE861E93-43D2-4165-808C-6FD54641B31A}"/>
    <cellStyle name="Separador de milhares 15 71 2 2 4" xfId="46375" xr:uid="{7653DD3A-391F-4E57-B5A4-A53F4D68CB2F}"/>
    <cellStyle name="Separador de milhares 15 71 2 3" xfId="28708" xr:uid="{D985A46D-1E60-4EA7-BBD1-4F05181C2AF5}"/>
    <cellStyle name="Separador de milhares 15 71 2 4" xfId="37472" xr:uid="{19C6F443-91AA-4516-AFC4-7113FBED4744}"/>
    <cellStyle name="Separador de milhares 15 71 2 5" xfId="43931" xr:uid="{48C282D4-93B6-48BA-ABC9-208A2C35C485}"/>
    <cellStyle name="Separador de milhares 15 71 3" xfId="21236" xr:uid="{A76E0F69-4F23-4545-B394-43E7BEC14262}"/>
    <cellStyle name="Separador de milhares 15 71 3 2" xfId="29926" xr:uid="{F286DD1A-6C95-48AE-BBF6-11FAD10CA519}"/>
    <cellStyle name="Separador de milhares 15 71 3 3" xfId="37474" xr:uid="{C413649C-DC02-4111-B488-20F4450C036C}"/>
    <cellStyle name="Separador de milhares 15 71 3 4" xfId="45152" xr:uid="{9654C487-6C95-469F-8A53-E2D80FC943E6}"/>
    <cellStyle name="Separador de milhares 15 71 4" xfId="26409" xr:uid="{D105D532-193D-4A91-BDC4-E54316F24342}"/>
    <cellStyle name="Separador de milhares 15 71 5" xfId="27982" xr:uid="{8239965A-E2F0-4E26-A157-2F66AC164A42}"/>
    <cellStyle name="Separador de milhares 15 71 6" xfId="37471" xr:uid="{7A2F1974-8A20-4349-A73B-80B8F70A70F1}"/>
    <cellStyle name="Separador de milhares 15 71 7" xfId="42708" xr:uid="{836F3FFA-F2BD-4185-8ADC-58FE007CEC70}"/>
    <cellStyle name="Separador de milhares 15 72" xfId="21237" xr:uid="{A53DB208-B305-4A45-9AD2-CD2E92F43032}"/>
    <cellStyle name="Separador de milhares 15 72 2" xfId="21238" xr:uid="{87BAA8CB-939C-4425-925F-27E0F4DFE20D}"/>
    <cellStyle name="Separador de milhares 15 72 2 2" xfId="21239" xr:uid="{D1D9BB9B-618D-43CC-9E96-0D4C7A6FE133}"/>
    <cellStyle name="Separador de milhares 15 72 2 2 2" xfId="31150" xr:uid="{592B6C46-4EA3-431B-876F-339D7751F16E}"/>
    <cellStyle name="Separador de milhares 15 72 2 2 3" xfId="37477" xr:uid="{D8DAFDA0-36C0-41F3-AE0C-F4129B34776A}"/>
    <cellStyle name="Separador de milhares 15 72 2 2 4" xfId="46376" xr:uid="{C9F51117-5C55-45A3-A09E-FB0670C7A467}"/>
    <cellStyle name="Separador de milhares 15 72 2 3" xfId="28709" xr:uid="{24B5B5D9-052F-434E-8350-FD91677C2FC7}"/>
    <cellStyle name="Separador de milhares 15 72 2 4" xfId="37476" xr:uid="{BCC411B9-E8F9-499E-8CD6-89FC1977D0DA}"/>
    <cellStyle name="Separador de milhares 15 72 2 5" xfId="43932" xr:uid="{40D160AC-BF41-4836-B31E-3967057223BD}"/>
    <cellStyle name="Separador de milhares 15 72 3" xfId="21240" xr:uid="{59C848DE-F935-4697-B808-F9878EF5EEE7}"/>
    <cellStyle name="Separador de milhares 15 72 3 2" xfId="29927" xr:uid="{AB4B518B-9BF2-4042-A898-A07FAC8622CB}"/>
    <cellStyle name="Separador de milhares 15 72 3 3" xfId="37478" xr:uid="{39E601A5-0F8C-4ED0-9C46-FA74FF747D35}"/>
    <cellStyle name="Separador de milhares 15 72 3 4" xfId="45153" xr:uid="{C3F120C4-BA2A-46F4-ADF9-6BA6B5662FA9}"/>
    <cellStyle name="Separador de milhares 15 72 4" xfId="26410" xr:uid="{6549863C-D9B5-4F7E-8EC4-BB977BC5977F}"/>
    <cellStyle name="Separador de milhares 15 72 5" xfId="27983" xr:uid="{98A57830-244B-4903-98E3-8EA5A90236F5}"/>
    <cellStyle name="Separador de milhares 15 72 6" xfId="37475" xr:uid="{440F4AF5-59EF-4202-90D1-8D5A6DEFE6F0}"/>
    <cellStyle name="Separador de milhares 15 72 7" xfId="42709" xr:uid="{859BDBD7-3BB9-4947-B995-2BEC44F3D0BC}"/>
    <cellStyle name="Separador de milhares 15 73" xfId="21241" xr:uid="{06A464DE-202A-497E-9D3B-CB6089E08801}"/>
    <cellStyle name="Separador de milhares 15 73 2" xfId="21242" xr:uid="{BEFE865D-A54E-47D3-9847-61D7B9E28913}"/>
    <cellStyle name="Separador de milhares 15 73 2 2" xfId="21243" xr:uid="{B0CC7A86-0A68-4993-8E48-11703E093604}"/>
    <cellStyle name="Separador de milhares 15 73 2 2 2" xfId="31151" xr:uid="{0E8AAC4B-8729-4125-B83B-35EE776A652A}"/>
    <cellStyle name="Separador de milhares 15 73 2 2 3" xfId="37481" xr:uid="{0097AF8C-B9FC-4672-878B-E9329BA6C0C3}"/>
    <cellStyle name="Separador de milhares 15 73 2 2 4" xfId="46377" xr:uid="{2106631F-89B0-4B6C-811E-446BC04D00EC}"/>
    <cellStyle name="Separador de milhares 15 73 2 3" xfId="28710" xr:uid="{56960695-9D20-4150-8C65-11CF07478498}"/>
    <cellStyle name="Separador de milhares 15 73 2 4" xfId="37480" xr:uid="{A44BAA2E-14CE-4C3E-AD47-10426C096769}"/>
    <cellStyle name="Separador de milhares 15 73 2 5" xfId="43933" xr:uid="{BF21FB07-DEAA-4170-8BB0-5E13F2AE8818}"/>
    <cellStyle name="Separador de milhares 15 73 3" xfId="21244" xr:uid="{280A8F92-3C75-4B47-A4FC-673796249DF9}"/>
    <cellStyle name="Separador de milhares 15 73 3 2" xfId="29928" xr:uid="{7062A373-F0B2-4810-AB56-10C7BB93AAB4}"/>
    <cellStyle name="Separador de milhares 15 73 3 3" xfId="37482" xr:uid="{119FB90C-F3B7-4DF3-B8E8-62C4BDCF8045}"/>
    <cellStyle name="Separador de milhares 15 73 3 4" xfId="45154" xr:uid="{02497BB5-A541-49BF-841C-E1D51115B435}"/>
    <cellStyle name="Separador de milhares 15 73 4" xfId="26411" xr:uid="{0C193206-5941-43BE-A81F-69A3294E1F29}"/>
    <cellStyle name="Separador de milhares 15 73 5" xfId="27984" xr:uid="{2CD82A3E-51DD-452F-A625-D523AB61FDD5}"/>
    <cellStyle name="Separador de milhares 15 73 6" xfId="37479" xr:uid="{CA019DDD-86E9-4CFB-A5EC-73AC82CFCD66}"/>
    <cellStyle name="Separador de milhares 15 73 7" xfId="42710" xr:uid="{E240A917-6215-4C7B-B3D9-CA9F9816EEE7}"/>
    <cellStyle name="Separador de milhares 15 74" xfId="21245" xr:uid="{6B4653DF-FD39-4F7C-B797-D98DD14D09FF}"/>
    <cellStyle name="Separador de milhares 15 74 2" xfId="21246" xr:uid="{F4762CF8-3D13-4E85-AAAE-7A0F1714DBAD}"/>
    <cellStyle name="Separador de milhares 15 74 2 2" xfId="21247" xr:uid="{8657BE8E-0285-4C5B-98CE-734E1306B792}"/>
    <cellStyle name="Separador de milhares 15 74 2 2 2" xfId="31152" xr:uid="{53241A2C-3E5A-4BE8-AA0C-85BA9AE9C6CC}"/>
    <cellStyle name="Separador de milhares 15 74 2 2 3" xfId="37485" xr:uid="{9882F9B1-A070-41D5-8456-C4588AE4557A}"/>
    <cellStyle name="Separador de milhares 15 74 2 2 4" xfId="46378" xr:uid="{EFCD2169-55A8-4591-AE5C-257174280476}"/>
    <cellStyle name="Separador de milhares 15 74 2 3" xfId="28711" xr:uid="{76A36978-867B-4356-A627-DC29116307C9}"/>
    <cellStyle name="Separador de milhares 15 74 2 4" xfId="37484" xr:uid="{4F0ECFA6-32D8-4C95-A29A-919EC325A41C}"/>
    <cellStyle name="Separador de milhares 15 74 2 5" xfId="43934" xr:uid="{217C8D28-4605-4763-B6DE-01ADA36DA68C}"/>
    <cellStyle name="Separador de milhares 15 74 3" xfId="21248" xr:uid="{75A37689-6EB2-426F-8AE8-E3BFF6D1680B}"/>
    <cellStyle name="Separador de milhares 15 74 3 2" xfId="29929" xr:uid="{1D4CB3D6-0EF7-4DF7-823A-D843870505D8}"/>
    <cellStyle name="Separador de milhares 15 74 3 3" xfId="37486" xr:uid="{6F82E553-6211-4C33-9FCB-2C99CFBA6D9C}"/>
    <cellStyle name="Separador de milhares 15 74 3 4" xfId="45155" xr:uid="{2537A915-B5B0-4CCF-9E05-75D89AC4B576}"/>
    <cellStyle name="Separador de milhares 15 74 4" xfId="26412" xr:uid="{29B34E81-0CCF-4BBB-AA2A-C21538B1BB35}"/>
    <cellStyle name="Separador de milhares 15 74 5" xfId="27985" xr:uid="{8E7CEE7D-7B57-4E48-9D07-B1C56091F781}"/>
    <cellStyle name="Separador de milhares 15 74 6" xfId="37483" xr:uid="{0EC1C49C-AC95-4949-A569-22CC161A1CE1}"/>
    <cellStyle name="Separador de milhares 15 74 7" xfId="42711" xr:uid="{3650966E-19B7-4770-AA30-46CC760392D0}"/>
    <cellStyle name="Separador de milhares 15 75" xfId="21249" xr:uid="{D0B8DFB0-146A-4419-AE1B-75D2D8B93008}"/>
    <cellStyle name="Separador de milhares 15 75 2" xfId="21250" xr:uid="{424D96C5-1F47-4D15-B5A2-B671349F7D7E}"/>
    <cellStyle name="Separador de milhares 15 75 2 2" xfId="21251" xr:uid="{4FF34B27-836A-4437-9825-F95E0158ADE6}"/>
    <cellStyle name="Separador de milhares 15 75 2 2 2" xfId="31153" xr:uid="{FFA42155-030E-49F2-8FEF-BCDAA3EB70A1}"/>
    <cellStyle name="Separador de milhares 15 75 2 2 3" xfId="37489" xr:uid="{03483A6D-40EF-4CFC-A8DC-8898BA6E4A95}"/>
    <cellStyle name="Separador de milhares 15 75 2 2 4" xfId="46379" xr:uid="{5B20267D-CF19-4DE8-9373-9AC6512023F8}"/>
    <cellStyle name="Separador de milhares 15 75 2 3" xfId="28712" xr:uid="{B76B4289-72AF-4586-B912-A5A19AAD4648}"/>
    <cellStyle name="Separador de milhares 15 75 2 4" xfId="37488" xr:uid="{A140426B-ED47-4A0A-A297-7A59C16192DC}"/>
    <cellStyle name="Separador de milhares 15 75 2 5" xfId="43935" xr:uid="{0FB326EE-B7A4-4FEA-8048-CC9684FCA3B0}"/>
    <cellStyle name="Separador de milhares 15 75 3" xfId="21252" xr:uid="{71A41A24-2621-4982-B38F-C066DCEDCAA6}"/>
    <cellStyle name="Separador de milhares 15 75 3 2" xfId="29930" xr:uid="{69ED6D4D-F286-4040-9DFA-09E8E7049E1F}"/>
    <cellStyle name="Separador de milhares 15 75 3 3" xfId="37490" xr:uid="{4C39ED54-944F-4736-B315-428E9F887735}"/>
    <cellStyle name="Separador de milhares 15 75 3 4" xfId="45156" xr:uid="{84B7E624-52BE-4C96-8E3A-7E087A0FD309}"/>
    <cellStyle name="Separador de milhares 15 75 4" xfId="26413" xr:uid="{ED29598C-AF3A-4D24-9EE6-6D5EE81DD90A}"/>
    <cellStyle name="Separador de milhares 15 75 5" xfId="27986" xr:uid="{9CA46728-D510-4779-A937-AB9A0C8370C7}"/>
    <cellStyle name="Separador de milhares 15 75 6" xfId="37487" xr:uid="{0A77CED8-1369-4364-A8E1-82BB2270C453}"/>
    <cellStyle name="Separador de milhares 15 75 7" xfId="42712" xr:uid="{A2629E9D-87B4-481C-8D95-36054C93407C}"/>
    <cellStyle name="Separador de milhares 15 76" xfId="21253" xr:uid="{B6B05517-760E-4C69-9921-60AF91293313}"/>
    <cellStyle name="Separador de milhares 15 76 2" xfId="21254" xr:uid="{598FC895-F1D5-4A17-97AC-4DDF24A58AB1}"/>
    <cellStyle name="Separador de milhares 15 76 2 2" xfId="21255" xr:uid="{3846AFD2-8687-41F7-BAB0-ED62C686304A}"/>
    <cellStyle name="Separador de milhares 15 76 2 2 2" xfId="31154" xr:uid="{595E79FA-B5F1-4578-A354-B318800EC3D5}"/>
    <cellStyle name="Separador de milhares 15 76 2 2 3" xfId="37493" xr:uid="{CC24CE18-F066-451A-839D-449B943267C8}"/>
    <cellStyle name="Separador de milhares 15 76 2 2 4" xfId="46380" xr:uid="{5BFD2105-1D39-4F0D-A004-A26A27326FC7}"/>
    <cellStyle name="Separador de milhares 15 76 2 3" xfId="28713" xr:uid="{A25E6FAD-4994-417A-B1F7-D37FB024547F}"/>
    <cellStyle name="Separador de milhares 15 76 2 4" xfId="37492" xr:uid="{DFE8800D-2A28-4F9C-8997-1EE1E047BF00}"/>
    <cellStyle name="Separador de milhares 15 76 2 5" xfId="43936" xr:uid="{4A208164-6DA4-43A9-82B1-9B7648204F74}"/>
    <cellStyle name="Separador de milhares 15 76 3" xfId="21256" xr:uid="{76515815-D6B3-4E37-A46C-44A43ABD4D6A}"/>
    <cellStyle name="Separador de milhares 15 76 3 2" xfId="29931" xr:uid="{2DF6EDEA-CE38-417C-B0AA-94870BF81FFE}"/>
    <cellStyle name="Separador de milhares 15 76 3 3" xfId="37494" xr:uid="{AA2716D4-C9ED-4E1B-A98E-F584115706DF}"/>
    <cellStyle name="Separador de milhares 15 76 3 4" xfId="45157" xr:uid="{B6EDE864-39BE-4FAA-87DA-D607C4D7C30C}"/>
    <cellStyle name="Separador de milhares 15 76 4" xfId="26414" xr:uid="{B0B60B9E-C4CF-4BAA-8BFF-831F2757D3AB}"/>
    <cellStyle name="Separador de milhares 15 76 5" xfId="27987" xr:uid="{110E5587-05DF-4943-A39C-D71690E2BBB3}"/>
    <cellStyle name="Separador de milhares 15 76 6" xfId="37491" xr:uid="{FCCEEEA3-65D9-4F5C-BD0B-735FDC453977}"/>
    <cellStyle name="Separador de milhares 15 76 7" xfId="42713" xr:uid="{180DD064-86EE-4D68-AA36-7827C9CB2437}"/>
    <cellStyle name="Separador de milhares 15 77" xfId="21257" xr:uid="{ABE1CE5B-7CD7-43BB-B2E5-6557A01DAFE1}"/>
    <cellStyle name="Separador de milhares 15 77 2" xfId="21258" xr:uid="{C8856452-BF10-41D9-BA57-E27236ACBB62}"/>
    <cellStyle name="Separador de milhares 15 77 2 2" xfId="21259" xr:uid="{748C5A16-8E57-46E0-9850-04FB18E2E3E7}"/>
    <cellStyle name="Separador de milhares 15 77 2 2 2" xfId="31155" xr:uid="{2378A3A7-9907-41DB-8521-6B0EA66E2A57}"/>
    <cellStyle name="Separador de milhares 15 77 2 2 3" xfId="37497" xr:uid="{76B7179B-F683-4EED-9BD2-9E275354A2C4}"/>
    <cellStyle name="Separador de milhares 15 77 2 2 4" xfId="46381" xr:uid="{01BF4537-00E1-4FE5-9A1A-B79AE00E832D}"/>
    <cellStyle name="Separador de milhares 15 77 2 3" xfId="28714" xr:uid="{9BF701EC-F6F9-4AEB-B784-E453A2771E45}"/>
    <cellStyle name="Separador de milhares 15 77 2 4" xfId="37496" xr:uid="{BD33C82F-EC63-44E2-8315-D49AA872735F}"/>
    <cellStyle name="Separador de milhares 15 77 2 5" xfId="43937" xr:uid="{2667D559-727E-4EB9-9A97-FB0419CE061E}"/>
    <cellStyle name="Separador de milhares 15 77 3" xfId="21260" xr:uid="{E7DC3DFC-51F3-47E6-84C6-621E128549D4}"/>
    <cellStyle name="Separador de milhares 15 77 3 2" xfId="29932" xr:uid="{4F1B004D-307D-4920-B7E6-6521DE2E009E}"/>
    <cellStyle name="Separador de milhares 15 77 3 3" xfId="37498" xr:uid="{75111CE3-666B-4EEA-9494-92D45B3C319D}"/>
    <cellStyle name="Separador de milhares 15 77 3 4" xfId="45158" xr:uid="{0EFD97C2-700A-45D9-8006-7FE4AE51EC35}"/>
    <cellStyle name="Separador de milhares 15 77 4" xfId="26415" xr:uid="{5343A853-470F-4EC7-B886-BFC50B626082}"/>
    <cellStyle name="Separador de milhares 15 77 5" xfId="27988" xr:uid="{DE9006DF-2808-4FB0-8B0F-B08F7413288D}"/>
    <cellStyle name="Separador de milhares 15 77 6" xfId="37495" xr:uid="{2B4F4952-B5C4-46AE-B45D-44B24BA9617A}"/>
    <cellStyle name="Separador de milhares 15 77 7" xfId="42714" xr:uid="{D49E6EB2-ABE5-45D3-AADE-A10D4B4EB44E}"/>
    <cellStyle name="Separador de milhares 15 78" xfId="21261" xr:uid="{92283BD0-691B-432F-AC84-5587F97C3E8C}"/>
    <cellStyle name="Separador de milhares 15 78 2" xfId="21262" xr:uid="{E240FC63-1C7F-480C-B0FC-79ABF2B8A284}"/>
    <cellStyle name="Separador de milhares 15 78 2 2" xfId="21263" xr:uid="{B41A50F6-F6A2-4BD5-82D4-B56CD5C88011}"/>
    <cellStyle name="Separador de milhares 15 78 2 2 2" xfId="31156" xr:uid="{ADBDA9DB-2C22-4640-89F0-5D9194D92256}"/>
    <cellStyle name="Separador de milhares 15 78 2 2 3" xfId="37501" xr:uid="{3F52D0A7-6668-45FD-ADDD-0B8ADCF711A9}"/>
    <cellStyle name="Separador de milhares 15 78 2 2 4" xfId="46382" xr:uid="{95FDBFF1-5935-4058-AE23-BEB54C7DFBFD}"/>
    <cellStyle name="Separador de milhares 15 78 2 3" xfId="28715" xr:uid="{D8D5D5E5-A333-4AE8-A201-7F690817EF93}"/>
    <cellStyle name="Separador de milhares 15 78 2 4" xfId="37500" xr:uid="{1451AA65-DE01-4FB2-8373-D7331F33ECF6}"/>
    <cellStyle name="Separador de milhares 15 78 2 5" xfId="43938" xr:uid="{73B87E01-9873-4387-A7B9-CD563156FCC9}"/>
    <cellStyle name="Separador de milhares 15 78 3" xfId="21264" xr:uid="{9CC03FFF-74FA-4614-985E-D1114CEC5ECE}"/>
    <cellStyle name="Separador de milhares 15 78 3 2" xfId="29933" xr:uid="{CA5DD0EA-CC69-426F-83FC-3661BA748AA0}"/>
    <cellStyle name="Separador de milhares 15 78 3 3" xfId="37502" xr:uid="{3346A89E-35D0-4317-AA7B-E3CBAA064AFF}"/>
    <cellStyle name="Separador de milhares 15 78 3 4" xfId="45159" xr:uid="{C29484EB-79CB-43DF-A03C-2DA07A09F4F6}"/>
    <cellStyle name="Separador de milhares 15 78 4" xfId="26416" xr:uid="{8201AB14-DB68-42B9-8C9A-11C8421316DD}"/>
    <cellStyle name="Separador de milhares 15 78 5" xfId="27989" xr:uid="{8EB245AF-6C45-4907-A6BC-DF33FC55E03D}"/>
    <cellStyle name="Separador de milhares 15 78 6" xfId="37499" xr:uid="{7989E5D0-2A9F-4513-9E89-42AFDB0197F4}"/>
    <cellStyle name="Separador de milhares 15 78 7" xfId="42715" xr:uid="{9FD2A436-9218-4404-A91B-1A1819CC75B1}"/>
    <cellStyle name="Separador de milhares 15 79" xfId="21265" xr:uid="{95C9013D-8886-4DD0-ADB2-B1B0BFE0D289}"/>
    <cellStyle name="Separador de milhares 15 79 2" xfId="21266" xr:uid="{289843B7-A4F4-4E77-8F5C-86A1242CAA53}"/>
    <cellStyle name="Separador de milhares 15 79 2 2" xfId="21267" xr:uid="{74C11368-BA79-4C5F-BDC6-79BD32E7FEF6}"/>
    <cellStyle name="Separador de milhares 15 79 2 2 2" xfId="31157" xr:uid="{C5E2C62D-CCF6-42C6-8CCA-C60E74AA67C7}"/>
    <cellStyle name="Separador de milhares 15 79 2 2 3" xfId="37505" xr:uid="{191AA1AA-5BBF-4093-8F2A-2AEB01A53340}"/>
    <cellStyle name="Separador de milhares 15 79 2 2 4" xfId="46383" xr:uid="{72E1BABB-B35D-4FDA-98AF-278CC4C98D8C}"/>
    <cellStyle name="Separador de milhares 15 79 2 3" xfId="28716" xr:uid="{AC7417BC-8ABA-4A9C-BF7A-906B32F0D14B}"/>
    <cellStyle name="Separador de milhares 15 79 2 4" xfId="37504" xr:uid="{BA1B0CC0-6D05-4197-BB20-D7EFA238D685}"/>
    <cellStyle name="Separador de milhares 15 79 2 5" xfId="43939" xr:uid="{0AA559FE-804E-43B8-B0E8-1A1D1A5C7048}"/>
    <cellStyle name="Separador de milhares 15 79 3" xfId="21268" xr:uid="{80AD6D9C-123D-42C1-89F0-13C098643AE8}"/>
    <cellStyle name="Separador de milhares 15 79 3 2" xfId="29934" xr:uid="{D930A2D4-E17D-40C5-9FCA-CEB1142D81E5}"/>
    <cellStyle name="Separador de milhares 15 79 3 3" xfId="37506" xr:uid="{2B6B4A04-982C-45E2-97FA-34464E49ACB3}"/>
    <cellStyle name="Separador de milhares 15 79 3 4" xfId="45160" xr:uid="{EF81BF91-B0D8-485F-AFBF-1A8DEF255C89}"/>
    <cellStyle name="Separador de milhares 15 79 4" xfId="26417" xr:uid="{B8BBCE10-D903-48A4-9012-A52CD830C7F5}"/>
    <cellStyle name="Separador de milhares 15 79 5" xfId="27990" xr:uid="{95782263-F687-4EF8-B82A-D68A008A9579}"/>
    <cellStyle name="Separador de milhares 15 79 6" xfId="37503" xr:uid="{C8834B11-FEEB-430E-8220-D54B56FBB445}"/>
    <cellStyle name="Separador de milhares 15 79 7" xfId="42716" xr:uid="{48417168-47CF-4AB5-8E8C-C2F66E0BB55B}"/>
    <cellStyle name="Separador de milhares 15 8" xfId="21269" xr:uid="{9DF82422-07EC-44A0-8ABB-BC26AFA20549}"/>
    <cellStyle name="Separador de milhares 15 8 2" xfId="21270" xr:uid="{ED64C436-C5B4-42D0-A51A-8611CA7D620F}"/>
    <cellStyle name="Separador de milhares 15 8 2 2" xfId="21271" xr:uid="{A1490474-430A-4350-9C63-C743E11ECEE7}"/>
    <cellStyle name="Separador de milhares 15 8 2 2 2" xfId="31158" xr:uid="{DE305595-66E7-4C1E-AFD3-BB42A294FE47}"/>
    <cellStyle name="Separador de milhares 15 8 2 2 3" xfId="37509" xr:uid="{CCEF83A0-E71E-42A6-8086-5840C68A32AB}"/>
    <cellStyle name="Separador de milhares 15 8 2 2 4" xfId="46384" xr:uid="{34DCC4E4-20A6-4631-8757-A2AAC4BB7109}"/>
    <cellStyle name="Separador de milhares 15 8 2 3" xfId="28717" xr:uid="{BCDF6932-0AEB-43F0-81FA-D56E1A3C381D}"/>
    <cellStyle name="Separador de milhares 15 8 2 4" xfId="37508" xr:uid="{BACC7F05-F616-4D08-875F-AABCAC9BAA50}"/>
    <cellStyle name="Separador de milhares 15 8 2 5" xfId="43940" xr:uid="{FBB042CA-22FC-40A5-BA73-974CAA7CAC53}"/>
    <cellStyle name="Separador de milhares 15 8 3" xfId="21272" xr:uid="{7BF96C1F-2174-4DAF-A535-7DACD67B734D}"/>
    <cellStyle name="Separador de milhares 15 8 3 2" xfId="29935" xr:uid="{9117F474-1FBE-44A8-BD1B-7A438C328A55}"/>
    <cellStyle name="Separador de milhares 15 8 3 3" xfId="37510" xr:uid="{3AE845C1-0A3D-411D-8424-7AC2B4683F6A}"/>
    <cellStyle name="Separador de milhares 15 8 3 4" xfId="45161" xr:uid="{68A66B7F-D6EF-4CDB-B3E8-476841B33DB5}"/>
    <cellStyle name="Separador de milhares 15 8 4" xfId="26418" xr:uid="{F775208E-75E3-4077-930F-B2B05E617044}"/>
    <cellStyle name="Separador de milhares 15 8 5" xfId="27991" xr:uid="{D5265DFB-EC2C-4A9F-AB56-1F697F5A6CD3}"/>
    <cellStyle name="Separador de milhares 15 8 6" xfId="37507" xr:uid="{02A91B23-5A5C-4865-B34D-99D0F3C978A8}"/>
    <cellStyle name="Separador de milhares 15 8 7" xfId="42717" xr:uid="{775EDE16-A259-4B98-BAD6-43F4A9B9F422}"/>
    <cellStyle name="Separador de milhares 15 80" xfId="21273" xr:uid="{1F27CD35-0F2F-44C1-A2E0-0069D10859D7}"/>
    <cellStyle name="Separador de milhares 15 80 2" xfId="21274" xr:uid="{6A39E5D4-D5E6-4EEF-A468-13CC5A12CDE3}"/>
    <cellStyle name="Separador de milhares 15 80 2 2" xfId="21275" xr:uid="{A199E558-A9C9-43A7-9FE6-0D2DA067F891}"/>
    <cellStyle name="Separador de milhares 15 80 2 2 2" xfId="31159" xr:uid="{F65781B7-DC0F-4441-B8F2-9EB981FE3AD7}"/>
    <cellStyle name="Separador de milhares 15 80 2 2 3" xfId="37513" xr:uid="{1097085B-9FAB-4A4D-8F91-466254DE8388}"/>
    <cellStyle name="Separador de milhares 15 80 2 2 4" xfId="46385" xr:uid="{D0717FC4-2B17-44E2-AAFC-9B8C374568E3}"/>
    <cellStyle name="Separador de milhares 15 80 2 3" xfId="28718" xr:uid="{8788C18B-09CF-48BE-9BFA-5615C40C120F}"/>
    <cellStyle name="Separador de milhares 15 80 2 4" xfId="37512" xr:uid="{D70F8D0F-9E91-4D48-8065-8B4BFDDFEA2A}"/>
    <cellStyle name="Separador de milhares 15 80 2 5" xfId="43941" xr:uid="{5270030A-8D8A-47AB-A34B-4A113D975C22}"/>
    <cellStyle name="Separador de milhares 15 80 3" xfId="21276" xr:uid="{1DF0CD4B-9DAA-4FBB-BA7F-DB44D3463F63}"/>
    <cellStyle name="Separador de milhares 15 80 3 2" xfId="29936" xr:uid="{F12ABC10-30E9-41E8-BBFD-966FF135ADE2}"/>
    <cellStyle name="Separador de milhares 15 80 3 3" xfId="37514" xr:uid="{389BFBE6-823E-4746-8277-B883C7D69CD2}"/>
    <cellStyle name="Separador de milhares 15 80 3 4" xfId="45162" xr:uid="{48F6F3EA-BEE9-43F9-9BEC-BC263290116C}"/>
    <cellStyle name="Separador de milhares 15 80 4" xfId="26419" xr:uid="{6625B7EC-6BD4-479B-877C-44BAD27BB2FF}"/>
    <cellStyle name="Separador de milhares 15 80 5" xfId="27992" xr:uid="{8350C915-C47F-47B3-87AF-3E82870A9024}"/>
    <cellStyle name="Separador de milhares 15 80 6" xfId="37511" xr:uid="{0A986B14-A523-4D40-84FF-7722158EAF47}"/>
    <cellStyle name="Separador de milhares 15 80 7" xfId="42718" xr:uid="{F9D4D075-0AF6-4F91-9FC2-B072DCB38896}"/>
    <cellStyle name="Separador de milhares 15 81" xfId="21277" xr:uid="{8822BBF6-9827-41D0-8938-29BF680C0ACD}"/>
    <cellStyle name="Separador de milhares 15 81 2" xfId="21278" xr:uid="{72026072-B0C8-41B1-9F1C-A1BD8943AE11}"/>
    <cellStyle name="Separador de milhares 15 81 2 2" xfId="21279" xr:uid="{ADE261C3-99FF-4CAF-A7DE-2189A92E6AC4}"/>
    <cellStyle name="Separador de milhares 15 81 2 2 2" xfId="31160" xr:uid="{80A120E4-0685-4948-8B12-BC8985FB7147}"/>
    <cellStyle name="Separador de milhares 15 81 2 2 3" xfId="37517" xr:uid="{85B1CD05-31AF-4932-B7A3-760E267F430D}"/>
    <cellStyle name="Separador de milhares 15 81 2 2 4" xfId="46386" xr:uid="{96C8B9BF-2CE0-4F2F-8F44-1D2146148CE5}"/>
    <cellStyle name="Separador de milhares 15 81 2 3" xfId="28719" xr:uid="{D8C22A51-E280-4201-BE1F-ABFCF0481A6B}"/>
    <cellStyle name="Separador de milhares 15 81 2 4" xfId="37516" xr:uid="{B183FB33-9494-473D-9331-82C193CAAACC}"/>
    <cellStyle name="Separador de milhares 15 81 2 5" xfId="43942" xr:uid="{708BEAD3-7429-49B6-A752-1F6B5BCA003B}"/>
    <cellStyle name="Separador de milhares 15 81 3" xfId="21280" xr:uid="{54F89AFA-EFAA-4579-A8A9-D1F0633C3DC1}"/>
    <cellStyle name="Separador de milhares 15 81 3 2" xfId="29937" xr:uid="{5C3FDF92-2166-4DE5-B3F9-98A85E3BDF25}"/>
    <cellStyle name="Separador de milhares 15 81 3 3" xfId="37518" xr:uid="{D78E1ED9-353F-4AAC-8E1C-73BF97737E49}"/>
    <cellStyle name="Separador de milhares 15 81 3 4" xfId="45163" xr:uid="{ED56A980-805E-40BB-A1C5-2032581E55CD}"/>
    <cellStyle name="Separador de milhares 15 81 4" xfId="26420" xr:uid="{9598A844-2FB2-419B-98FD-19CBAFD64C58}"/>
    <cellStyle name="Separador de milhares 15 81 5" xfId="27993" xr:uid="{0A7E895A-97CA-4518-A8FC-EF70A42929E4}"/>
    <cellStyle name="Separador de milhares 15 81 6" xfId="37515" xr:uid="{54495529-E17C-4070-AB3C-4472E3BD124E}"/>
    <cellStyle name="Separador de milhares 15 81 7" xfId="42719" xr:uid="{56E1A9ED-3D20-4B41-8432-1A45AAA525C9}"/>
    <cellStyle name="Separador de milhares 15 82" xfId="21281" xr:uid="{72CC41A0-C733-4285-8911-C37045022807}"/>
    <cellStyle name="Separador de milhares 15 82 2" xfId="21282" xr:uid="{458B06DA-AF3D-473A-AB64-A729DD2351E7}"/>
    <cellStyle name="Separador de milhares 15 82 2 2" xfId="21283" xr:uid="{AD68D93A-75F0-442C-BFDB-43ECF8C2BB86}"/>
    <cellStyle name="Separador de milhares 15 82 2 2 2" xfId="31161" xr:uid="{7B72245A-CFD4-4223-8840-726E4B7003D7}"/>
    <cellStyle name="Separador de milhares 15 82 2 2 3" xfId="37521" xr:uid="{397A406C-3D27-468D-B361-22F5D146578F}"/>
    <cellStyle name="Separador de milhares 15 82 2 2 4" xfId="46387" xr:uid="{052B9A38-44F3-469A-A835-8F2532BF0267}"/>
    <cellStyle name="Separador de milhares 15 82 2 3" xfId="28720" xr:uid="{2486313F-FC45-4FAC-A9FF-33F4A2287ED4}"/>
    <cellStyle name="Separador de milhares 15 82 2 4" xfId="37520" xr:uid="{E85701CB-97FE-4DDE-9259-FEBB12842ED4}"/>
    <cellStyle name="Separador de milhares 15 82 2 5" xfId="43943" xr:uid="{CE3410FC-5F12-4872-A876-9967DA3F554B}"/>
    <cellStyle name="Separador de milhares 15 82 3" xfId="21284" xr:uid="{C8F1B294-DD08-49B1-B51B-7585A2483F7F}"/>
    <cellStyle name="Separador de milhares 15 82 3 2" xfId="29938" xr:uid="{422C1AD3-9F5F-4D5B-A301-6E2B1729263B}"/>
    <cellStyle name="Separador de milhares 15 82 3 3" xfId="37522" xr:uid="{1A81DBF4-E76A-4603-A7EA-90C175A1185A}"/>
    <cellStyle name="Separador de milhares 15 82 3 4" xfId="45164" xr:uid="{929FCE8D-DFD1-4ABE-8321-7C9191CA952E}"/>
    <cellStyle name="Separador de milhares 15 82 4" xfId="26421" xr:uid="{A7BF3996-8D80-4AB3-8D71-435202F3F2CD}"/>
    <cellStyle name="Separador de milhares 15 82 5" xfId="27994" xr:uid="{F860592A-893A-41B5-8B3C-A926360C2F8B}"/>
    <cellStyle name="Separador de milhares 15 82 6" xfId="37519" xr:uid="{714C2C61-2FE8-43D5-BDD0-496D6249E354}"/>
    <cellStyle name="Separador de milhares 15 82 7" xfId="42720" xr:uid="{01A8C8A4-064C-4870-93EE-3EEE85273944}"/>
    <cellStyle name="Separador de milhares 15 83" xfId="21285" xr:uid="{3C58465A-E87B-4A31-ABDB-8E7F0D7C14B7}"/>
    <cellStyle name="Separador de milhares 15 83 2" xfId="21286" xr:uid="{F5487E88-D3DF-4316-8FC1-6521D325D8BC}"/>
    <cellStyle name="Separador de milhares 15 83 2 2" xfId="21287" xr:uid="{4AEBF78D-6E5B-463E-A505-B8AE36096E23}"/>
    <cellStyle name="Separador de milhares 15 83 2 2 2" xfId="31162" xr:uid="{22E1F99C-ED04-4632-B38D-AF5C8E5F026F}"/>
    <cellStyle name="Separador de milhares 15 83 2 2 3" xfId="37525" xr:uid="{B3DEEAA2-DA45-40E9-8294-3EAB2883ED3D}"/>
    <cellStyle name="Separador de milhares 15 83 2 2 4" xfId="46388" xr:uid="{33954B3C-C518-4DE7-8E66-BEC9A089F352}"/>
    <cellStyle name="Separador de milhares 15 83 2 3" xfId="28721" xr:uid="{12366BB6-6653-4A23-87C1-C601BBADB25E}"/>
    <cellStyle name="Separador de milhares 15 83 2 4" xfId="37524" xr:uid="{44A1C8F9-A1F9-4E35-9726-A867CD5BAEC0}"/>
    <cellStyle name="Separador de milhares 15 83 2 5" xfId="43944" xr:uid="{C72A299C-94DF-4843-8447-6D6F941167D8}"/>
    <cellStyle name="Separador de milhares 15 83 3" xfId="21288" xr:uid="{479C4FC7-6DB0-4D60-BA7D-D53A7BBFB3F0}"/>
    <cellStyle name="Separador de milhares 15 83 3 2" xfId="29939" xr:uid="{69DD80F6-D81C-4955-887C-2432CC55F6EA}"/>
    <cellStyle name="Separador de milhares 15 83 3 3" xfId="37526" xr:uid="{D1155908-B9F6-4793-A7E9-4F8C4EEC1280}"/>
    <cellStyle name="Separador de milhares 15 83 3 4" xfId="45165" xr:uid="{ADB90A95-6725-436E-AC2C-E2B8F70BAB0E}"/>
    <cellStyle name="Separador de milhares 15 83 4" xfId="26422" xr:uid="{2FD677F9-061A-47A1-8D8C-516FB46E6162}"/>
    <cellStyle name="Separador de milhares 15 83 5" xfId="27995" xr:uid="{E8C307FA-948C-42E8-B998-EB4CE6DC384D}"/>
    <cellStyle name="Separador de milhares 15 83 6" xfId="37523" xr:uid="{2483DEE7-DA3F-4684-A0CE-717C60C74603}"/>
    <cellStyle name="Separador de milhares 15 83 7" xfId="42721" xr:uid="{293DBA7B-E0BE-4A96-88FB-35548F8CB1F4}"/>
    <cellStyle name="Separador de milhares 15 84" xfId="21289" xr:uid="{0EBA6199-99ED-4ED8-AD3B-797279DBBDDD}"/>
    <cellStyle name="Separador de milhares 15 84 2" xfId="21290" xr:uid="{56635F44-450B-4923-A041-499F61742296}"/>
    <cellStyle name="Separador de milhares 15 84 2 2" xfId="21291" xr:uid="{1D9E88B1-A0BF-43C1-A54A-1C2149EFC5A8}"/>
    <cellStyle name="Separador de milhares 15 84 2 2 2" xfId="31163" xr:uid="{0382D348-D34F-48B3-B6BA-9468D679092B}"/>
    <cellStyle name="Separador de milhares 15 84 2 2 3" xfId="37529" xr:uid="{BDA45B6F-3DFC-4B71-A9D8-D7AE147B8BAC}"/>
    <cellStyle name="Separador de milhares 15 84 2 2 4" xfId="46389" xr:uid="{E99AA2CB-D5EC-4688-9129-90F00EDF936B}"/>
    <cellStyle name="Separador de milhares 15 84 2 3" xfId="28722" xr:uid="{19EC3AC5-8865-450C-A2F6-1A44D573DF55}"/>
    <cellStyle name="Separador de milhares 15 84 2 4" xfId="37528" xr:uid="{8726A89C-1D3B-410B-8ECF-70FC831AFB43}"/>
    <cellStyle name="Separador de milhares 15 84 2 5" xfId="43945" xr:uid="{F6807987-28B5-40FB-A735-5276404B62E1}"/>
    <cellStyle name="Separador de milhares 15 84 3" xfId="21292" xr:uid="{B9AFF55E-D06A-4E25-A7DB-5F5AD15B7389}"/>
    <cellStyle name="Separador de milhares 15 84 3 2" xfId="29940" xr:uid="{663C47EC-D112-4838-B8A4-CA2F5DD4DA4F}"/>
    <cellStyle name="Separador de milhares 15 84 3 3" xfId="37530" xr:uid="{35D52C92-207D-4FB9-B1BA-EF9BFE19D6C3}"/>
    <cellStyle name="Separador de milhares 15 84 3 4" xfId="45166" xr:uid="{94C3FFB5-B58E-4AF4-9757-D5780FF94828}"/>
    <cellStyle name="Separador de milhares 15 84 4" xfId="26423" xr:uid="{68E890AA-9A82-4DA8-AD6E-8BDA46E14F93}"/>
    <cellStyle name="Separador de milhares 15 84 5" xfId="27996" xr:uid="{75EF0020-5C6A-4C50-9736-CAC5EDB4EE6B}"/>
    <cellStyle name="Separador de milhares 15 84 6" xfId="37527" xr:uid="{41F225B4-3505-4B14-B097-5F4A3DF6FAD5}"/>
    <cellStyle name="Separador de milhares 15 84 7" xfId="42722" xr:uid="{EE1EDC52-3ED2-47E4-B7E0-D76D832B3116}"/>
    <cellStyle name="Separador de milhares 15 85" xfId="21293" xr:uid="{4250D1C9-A6B8-44A1-9971-28E7A7DB28FB}"/>
    <cellStyle name="Separador de milhares 15 85 2" xfId="21294" xr:uid="{C72592C8-FB5B-45C6-8584-208C43495CFE}"/>
    <cellStyle name="Separador de milhares 15 85 2 2" xfId="21295" xr:uid="{3CA620CE-8F64-4A6F-A619-CA0D1367D59C}"/>
    <cellStyle name="Separador de milhares 15 85 2 2 2" xfId="31164" xr:uid="{959DAFD8-19AE-4FBD-B743-D43796DB1B32}"/>
    <cellStyle name="Separador de milhares 15 85 2 2 3" xfId="37533" xr:uid="{8055D17E-DB6C-4D59-A597-9E8C3166F133}"/>
    <cellStyle name="Separador de milhares 15 85 2 2 4" xfId="46390" xr:uid="{0AC7CEC3-8C07-44F9-AA1F-1600ECD61598}"/>
    <cellStyle name="Separador de milhares 15 85 2 3" xfId="28723" xr:uid="{079C7944-4797-4FAB-A13D-A536A7361AFF}"/>
    <cellStyle name="Separador de milhares 15 85 2 4" xfId="37532" xr:uid="{36042094-7F4E-4CD5-A83E-520999202BCE}"/>
    <cellStyle name="Separador de milhares 15 85 2 5" xfId="43946" xr:uid="{7D3C6EEC-59D2-48FF-B8B2-CC4F2E84CA2B}"/>
    <cellStyle name="Separador de milhares 15 85 3" xfId="21296" xr:uid="{4F7440FA-D0C8-4B60-83E5-77DA105326AB}"/>
    <cellStyle name="Separador de milhares 15 85 3 2" xfId="29941" xr:uid="{C9483A3B-6FD2-4A22-A118-873E81AD6E42}"/>
    <cellStyle name="Separador de milhares 15 85 3 3" xfId="37534" xr:uid="{8600FBBF-2D0D-4192-B7FB-0F4AC8012977}"/>
    <cellStyle name="Separador de milhares 15 85 3 4" xfId="45167" xr:uid="{53A179D4-2141-4091-8C6F-C6E777C4834A}"/>
    <cellStyle name="Separador de milhares 15 85 4" xfId="26424" xr:uid="{5FF882D4-63FC-479B-B306-918A6F23AE61}"/>
    <cellStyle name="Separador de milhares 15 85 5" xfId="27997" xr:uid="{0D2CE355-02A5-4FCF-9797-D9C4C1F1230B}"/>
    <cellStyle name="Separador de milhares 15 85 6" xfId="37531" xr:uid="{F7C5D44C-23CE-446C-A19F-F9101FB04694}"/>
    <cellStyle name="Separador de milhares 15 85 7" xfId="42723" xr:uid="{B97B45B5-1AD7-4BAA-9800-4E27F622B676}"/>
    <cellStyle name="Separador de milhares 15 86" xfId="21297" xr:uid="{A3CF305D-A6BF-4CB2-8A7A-B355A04A20E6}"/>
    <cellStyle name="Separador de milhares 15 86 2" xfId="21298" xr:uid="{11F3726F-6EBF-49BB-AFD0-36B651EBA663}"/>
    <cellStyle name="Separador de milhares 15 86 2 2" xfId="21299" xr:uid="{8BAEB8BF-A174-4F4F-8489-3C60B8097CF6}"/>
    <cellStyle name="Separador de milhares 15 86 2 2 2" xfId="31165" xr:uid="{A04FE77C-0625-4623-864B-A17520FD1E9F}"/>
    <cellStyle name="Separador de milhares 15 86 2 2 3" xfId="37537" xr:uid="{190C1EDA-AD53-48D6-8A68-BF52D5A8F439}"/>
    <cellStyle name="Separador de milhares 15 86 2 2 4" xfId="46391" xr:uid="{5859C328-072F-440C-AC03-B509E3B463AF}"/>
    <cellStyle name="Separador de milhares 15 86 2 3" xfId="28724" xr:uid="{1AB406AB-C81F-4E6D-B238-74015D0CB085}"/>
    <cellStyle name="Separador de milhares 15 86 2 4" xfId="37536" xr:uid="{D5B66BFB-8545-41CD-BD67-CC7FDF210DA6}"/>
    <cellStyle name="Separador de milhares 15 86 2 5" xfId="43947" xr:uid="{88C0A794-7049-4470-933B-36893A3CD2FB}"/>
    <cellStyle name="Separador de milhares 15 86 3" xfId="21300" xr:uid="{B1276F45-5A57-4B97-9035-54C7E6BCB53F}"/>
    <cellStyle name="Separador de milhares 15 86 3 2" xfId="29942" xr:uid="{BD1CE9EC-BEF4-413A-877A-073241733412}"/>
    <cellStyle name="Separador de milhares 15 86 3 3" xfId="37538" xr:uid="{374C5310-6CD5-4B6C-A4D0-BC63D1DD4D4C}"/>
    <cellStyle name="Separador de milhares 15 86 3 4" xfId="45168" xr:uid="{3A50D5E9-52B6-4F2E-9043-F60B97D1BDC4}"/>
    <cellStyle name="Separador de milhares 15 86 4" xfId="26425" xr:uid="{2CB2CA4F-F260-4124-87DF-882F071E230D}"/>
    <cellStyle name="Separador de milhares 15 86 5" xfId="27998" xr:uid="{9A770DEB-C505-4AB0-8841-0548D0F33D4B}"/>
    <cellStyle name="Separador de milhares 15 86 6" xfId="37535" xr:uid="{3765C981-D4BB-4067-931F-3F797B6B873B}"/>
    <cellStyle name="Separador de milhares 15 86 7" xfId="42724" xr:uid="{8E20E6AB-984E-482A-A85C-11E51DE95DC7}"/>
    <cellStyle name="Separador de milhares 15 87" xfId="21301" xr:uid="{F0CB0FCC-A8F8-4AE9-AE06-48FC8CA66D1C}"/>
    <cellStyle name="Separador de milhares 15 87 2" xfId="21302" xr:uid="{ED3AE2B6-AC94-47B3-9021-D595080E7BF6}"/>
    <cellStyle name="Separador de milhares 15 87 2 2" xfId="21303" xr:uid="{5DC84A15-918B-4E4E-8643-47D24463BB6E}"/>
    <cellStyle name="Separador de milhares 15 87 2 2 2" xfId="31166" xr:uid="{F291CBF6-22D7-4977-85DD-F07143BD6A0E}"/>
    <cellStyle name="Separador de milhares 15 87 2 2 3" xfId="37541" xr:uid="{2E688927-8249-4732-8DE4-6081A89B6C0A}"/>
    <cellStyle name="Separador de milhares 15 87 2 2 4" xfId="46392" xr:uid="{5138B84E-31F9-4339-B32D-777F6434CA40}"/>
    <cellStyle name="Separador de milhares 15 87 2 3" xfId="28725" xr:uid="{6A438008-A238-4EEA-8598-60A263BAD181}"/>
    <cellStyle name="Separador de milhares 15 87 2 4" xfId="37540" xr:uid="{4E9B16AC-27DA-4677-966D-40D8CBE4BC9A}"/>
    <cellStyle name="Separador de milhares 15 87 2 5" xfId="43948" xr:uid="{DD3ACE8A-6A84-4554-AE28-12D8D170AD05}"/>
    <cellStyle name="Separador de milhares 15 87 3" xfId="21304" xr:uid="{FE03E232-664A-43E1-B301-708C3D78DEF8}"/>
    <cellStyle name="Separador de milhares 15 87 3 2" xfId="29943" xr:uid="{BCBEED1B-19B7-4CA6-9F66-1C2DF8C9371B}"/>
    <cellStyle name="Separador de milhares 15 87 3 3" xfId="37542" xr:uid="{9E5D606E-EB34-41CE-8A75-93BCBD883448}"/>
    <cellStyle name="Separador de milhares 15 87 3 4" xfId="45169" xr:uid="{E5FCCA3D-047B-425F-9AB4-19D25C97DD9A}"/>
    <cellStyle name="Separador de milhares 15 87 4" xfId="26426" xr:uid="{E56D0ED4-FAB6-4233-AF81-634EEA44EE27}"/>
    <cellStyle name="Separador de milhares 15 87 5" xfId="27999" xr:uid="{176A4513-2CC4-40EC-B065-95DC59732D4D}"/>
    <cellStyle name="Separador de milhares 15 87 6" xfId="37539" xr:uid="{A602D3D5-83F4-4C1E-B225-4020D7FAEC19}"/>
    <cellStyle name="Separador de milhares 15 87 7" xfId="42725" xr:uid="{3FFDAF9E-E146-4BC6-9985-C2DA39150061}"/>
    <cellStyle name="Separador de milhares 15 88" xfId="21305" xr:uid="{2EF53CAC-1DCA-49D5-825B-5DB18001AC35}"/>
    <cellStyle name="Separador de milhares 15 88 2" xfId="21306" xr:uid="{B80C7C2B-8F50-4BDF-A413-AB8E284921B3}"/>
    <cellStyle name="Separador de milhares 15 88 2 2" xfId="21307" xr:uid="{F8BF566B-06C1-4419-96C6-664608F058EC}"/>
    <cellStyle name="Separador de milhares 15 88 2 2 2" xfId="31167" xr:uid="{A35538FB-BE87-4199-96B8-41F7D331E116}"/>
    <cellStyle name="Separador de milhares 15 88 2 2 3" xfId="37545" xr:uid="{2D3EDF34-A8C4-4BAF-8DE0-1692B2A5B0D6}"/>
    <cellStyle name="Separador de milhares 15 88 2 2 4" xfId="46393" xr:uid="{90A1AC00-9298-4470-9386-9A0CFE4288D3}"/>
    <cellStyle name="Separador de milhares 15 88 2 3" xfId="28726" xr:uid="{95862125-7AF3-43BF-8FD4-A1829F4A0224}"/>
    <cellStyle name="Separador de milhares 15 88 2 4" xfId="37544" xr:uid="{D202D073-2FE7-4764-B348-53B1D0A2D81C}"/>
    <cellStyle name="Separador de milhares 15 88 2 5" xfId="43949" xr:uid="{0AA2CDF3-606B-4C38-B3E3-1487E1AD18C4}"/>
    <cellStyle name="Separador de milhares 15 88 3" xfId="21308" xr:uid="{83077C42-CB50-4767-8A77-7D578D06C364}"/>
    <cellStyle name="Separador de milhares 15 88 3 2" xfId="29944" xr:uid="{07A8A881-768F-43B3-B395-332304AF4851}"/>
    <cellStyle name="Separador de milhares 15 88 3 3" xfId="37546" xr:uid="{F38B308F-EF5B-4D0A-B7C4-0792B01B04E0}"/>
    <cellStyle name="Separador de milhares 15 88 3 4" xfId="45170" xr:uid="{BDD73161-8088-47A8-B26C-4F0E54C57568}"/>
    <cellStyle name="Separador de milhares 15 88 4" xfId="26427" xr:uid="{FDB0364B-7336-4EDA-9EAE-36C3DA055BF6}"/>
    <cellStyle name="Separador de milhares 15 88 5" xfId="28000" xr:uid="{4433C8CD-9349-46DF-B01B-CF25632B8B08}"/>
    <cellStyle name="Separador de milhares 15 88 6" xfId="37543" xr:uid="{6883F803-8CAA-42FA-B9CA-43C43C6326E4}"/>
    <cellStyle name="Separador de milhares 15 88 7" xfId="42726" xr:uid="{DC3EB825-1A96-40C8-8E8B-2459D134D84A}"/>
    <cellStyle name="Separador de milhares 15 89" xfId="21309" xr:uid="{18575E84-D3F0-4EB0-B024-1D79DB61B775}"/>
    <cellStyle name="Separador de milhares 15 89 2" xfId="21310" xr:uid="{580F8775-3A5D-4E28-B694-C5EC88208840}"/>
    <cellStyle name="Separador de milhares 15 89 2 2" xfId="21311" xr:uid="{2F61639F-2B60-406B-8126-4DF555F5CFA6}"/>
    <cellStyle name="Separador de milhares 15 89 2 2 2" xfId="31168" xr:uid="{9356CB97-698B-4B17-BE5F-3D7A1869246A}"/>
    <cellStyle name="Separador de milhares 15 89 2 2 3" xfId="37549" xr:uid="{D4B06A2E-5828-4F60-BCD3-CB16A2CB59E8}"/>
    <cellStyle name="Separador de milhares 15 89 2 2 4" xfId="46394" xr:uid="{FEB88653-253D-4AC0-BEF1-0BC3490439A7}"/>
    <cellStyle name="Separador de milhares 15 89 2 3" xfId="28727" xr:uid="{F70E0289-0015-47BD-AE88-90D9FE61673E}"/>
    <cellStyle name="Separador de milhares 15 89 2 4" xfId="37548" xr:uid="{9291BB6C-B6B6-4A6E-82B5-E45A3A11DC78}"/>
    <cellStyle name="Separador de milhares 15 89 2 5" xfId="43950" xr:uid="{C3B28356-7D05-472C-BBC9-E874CBDE5F4A}"/>
    <cellStyle name="Separador de milhares 15 89 3" xfId="21312" xr:uid="{ED1AB324-986A-4FAB-9316-188964920377}"/>
    <cellStyle name="Separador de milhares 15 89 3 2" xfId="29945" xr:uid="{5DF5D01D-C2FE-41B1-8606-E3BA4C957F37}"/>
    <cellStyle name="Separador de milhares 15 89 3 3" xfId="37550" xr:uid="{B77DF777-DFC7-4C36-9988-45CB58B92163}"/>
    <cellStyle name="Separador de milhares 15 89 3 4" xfId="45171" xr:uid="{7A65C618-964E-4B8F-A017-AF75C12CEC05}"/>
    <cellStyle name="Separador de milhares 15 89 4" xfId="26428" xr:uid="{90BCE4B9-8671-4F6F-8383-BD9B4227F2A0}"/>
    <cellStyle name="Separador de milhares 15 89 5" xfId="28001" xr:uid="{FA4DA5CC-0F33-433B-B1C0-22566C0EEE10}"/>
    <cellStyle name="Separador de milhares 15 89 6" xfId="37547" xr:uid="{3BC8E309-899D-4C5B-8890-A7E40105F78D}"/>
    <cellStyle name="Separador de milhares 15 89 7" xfId="42727" xr:uid="{B2EACE80-BB52-449C-9D15-F00452C7C425}"/>
    <cellStyle name="Separador de milhares 15 9" xfId="21313" xr:uid="{96D827AE-80B9-45D7-838E-39AEE7ECB5CE}"/>
    <cellStyle name="Separador de milhares 15 9 2" xfId="21314" xr:uid="{EA62B72F-673A-4B80-8320-A9046ECB2D2D}"/>
    <cellStyle name="Separador de milhares 15 9 2 2" xfId="21315" xr:uid="{FB81FD38-8D2A-4E09-A193-A977A61DC22D}"/>
    <cellStyle name="Separador de milhares 15 9 2 2 2" xfId="31169" xr:uid="{3848D9D4-09C0-4D69-9EF2-E86608C1C88A}"/>
    <cellStyle name="Separador de milhares 15 9 2 2 3" xfId="37553" xr:uid="{F575E38E-6DB5-4BE1-BE86-45AC70531E09}"/>
    <cellStyle name="Separador de milhares 15 9 2 2 4" xfId="46395" xr:uid="{2CF0E936-CB04-4CC9-A155-B66A7B68BEC5}"/>
    <cellStyle name="Separador de milhares 15 9 2 3" xfId="28728" xr:uid="{5A0110C7-F752-4E45-B7BF-E61E4606E8DD}"/>
    <cellStyle name="Separador de milhares 15 9 2 4" xfId="37552" xr:uid="{1DC74236-E27A-43C9-9C81-7805769DFAA4}"/>
    <cellStyle name="Separador de milhares 15 9 2 5" xfId="43951" xr:uid="{5E2BE2F6-8D7C-4025-B60F-CFBF27903F35}"/>
    <cellStyle name="Separador de milhares 15 9 3" xfId="21316" xr:uid="{9EF01AE3-7283-4CA0-88A6-B46B5E9759A7}"/>
    <cellStyle name="Separador de milhares 15 9 3 2" xfId="29946" xr:uid="{816A9078-8318-4FC9-8847-787B40FAC495}"/>
    <cellStyle name="Separador de milhares 15 9 3 3" xfId="37554" xr:uid="{BDD02E9F-7C02-486F-961C-1225C006F3F5}"/>
    <cellStyle name="Separador de milhares 15 9 3 4" xfId="45172" xr:uid="{D8BBB2FD-F13D-4603-9062-66C7CE98387F}"/>
    <cellStyle name="Separador de milhares 15 9 4" xfId="26429" xr:uid="{FBD4C9A0-DAD3-4AAC-B3CA-3BF073C38944}"/>
    <cellStyle name="Separador de milhares 15 9 5" xfId="28002" xr:uid="{088FC0C3-9089-4762-B8DB-42FF97823260}"/>
    <cellStyle name="Separador de milhares 15 9 6" xfId="37551" xr:uid="{C511BDC4-9E04-42B0-857C-A50F98425636}"/>
    <cellStyle name="Separador de milhares 15 9 7" xfId="42728" xr:uid="{229A27AB-4FBB-49CC-BBFA-5C056302768B}"/>
    <cellStyle name="Separador de milhares 15 90" xfId="21317" xr:uid="{CD9E0B96-F641-487E-8DC5-378E44529BB9}"/>
    <cellStyle name="Separador de milhares 15 90 2" xfId="21318" xr:uid="{9F715154-CAF8-45C9-B7CD-AD6079347888}"/>
    <cellStyle name="Separador de milhares 15 90 2 2" xfId="21319" xr:uid="{ECDFEB0A-ED05-4AAE-A77F-D330CBFE00AD}"/>
    <cellStyle name="Separador de milhares 15 90 2 2 2" xfId="31170" xr:uid="{34CDA938-B50C-4CE5-90BA-7239A99C4592}"/>
    <cellStyle name="Separador de milhares 15 90 2 2 3" xfId="37557" xr:uid="{4DB7970A-B3BC-4B83-A0BA-8DE01A58E880}"/>
    <cellStyle name="Separador de milhares 15 90 2 2 4" xfId="46396" xr:uid="{09A701E3-F4EB-4C3C-9549-C58CE701DD18}"/>
    <cellStyle name="Separador de milhares 15 90 2 3" xfId="28729" xr:uid="{1B70AAC2-D9DF-464D-BC94-B4A2DFAD862C}"/>
    <cellStyle name="Separador de milhares 15 90 2 4" xfId="37556" xr:uid="{B6F88F19-297C-4472-9ED0-1CB00F57054D}"/>
    <cellStyle name="Separador de milhares 15 90 2 5" xfId="43952" xr:uid="{49F0594A-F39F-4A49-B2B9-AA80FE4CA21D}"/>
    <cellStyle name="Separador de milhares 15 90 3" xfId="21320" xr:uid="{571931F8-3E17-4A35-9CB0-D2E2CC3E8BE9}"/>
    <cellStyle name="Separador de milhares 15 90 3 2" xfId="29947" xr:uid="{69001D41-7B7F-4164-93BE-6F2AB1467B56}"/>
    <cellStyle name="Separador de milhares 15 90 3 3" xfId="37558" xr:uid="{D0B7007A-F729-4C7F-AF4D-360BD349DFB0}"/>
    <cellStyle name="Separador de milhares 15 90 3 4" xfId="45173" xr:uid="{1A47AA35-F331-4828-A3B8-62B18274896B}"/>
    <cellStyle name="Separador de milhares 15 90 4" xfId="26430" xr:uid="{6EE46777-4E30-4619-8CA7-56FEF2B9BB12}"/>
    <cellStyle name="Separador de milhares 15 90 5" xfId="28003" xr:uid="{21281B2D-6B7D-4399-8E6B-58FF461026EF}"/>
    <cellStyle name="Separador de milhares 15 90 6" xfId="37555" xr:uid="{4E828494-F01E-40BD-8F03-0D5583C5A320}"/>
    <cellStyle name="Separador de milhares 15 90 7" xfId="42729" xr:uid="{FEE47561-60DC-45D4-9DCA-287733F329A4}"/>
    <cellStyle name="Separador de milhares 15 91" xfId="21321" xr:uid="{7E8AAFA3-15AC-4CF4-8EA0-C0E73E78BA14}"/>
    <cellStyle name="Separador de milhares 15 91 2" xfId="21322" xr:uid="{EED51C26-155D-4862-BDAC-DD292D5C0204}"/>
    <cellStyle name="Separador de milhares 15 91 2 2" xfId="21323" xr:uid="{061D8E3A-9BCF-40AC-BFD0-9FD5A671EDC8}"/>
    <cellStyle name="Separador de milhares 15 91 2 2 2" xfId="31171" xr:uid="{18F4FA4F-E216-4A8E-B088-10E649A20C3C}"/>
    <cellStyle name="Separador de milhares 15 91 2 2 3" xfId="37561" xr:uid="{B5BDA877-A146-45F6-ABF0-7A149B98F5D6}"/>
    <cellStyle name="Separador de milhares 15 91 2 2 4" xfId="46397" xr:uid="{A2B0E0C0-7081-4C50-994A-A2541D3F5DA2}"/>
    <cellStyle name="Separador de milhares 15 91 2 3" xfId="28730" xr:uid="{E04BF3DC-5F8D-4795-A000-54A9CC392398}"/>
    <cellStyle name="Separador de milhares 15 91 2 4" xfId="37560" xr:uid="{A81A2D2D-B3DA-4C68-A9E1-BDFECC105018}"/>
    <cellStyle name="Separador de milhares 15 91 2 5" xfId="43953" xr:uid="{1CF5F240-47A7-484C-AC24-B11A3A3288ED}"/>
    <cellStyle name="Separador de milhares 15 91 3" xfId="21324" xr:uid="{EE8D0ECF-A290-49D0-B1BD-092003428FF5}"/>
    <cellStyle name="Separador de milhares 15 91 3 2" xfId="29948" xr:uid="{A1EB8EDD-D025-45FC-8956-8DB832850BDC}"/>
    <cellStyle name="Separador de milhares 15 91 3 3" xfId="37562" xr:uid="{F7E324DC-55B2-4C1B-85EE-B3FCA33A6A83}"/>
    <cellStyle name="Separador de milhares 15 91 3 4" xfId="45174" xr:uid="{52A9DD22-DB0F-4CF9-AD10-033DF74A3DAC}"/>
    <cellStyle name="Separador de milhares 15 91 4" xfId="26431" xr:uid="{16FC5501-8E6A-4A54-826C-26893BA830C3}"/>
    <cellStyle name="Separador de milhares 15 91 5" xfId="28004" xr:uid="{45E5B002-4504-42A1-9C1C-FCDFABAB4D1B}"/>
    <cellStyle name="Separador de milhares 15 91 6" xfId="37559" xr:uid="{F5D8F5B9-425B-46C7-A483-0DFC858A898B}"/>
    <cellStyle name="Separador de milhares 15 91 7" xfId="42730" xr:uid="{7FCF47F3-9471-4440-9FAE-F24E1319B87C}"/>
    <cellStyle name="Separador de milhares 15 92" xfId="21325" xr:uid="{86097483-C4D3-4E79-8055-E9A84FAAA411}"/>
    <cellStyle name="Separador de milhares 15 92 2" xfId="21326" xr:uid="{E6494F96-6073-4E3B-B931-2954E92E94AB}"/>
    <cellStyle name="Separador de milhares 15 92 2 2" xfId="21327" xr:uid="{C7DD4F24-0927-4DAB-AE7A-4EDC2FA6CA69}"/>
    <cellStyle name="Separador de milhares 15 92 2 2 2" xfId="31172" xr:uid="{DF7A38E9-8EA4-4F1C-9021-A8539C81A613}"/>
    <cellStyle name="Separador de milhares 15 92 2 2 3" xfId="37565" xr:uid="{D1D6D079-2D84-4F5C-93EE-6E639663027F}"/>
    <cellStyle name="Separador de milhares 15 92 2 2 4" xfId="46398" xr:uid="{9858386C-C8FF-4D64-9CB8-6EC73FFFCE16}"/>
    <cellStyle name="Separador de milhares 15 92 2 3" xfId="28731" xr:uid="{2EAF9271-DC56-48A9-BA9B-17D1ACCF42CF}"/>
    <cellStyle name="Separador de milhares 15 92 2 4" xfId="37564" xr:uid="{F920FFB0-D826-4F14-B3F1-CAEA18E940CA}"/>
    <cellStyle name="Separador de milhares 15 92 2 5" xfId="43954" xr:uid="{95ABDBFC-8235-44D2-BB7F-C2560D095842}"/>
    <cellStyle name="Separador de milhares 15 92 3" xfId="21328" xr:uid="{CD4001FD-A28D-4E1C-A3C6-D64FA45BE9A4}"/>
    <cellStyle name="Separador de milhares 15 92 3 2" xfId="29949" xr:uid="{AB0A23A2-52E7-487B-8B4B-315E3CCB9F1F}"/>
    <cellStyle name="Separador de milhares 15 92 3 3" xfId="37566" xr:uid="{F79B1F03-5B80-4A05-8EC5-8165178692C3}"/>
    <cellStyle name="Separador de milhares 15 92 3 4" xfId="45175" xr:uid="{98300A72-020F-4F18-81D4-F0B8A30B16F9}"/>
    <cellStyle name="Separador de milhares 15 92 4" xfId="26432" xr:uid="{77432523-CFDE-4FAE-9437-6A7D7AB9105D}"/>
    <cellStyle name="Separador de milhares 15 92 5" xfId="28005" xr:uid="{BBD2872C-3E22-48E8-8154-3D2EC37ABF82}"/>
    <cellStyle name="Separador de milhares 15 92 6" xfId="37563" xr:uid="{91FB2CE5-3B3C-4254-8B2E-9BE27BAEDF21}"/>
    <cellStyle name="Separador de milhares 15 92 7" xfId="42731" xr:uid="{0BC3218B-BE25-4468-9E33-176ED8263845}"/>
    <cellStyle name="Separador de milhares 15 93" xfId="21329" xr:uid="{A6B45FD9-A98B-4F9A-9BFF-ACA50856FB52}"/>
    <cellStyle name="Separador de milhares 15 93 2" xfId="21330" xr:uid="{DA9A23B2-BE10-430D-9813-DA1ED386F4C0}"/>
    <cellStyle name="Separador de milhares 15 93 2 2" xfId="21331" xr:uid="{B6ED95AB-C203-484E-A8A2-40BFAD4EE489}"/>
    <cellStyle name="Separador de milhares 15 93 2 2 2" xfId="31173" xr:uid="{DE47F827-604C-427D-B5A5-5061746E44EE}"/>
    <cellStyle name="Separador de milhares 15 93 2 2 3" xfId="37569" xr:uid="{1FACD08E-A32B-42A6-B2CF-77C15EE17D40}"/>
    <cellStyle name="Separador de milhares 15 93 2 2 4" xfId="46399" xr:uid="{31CA2EA2-DC5B-4B7E-9A37-2D8D25CFB98E}"/>
    <cellStyle name="Separador de milhares 15 93 2 3" xfId="28732" xr:uid="{7D54B16E-07F1-46DB-AAAD-E356E87B1636}"/>
    <cellStyle name="Separador de milhares 15 93 2 4" xfId="37568" xr:uid="{145F4EDD-AAA2-4292-94BA-1C8EEFB2AE9F}"/>
    <cellStyle name="Separador de milhares 15 93 2 5" xfId="43955" xr:uid="{3CFFEF6C-ADFC-404B-A306-2A5EB6258D0E}"/>
    <cellStyle name="Separador de milhares 15 93 3" xfId="21332" xr:uid="{775CCEF8-C2EE-4691-9174-4B0714A25683}"/>
    <cellStyle name="Separador de milhares 15 93 3 2" xfId="29950" xr:uid="{3096CEF9-2BA7-4D8E-93C2-63F73F2EC74E}"/>
    <cellStyle name="Separador de milhares 15 93 3 3" xfId="37570" xr:uid="{2ABD12D4-F059-47DB-84A2-5FFC7161C4DB}"/>
    <cellStyle name="Separador de milhares 15 93 3 4" xfId="45176" xr:uid="{2F6CD6D7-E474-49D2-BFF1-9E20FA9EC641}"/>
    <cellStyle name="Separador de milhares 15 93 4" xfId="26433" xr:uid="{080164D1-99DD-49E8-86C8-6EC0C0B43FAE}"/>
    <cellStyle name="Separador de milhares 15 93 5" xfId="28006" xr:uid="{F4E0E602-0BC3-41AB-8017-209A7DB152F8}"/>
    <cellStyle name="Separador de milhares 15 93 6" xfId="37567" xr:uid="{F7A37CE1-FEF2-4B60-80C9-126EF6B4807F}"/>
    <cellStyle name="Separador de milhares 15 93 7" xfId="42732" xr:uid="{6076376B-F0C6-4038-A60A-6C5C40DDD36A}"/>
    <cellStyle name="Separador de milhares 15 94" xfId="21333" xr:uid="{EE849460-D3C2-437E-B1C9-8EBCBAF55AB7}"/>
    <cellStyle name="Separador de milhares 15 94 2" xfId="21334" xr:uid="{A22A274A-4883-4761-B5AC-4984F9401362}"/>
    <cellStyle name="Separador de milhares 15 94 2 2" xfId="21335" xr:uid="{16062978-54AB-4D80-AE04-899F5EF84D35}"/>
    <cellStyle name="Separador de milhares 15 94 2 2 2" xfId="31174" xr:uid="{7DDCE3D4-335D-4A3C-8FA5-60315D135219}"/>
    <cellStyle name="Separador de milhares 15 94 2 2 3" xfId="37573" xr:uid="{F9AE2B89-BC6E-4C60-85E4-BACB20F1289A}"/>
    <cellStyle name="Separador de milhares 15 94 2 2 4" xfId="46400" xr:uid="{B24C3EF6-3F13-4FF7-AECD-F221B72CB331}"/>
    <cellStyle name="Separador de milhares 15 94 2 3" xfId="28733" xr:uid="{494C9B48-AAD4-41EE-9F0D-7496130A70D5}"/>
    <cellStyle name="Separador de milhares 15 94 2 4" xfId="37572" xr:uid="{C5E8B9F6-7E68-4413-990B-178E805AE297}"/>
    <cellStyle name="Separador de milhares 15 94 2 5" xfId="43956" xr:uid="{B328BD65-E2D1-47B3-AFC1-1382572E6FC1}"/>
    <cellStyle name="Separador de milhares 15 94 3" xfId="21336" xr:uid="{52081D22-EF91-406B-A293-9FD4C8AE2EB1}"/>
    <cellStyle name="Separador de milhares 15 94 3 2" xfId="29951" xr:uid="{DBCAF5E7-C04B-430E-AAE0-64E9B941FBCE}"/>
    <cellStyle name="Separador de milhares 15 94 3 3" xfId="37574" xr:uid="{D8AF6623-F004-4297-95A1-4F4E8338ABE4}"/>
    <cellStyle name="Separador de milhares 15 94 3 4" xfId="45177" xr:uid="{6DA29703-F63F-44C6-9662-2378A8C099D4}"/>
    <cellStyle name="Separador de milhares 15 94 4" xfId="26434" xr:uid="{6557D1A8-64C0-4C51-B7FA-D9751521A727}"/>
    <cellStyle name="Separador de milhares 15 94 5" xfId="28007" xr:uid="{9300A0A3-CC73-4683-8798-6912FB03B3E0}"/>
    <cellStyle name="Separador de milhares 15 94 6" xfId="37571" xr:uid="{ED2C6C7A-0327-4A05-8A43-EC7FC2A29B11}"/>
    <cellStyle name="Separador de milhares 15 94 7" xfId="42733" xr:uid="{7B4614E6-46F6-455C-AF7A-270958652EA6}"/>
    <cellStyle name="Separador de milhares 15 95" xfId="21337" xr:uid="{477E648B-1E3A-40D4-ABD7-5B24112E2919}"/>
    <cellStyle name="Separador de milhares 15 95 2" xfId="21338" xr:uid="{CBB2285D-8607-49FF-8076-F6A4BA6F214B}"/>
    <cellStyle name="Separador de milhares 15 95 2 2" xfId="21339" xr:uid="{B82CB79F-2B45-4268-830D-12D074EA35E6}"/>
    <cellStyle name="Separador de milhares 15 95 2 2 2" xfId="31175" xr:uid="{E1C8BAE5-80E9-4AEE-8243-7B82C5E5A3C9}"/>
    <cellStyle name="Separador de milhares 15 95 2 2 3" xfId="37577" xr:uid="{F7FF31BF-C430-4C03-8ABF-397160F9E16B}"/>
    <cellStyle name="Separador de milhares 15 95 2 2 4" xfId="46401" xr:uid="{FCEA05A0-6D4A-4477-BFF3-F8F554DE958D}"/>
    <cellStyle name="Separador de milhares 15 95 2 3" xfId="28734" xr:uid="{F63AEE26-1E81-4EC1-B132-5765DC5AD9E1}"/>
    <cellStyle name="Separador de milhares 15 95 2 4" xfId="37576" xr:uid="{57CF2D75-0193-4B07-9B43-F1D779A615AB}"/>
    <cellStyle name="Separador de milhares 15 95 2 5" xfId="43957" xr:uid="{E85DDBA7-B406-4415-B323-C148C295BA04}"/>
    <cellStyle name="Separador de milhares 15 95 3" xfId="21340" xr:uid="{CC81B3CD-D314-45BD-8C9C-E6C90774CC82}"/>
    <cellStyle name="Separador de milhares 15 95 3 2" xfId="29952" xr:uid="{315A5292-BAEB-4727-9EA1-0FE25D9D417D}"/>
    <cellStyle name="Separador de milhares 15 95 3 3" xfId="37578" xr:uid="{D8D09ADC-468E-4725-A740-81E950B14935}"/>
    <cellStyle name="Separador de milhares 15 95 3 4" xfId="45178" xr:uid="{EF592CE8-A784-44EF-8ECF-3E42D870F4FE}"/>
    <cellStyle name="Separador de milhares 15 95 4" xfId="26435" xr:uid="{179DBBBA-DCD4-4C7E-83F4-B67C6A6B6FE5}"/>
    <cellStyle name="Separador de milhares 15 95 5" xfId="28008" xr:uid="{A4239018-4B28-4266-9BFE-552EBF9EDEC1}"/>
    <cellStyle name="Separador de milhares 15 95 6" xfId="37575" xr:uid="{EDE7264E-1937-439D-AEB3-87E71435FA60}"/>
    <cellStyle name="Separador de milhares 15 95 7" xfId="42734" xr:uid="{C80F9E1A-FF17-4281-8A2F-6B2EC5BF3624}"/>
    <cellStyle name="Separador de milhares 15 96" xfId="21341" xr:uid="{AE25B456-2F70-456A-9F28-02C2855E9227}"/>
    <cellStyle name="Separador de milhares 15 96 2" xfId="21342" xr:uid="{3803CED7-BB08-492D-946E-B8CBA46B763E}"/>
    <cellStyle name="Separador de milhares 15 96 2 2" xfId="21343" xr:uid="{D2998CCE-3947-419B-8E0C-ADB0741A9A0B}"/>
    <cellStyle name="Separador de milhares 15 96 2 2 2" xfId="31176" xr:uid="{B84E895D-02E5-4E8A-A5DD-F14C443F5955}"/>
    <cellStyle name="Separador de milhares 15 96 2 2 3" xfId="37581" xr:uid="{25976488-0F2D-42DC-AA49-C9C1EB50C944}"/>
    <cellStyle name="Separador de milhares 15 96 2 2 4" xfId="46402" xr:uid="{A29CBFA9-660C-4EF5-8214-756DD80DAA17}"/>
    <cellStyle name="Separador de milhares 15 96 2 3" xfId="28735" xr:uid="{07E5602A-7E31-4F8F-B7E7-28147FDA8671}"/>
    <cellStyle name="Separador de milhares 15 96 2 4" xfId="37580" xr:uid="{B21D8409-2515-453D-AC52-0D2E251BC986}"/>
    <cellStyle name="Separador de milhares 15 96 2 5" xfId="43958" xr:uid="{827D150D-5025-4554-AB25-954F0C414612}"/>
    <cellStyle name="Separador de milhares 15 96 3" xfId="21344" xr:uid="{90DADB42-057C-427E-A8F3-764A37E07F5E}"/>
    <cellStyle name="Separador de milhares 15 96 3 2" xfId="29953" xr:uid="{0507BFF4-98C3-43C4-8FAD-F03288C6ACB3}"/>
    <cellStyle name="Separador de milhares 15 96 3 3" xfId="37582" xr:uid="{F02FBC22-4E29-4C4B-BBF1-C47D28ED886C}"/>
    <cellStyle name="Separador de milhares 15 96 3 4" xfId="45179" xr:uid="{53CA8927-DCF3-4D5C-8D30-E285531C46DD}"/>
    <cellStyle name="Separador de milhares 15 96 4" xfId="26436" xr:uid="{1748E236-C08D-4765-B14D-CA43E25BA9EE}"/>
    <cellStyle name="Separador de milhares 15 96 5" xfId="28009" xr:uid="{46C88BD5-6EAF-47FA-915E-43624227596D}"/>
    <cellStyle name="Separador de milhares 15 96 6" xfId="37579" xr:uid="{84DC1C75-6C8C-42FD-A8F9-5FBB4FFB6CB4}"/>
    <cellStyle name="Separador de milhares 15 96 7" xfId="42735" xr:uid="{4F15CCAD-19BD-4B63-BF29-C379C4FB6CB6}"/>
    <cellStyle name="Separador de milhares 15 97" xfId="21345" xr:uid="{C19641B7-C1E9-46E2-A227-F39F7830C2EA}"/>
    <cellStyle name="Separador de milhares 15 97 2" xfId="21346" xr:uid="{A3BB4B36-CB8D-475E-B705-42F18B2FF91C}"/>
    <cellStyle name="Separador de milhares 15 97 2 2" xfId="30570" xr:uid="{143240CB-80B4-446B-AF32-81526C96DC6E}"/>
    <cellStyle name="Separador de milhares 15 97 2 3" xfId="37584" xr:uid="{E6A29162-DE16-4020-B06C-BBF53788B892}"/>
    <cellStyle name="Separador de milhares 15 97 2 4" xfId="45796" xr:uid="{3C95857A-63D2-484C-9160-9E3183D51B9D}"/>
    <cellStyle name="Separador de milhares 15 97 3" xfId="27311" xr:uid="{37010822-D722-4E98-8D8C-1D8E7E1DE192}"/>
    <cellStyle name="Separador de milhares 15 97 4" xfId="37583" xr:uid="{9C8DDB12-1152-4E72-91F1-FE51C8D511D0}"/>
    <cellStyle name="Separador de milhares 15 97 5" xfId="43352" xr:uid="{237978A1-48CD-482E-A0BB-1B036A228785}"/>
    <cellStyle name="Separador de milhares 15 98" xfId="21347" xr:uid="{3506C774-3A24-4F5C-97A3-D2E39BF2FDAB}"/>
    <cellStyle name="Separador de milhares 15 98 2" xfId="29347" xr:uid="{D3E196E1-5D66-4A70-B130-DD0D32E61BA5}"/>
    <cellStyle name="Separador de milhares 15 98 3" xfId="37585" xr:uid="{5B1A70CF-67F9-4C76-97FA-2AF795AECBAF}"/>
    <cellStyle name="Separador de milhares 15 98 4" xfId="44573" xr:uid="{73B4E404-E5B6-4485-A2D5-D8EF107301C9}"/>
    <cellStyle name="Separador de milhares 15 99" xfId="20964" xr:uid="{BFE86D9D-64BC-42D5-8EAA-D9C0D0B59460}"/>
    <cellStyle name="Separador de milhares 15 99 2" xfId="37202" xr:uid="{334ACC99-B87A-45E1-A468-8878FD6C531F}"/>
    <cellStyle name="Separador de milhares 16" xfId="14318" xr:uid="{F03444C1-9545-45B1-9E13-8ED8D73DA7E5}"/>
    <cellStyle name="Separador de milhares 16 10" xfId="21349" xr:uid="{22D5D1D1-68F0-4766-A1A6-9FC090C4CECF}"/>
    <cellStyle name="Separador de milhares 16 10 2" xfId="21350" xr:uid="{C96B4D4B-7B1A-49C3-81FD-4B0F28959317}"/>
    <cellStyle name="Separador de milhares 16 10 2 2" xfId="21351" xr:uid="{04BA230E-0807-4B1D-9391-040E05BED5EC}"/>
    <cellStyle name="Separador de milhares 16 10 2 2 2" xfId="31177" xr:uid="{BDC2B06B-C817-4B1C-9495-C9C6FCE44C92}"/>
    <cellStyle name="Separador de milhares 16 10 2 2 3" xfId="37589" xr:uid="{BBB1D47D-1519-472C-A2D5-2078AF9C0B1D}"/>
    <cellStyle name="Separador de milhares 16 10 2 2 4" xfId="46403" xr:uid="{A8E1B050-9191-49A5-941B-5AEA68A7DA1D}"/>
    <cellStyle name="Separador de milhares 16 10 2 3" xfId="28736" xr:uid="{B55342B8-419F-47FC-A9F7-A3ED84EFF602}"/>
    <cellStyle name="Separador de milhares 16 10 2 4" xfId="37588" xr:uid="{5C56AC51-ACBA-45BE-B664-CAA0E2A4F2E1}"/>
    <cellStyle name="Separador de milhares 16 10 2 5" xfId="43959" xr:uid="{28DC2868-3B67-44B5-B5B9-DC18C6B965E7}"/>
    <cellStyle name="Separador de milhares 16 10 3" xfId="21352" xr:uid="{4761C567-0734-4925-8253-11B5A86434B7}"/>
    <cellStyle name="Separador de milhares 16 10 3 2" xfId="29954" xr:uid="{73596BC4-F75D-4914-B2EC-71DCC417794C}"/>
    <cellStyle name="Separador de milhares 16 10 3 3" xfId="37590" xr:uid="{BF2B30DF-D6EE-4926-B0F9-4B5C52BC0CB2}"/>
    <cellStyle name="Separador de milhares 16 10 3 4" xfId="45180" xr:uid="{6E6A2633-B201-49DB-BC7C-A868B0677ECA}"/>
    <cellStyle name="Separador de milhares 16 10 4" xfId="26437" xr:uid="{37BC5C05-C3A7-4ABD-860E-45AFF893AEC3}"/>
    <cellStyle name="Separador de milhares 16 10 5" xfId="28010" xr:uid="{D597B07D-00E5-442A-A067-99E6CB1D8766}"/>
    <cellStyle name="Separador de milhares 16 10 6" xfId="37587" xr:uid="{F054584A-ED9B-46B4-B110-BEA35383DA39}"/>
    <cellStyle name="Separador de milhares 16 10 7" xfId="42736" xr:uid="{365BC852-AC5E-47BA-A4A3-808A02D0D887}"/>
    <cellStyle name="Separador de milhares 16 100" xfId="21348" xr:uid="{C464503B-2014-4ABB-A636-1F3E47005D91}"/>
    <cellStyle name="Separador de milhares 16 100 2" xfId="37586" xr:uid="{78FFFEE1-B22F-430F-8ED1-D499E2F0CF78}"/>
    <cellStyle name="Separador de milhares 16 101" xfId="25831" xr:uid="{88A0060A-C01E-4C0C-88AF-14AEF5B7AD7D}"/>
    <cellStyle name="Separador de milhares 16 102" xfId="27404" xr:uid="{45A544EC-63D0-40E0-9AD3-EA01C67F9BD9}"/>
    <cellStyle name="Separador de milhares 16 103" xfId="35120" xr:uid="{F4AF155C-6105-488F-BB84-5EE43D1BDA65}"/>
    <cellStyle name="Separador de milhares 16 104" xfId="42130" xr:uid="{2EB39272-F95E-4508-B0F5-88D945732B7A}"/>
    <cellStyle name="Separador de milhares 16 105" xfId="16948" xr:uid="{87F7B200-7A88-4E64-A2B1-DA262092BDBA}"/>
    <cellStyle name="Separador de milhares 16 11" xfId="21353" xr:uid="{F10C9F69-1936-406B-A479-BDB07CF1F3B5}"/>
    <cellStyle name="Separador de milhares 16 11 2" xfId="21354" xr:uid="{490DE45C-47D2-47F1-AAB8-B499F595834F}"/>
    <cellStyle name="Separador de milhares 16 11 2 2" xfId="21355" xr:uid="{CED83305-9708-4765-B389-E420772A1C50}"/>
    <cellStyle name="Separador de milhares 16 11 2 2 2" xfId="31178" xr:uid="{3CC062CB-6A4C-41AE-9C63-EDD2311B7572}"/>
    <cellStyle name="Separador de milhares 16 11 2 2 3" xfId="37593" xr:uid="{67C8CB57-E62B-42CF-BE49-8F13D6B0BCB3}"/>
    <cellStyle name="Separador de milhares 16 11 2 2 4" xfId="46404" xr:uid="{8F78CC9D-DAA4-4FC1-8A21-1632FA13AC42}"/>
    <cellStyle name="Separador de milhares 16 11 2 3" xfId="28737" xr:uid="{A2970F5E-ACFE-46BF-81CC-F2A3A95AA3AC}"/>
    <cellStyle name="Separador de milhares 16 11 2 4" xfId="37592" xr:uid="{A007849A-EDF0-4C78-832F-DC274DA74CC0}"/>
    <cellStyle name="Separador de milhares 16 11 2 5" xfId="43960" xr:uid="{96FEDDD3-EF22-45BC-8BCF-2F1FD645CC87}"/>
    <cellStyle name="Separador de milhares 16 11 3" xfId="21356" xr:uid="{5D51A72A-7CBB-4FA3-B130-549ECDD6075E}"/>
    <cellStyle name="Separador de milhares 16 11 3 2" xfId="29955" xr:uid="{83EB192F-1B72-4F64-89F9-7C22072CC541}"/>
    <cellStyle name="Separador de milhares 16 11 3 3" xfId="37594" xr:uid="{D5A83AD1-990A-4E0A-AACF-718E96CF84F1}"/>
    <cellStyle name="Separador de milhares 16 11 3 4" xfId="45181" xr:uid="{E17E809B-B55D-4515-9AB3-0EF5CB15CC30}"/>
    <cellStyle name="Separador de milhares 16 11 4" xfId="26438" xr:uid="{F59A3DD2-8CA8-4924-B3A2-D1516067F693}"/>
    <cellStyle name="Separador de milhares 16 11 5" xfId="28011" xr:uid="{5737FD6A-3B78-4676-98A7-EABE3A489E82}"/>
    <cellStyle name="Separador de milhares 16 11 6" xfId="37591" xr:uid="{0641E670-0DC4-4A56-80F4-5D66A7F10D60}"/>
    <cellStyle name="Separador de milhares 16 11 7" xfId="42737" xr:uid="{0C318E99-B266-4C6B-927C-AA32B3CFA3D2}"/>
    <cellStyle name="Separador de milhares 16 12" xfId="21357" xr:uid="{F1C6BE6B-1248-442F-B478-8F1E57DE3A82}"/>
    <cellStyle name="Separador de milhares 16 12 2" xfId="21358" xr:uid="{243DB041-1B2A-48B3-AB0A-1383A3CD9F3B}"/>
    <cellStyle name="Separador de milhares 16 12 2 2" xfId="21359" xr:uid="{A0165F6D-AC48-49B5-8E82-707CBD7962CF}"/>
    <cellStyle name="Separador de milhares 16 12 2 2 2" xfId="31179" xr:uid="{2D2A6A8C-326C-47ED-BCAE-8347460DB066}"/>
    <cellStyle name="Separador de milhares 16 12 2 2 3" xfId="37597" xr:uid="{57220476-FF61-44CE-A6BF-C194A83EEF5E}"/>
    <cellStyle name="Separador de milhares 16 12 2 2 4" xfId="46405" xr:uid="{DD5858F3-C467-4B4B-9813-22159FD5C4C1}"/>
    <cellStyle name="Separador de milhares 16 12 2 3" xfId="28738" xr:uid="{4A3CE3FF-2E49-4B57-8BEB-82FD93C2227E}"/>
    <cellStyle name="Separador de milhares 16 12 2 4" xfId="37596" xr:uid="{A2D32CBE-8D76-4477-A49F-76BDCD038740}"/>
    <cellStyle name="Separador de milhares 16 12 2 5" xfId="43961" xr:uid="{11E75088-CA50-443E-9029-4F24DD076ADE}"/>
    <cellStyle name="Separador de milhares 16 12 3" xfId="21360" xr:uid="{5BC3AC4E-5127-41F5-809A-05B61648A0D5}"/>
    <cellStyle name="Separador de milhares 16 12 3 2" xfId="29956" xr:uid="{9ED58751-35A4-46E8-8270-0A20445DA6C8}"/>
    <cellStyle name="Separador de milhares 16 12 3 3" xfId="37598" xr:uid="{B30B4F50-95B4-4957-A668-C9F8E6EA9A7E}"/>
    <cellStyle name="Separador de milhares 16 12 3 4" xfId="45182" xr:uid="{96FB72FA-D670-4210-987E-198C2B7CF43A}"/>
    <cellStyle name="Separador de milhares 16 12 4" xfId="26439" xr:uid="{BD69066E-E4C5-4768-A8F9-9858FA692E8E}"/>
    <cellStyle name="Separador de milhares 16 12 5" xfId="28012" xr:uid="{E9DBE29A-1CD9-4555-A1C7-782ABB1D85F9}"/>
    <cellStyle name="Separador de milhares 16 12 6" xfId="37595" xr:uid="{7B3B244B-86A9-4078-A0B1-01D17BA21F58}"/>
    <cellStyle name="Separador de milhares 16 12 7" xfId="42738" xr:uid="{62E7B4CB-8B78-48E2-BD63-ED9B1C3E74AF}"/>
    <cellStyle name="Separador de milhares 16 13" xfId="21361" xr:uid="{F89F004D-CF01-4CE8-9FEA-09B937FB5AC2}"/>
    <cellStyle name="Separador de milhares 16 13 2" xfId="21362" xr:uid="{E996B16A-7FF4-4C25-8796-7271560E11CB}"/>
    <cellStyle name="Separador de milhares 16 13 2 2" xfId="21363" xr:uid="{6CB153E1-8A2E-4934-9FAB-063D1EFD24F2}"/>
    <cellStyle name="Separador de milhares 16 13 2 2 2" xfId="31180" xr:uid="{23DCE2AB-8094-41E3-BB35-66B733205EC4}"/>
    <cellStyle name="Separador de milhares 16 13 2 2 3" xfId="37601" xr:uid="{07A2A803-0591-4309-8DD8-46EF9BAEE9D7}"/>
    <cellStyle name="Separador de milhares 16 13 2 2 4" xfId="46406" xr:uid="{EB4F3EC7-6EDC-42B5-BECC-DBFE1E2D3F24}"/>
    <cellStyle name="Separador de milhares 16 13 2 3" xfId="28739" xr:uid="{57EA501B-C271-43A4-8A2C-418B8B1C0426}"/>
    <cellStyle name="Separador de milhares 16 13 2 4" xfId="37600" xr:uid="{1F1D5A5B-C664-4E16-93EF-CCB655430B92}"/>
    <cellStyle name="Separador de milhares 16 13 2 5" xfId="43962" xr:uid="{5242C2C9-D6CB-4AE5-87E3-B9458F5E2968}"/>
    <cellStyle name="Separador de milhares 16 13 3" xfId="21364" xr:uid="{93295055-62D2-46C0-B84A-57951E110235}"/>
    <cellStyle name="Separador de milhares 16 13 3 2" xfId="29957" xr:uid="{223B6814-E188-41B3-9411-B5EC9AC42160}"/>
    <cellStyle name="Separador de milhares 16 13 3 3" xfId="37602" xr:uid="{4B3E0D97-0DAE-4BCD-96E8-0FECD82D20D9}"/>
    <cellStyle name="Separador de milhares 16 13 3 4" xfId="45183" xr:uid="{82A26E89-5A7F-4185-9A9E-BCF75A66CDB0}"/>
    <cellStyle name="Separador de milhares 16 13 4" xfId="26440" xr:uid="{F23A1531-573A-4BF8-AB13-C6CA092EA9B3}"/>
    <cellStyle name="Separador de milhares 16 13 5" xfId="28013" xr:uid="{5F2A4F52-5349-4053-89AE-2ECEBF39C2A4}"/>
    <cellStyle name="Separador de milhares 16 13 6" xfId="37599" xr:uid="{0C716D49-B444-4B59-A70E-692DC60D2153}"/>
    <cellStyle name="Separador de milhares 16 13 7" xfId="42739" xr:uid="{C347CB3A-9194-4207-B39B-02536F3FD532}"/>
    <cellStyle name="Separador de milhares 16 14" xfId="21365" xr:uid="{D3BDA448-05BA-4A3E-8795-35D722E9EA9D}"/>
    <cellStyle name="Separador de milhares 16 14 2" xfId="21366" xr:uid="{4A4A9846-4328-4C17-9D7C-443F38680A91}"/>
    <cellStyle name="Separador de milhares 16 14 2 2" xfId="21367" xr:uid="{E845ED47-C1DA-4FD7-AA5B-FF2B87FDD9DE}"/>
    <cellStyle name="Separador de milhares 16 14 2 2 2" xfId="31181" xr:uid="{7256A52B-00E3-4034-A354-8F300B76A686}"/>
    <cellStyle name="Separador de milhares 16 14 2 2 3" xfId="37605" xr:uid="{3A7CB3FC-9008-4ACB-8F93-F7B6553633AD}"/>
    <cellStyle name="Separador de milhares 16 14 2 2 4" xfId="46407" xr:uid="{6B8763A0-70E8-4A43-A03C-8FA37D490D4F}"/>
    <cellStyle name="Separador de milhares 16 14 2 3" xfId="28740" xr:uid="{32C13D3F-0163-47CC-84DC-6A3E9DE31E3A}"/>
    <cellStyle name="Separador de milhares 16 14 2 4" xfId="37604" xr:uid="{901076ED-497D-4DD3-8271-1645E81A2EA6}"/>
    <cellStyle name="Separador de milhares 16 14 2 5" xfId="43963" xr:uid="{D3291083-A7E0-459C-967D-3206F82015A6}"/>
    <cellStyle name="Separador de milhares 16 14 3" xfId="21368" xr:uid="{1A43DC2B-2FFC-4B27-A89C-D00FA2B4815A}"/>
    <cellStyle name="Separador de milhares 16 14 3 2" xfId="29958" xr:uid="{85B792FD-6189-4ACE-9FD5-CD8A0FB4AD67}"/>
    <cellStyle name="Separador de milhares 16 14 3 3" xfId="37606" xr:uid="{EA94EE94-2FA2-4AE9-B439-1AB2790F8B9D}"/>
    <cellStyle name="Separador de milhares 16 14 3 4" xfId="45184" xr:uid="{3D3679A0-A05A-46BA-825C-CEBAFF220615}"/>
    <cellStyle name="Separador de milhares 16 14 4" xfId="26441" xr:uid="{9B812AC8-120D-4009-B749-AF176AF24223}"/>
    <cellStyle name="Separador de milhares 16 14 5" xfId="28014" xr:uid="{5B61D125-3D3A-448B-A1FF-62045DD67013}"/>
    <cellStyle name="Separador de milhares 16 14 6" xfId="37603" xr:uid="{A2F3C3EF-91F7-45AD-A67F-B7B8854C57C8}"/>
    <cellStyle name="Separador de milhares 16 14 7" xfId="42740" xr:uid="{E1870001-6A10-4355-A1B7-5474DA80ADC8}"/>
    <cellStyle name="Separador de milhares 16 15" xfId="21369" xr:uid="{0B8D17BE-1F7D-4348-848D-010874DEC6B7}"/>
    <cellStyle name="Separador de milhares 16 15 2" xfId="21370" xr:uid="{8DFF6AD5-EB57-414D-B7B4-77FBC7939FCC}"/>
    <cellStyle name="Separador de milhares 16 15 2 2" xfId="21371" xr:uid="{2C9D0EFE-7D02-4245-A331-98B80462AF9D}"/>
    <cellStyle name="Separador de milhares 16 15 2 2 2" xfId="31182" xr:uid="{77C18653-B433-47B1-9901-CA7FABD540EA}"/>
    <cellStyle name="Separador de milhares 16 15 2 2 3" xfId="37609" xr:uid="{E62C5BFA-F0EE-47F4-9DE1-9ADC6A1A390D}"/>
    <cellStyle name="Separador de milhares 16 15 2 2 4" xfId="46408" xr:uid="{AF8D0E62-294D-445B-9B31-AB011D8AAB7E}"/>
    <cellStyle name="Separador de milhares 16 15 2 3" xfId="28741" xr:uid="{425F1439-414E-4256-B180-733CE8BCF42D}"/>
    <cellStyle name="Separador de milhares 16 15 2 4" xfId="37608" xr:uid="{507E2788-BB5A-4B00-874B-5CDB4BD517A2}"/>
    <cellStyle name="Separador de milhares 16 15 2 5" xfId="43964" xr:uid="{CF5F6464-E5B4-43CD-AFFC-CCF63447C964}"/>
    <cellStyle name="Separador de milhares 16 15 3" xfId="21372" xr:uid="{77F38F13-9734-4D42-B442-25BFA94250B3}"/>
    <cellStyle name="Separador de milhares 16 15 3 2" xfId="29959" xr:uid="{DF59B73B-CEFD-4109-8EBF-B905DDFFCD97}"/>
    <cellStyle name="Separador de milhares 16 15 3 3" xfId="37610" xr:uid="{A22D6E3A-BD94-44FA-B1A4-3C1934346661}"/>
    <cellStyle name="Separador de milhares 16 15 3 4" xfId="45185" xr:uid="{5D08C2A0-02FC-42E9-9656-7EEBC3712AC3}"/>
    <cellStyle name="Separador de milhares 16 15 4" xfId="26442" xr:uid="{7DDB7142-1813-4738-BDFA-56DCEA2B8615}"/>
    <cellStyle name="Separador de milhares 16 15 5" xfId="28015" xr:uid="{4A0D9F03-8ECF-4A30-B483-B07DDEF1F789}"/>
    <cellStyle name="Separador de milhares 16 15 6" xfId="37607" xr:uid="{410837AF-3F1E-431D-A16B-05A6578B6EF1}"/>
    <cellStyle name="Separador de milhares 16 15 7" xfId="42741" xr:uid="{E2738144-932B-47EC-8DD9-34E3D0FBE6C0}"/>
    <cellStyle name="Separador de milhares 16 16" xfId="21373" xr:uid="{A83E522D-55EB-4AC5-85CE-B79F10A38708}"/>
    <cellStyle name="Separador de milhares 16 16 2" xfId="21374" xr:uid="{4DB8CF3C-64A3-479E-8C45-2AA2B5F24306}"/>
    <cellStyle name="Separador de milhares 16 16 2 2" xfId="21375" xr:uid="{85157708-9AC8-4891-91FA-5FD697BB12D8}"/>
    <cellStyle name="Separador de milhares 16 16 2 2 2" xfId="31183" xr:uid="{4780A4BA-8E57-47CF-805E-F82668ABCB9F}"/>
    <cellStyle name="Separador de milhares 16 16 2 2 3" xfId="37613" xr:uid="{251AF39B-B3E8-4D41-BB04-17315B543BD1}"/>
    <cellStyle name="Separador de milhares 16 16 2 2 4" xfId="46409" xr:uid="{8EA33648-1421-4850-8FF4-47C27ACCA91B}"/>
    <cellStyle name="Separador de milhares 16 16 2 3" xfId="28742" xr:uid="{6F798A8A-0E9F-4C59-9751-7C257D6DCD07}"/>
    <cellStyle name="Separador de milhares 16 16 2 4" xfId="37612" xr:uid="{052FECAA-82DE-4466-BA16-F528EE85E616}"/>
    <cellStyle name="Separador de milhares 16 16 2 5" xfId="43965" xr:uid="{90AFC4B3-807C-4B7A-B615-A70633D6AFA9}"/>
    <cellStyle name="Separador de milhares 16 16 3" xfId="21376" xr:uid="{5B9F72F7-07AB-4DF7-9CC5-C7F146B2E2E8}"/>
    <cellStyle name="Separador de milhares 16 16 3 2" xfId="29960" xr:uid="{4F1FD626-2ED4-4EB6-A0AB-CE46CF8367F6}"/>
    <cellStyle name="Separador de milhares 16 16 3 3" xfId="37614" xr:uid="{3C7FED28-71F7-4961-ACB3-087EC23ADBDE}"/>
    <cellStyle name="Separador de milhares 16 16 3 4" xfId="45186" xr:uid="{46198E01-9476-42B1-B98E-4AA196368DCB}"/>
    <cellStyle name="Separador de milhares 16 16 4" xfId="26443" xr:uid="{BE2F3789-B859-4D54-944A-5DB1D8C9D34B}"/>
    <cellStyle name="Separador de milhares 16 16 5" xfId="28016" xr:uid="{A6901A46-413B-4C56-A513-73FBF2511BE3}"/>
    <cellStyle name="Separador de milhares 16 16 6" xfId="37611" xr:uid="{A73D4255-790C-4CA7-92B8-7C68AC0B24FB}"/>
    <cellStyle name="Separador de milhares 16 16 7" xfId="42742" xr:uid="{CD6DFCE9-332A-43A6-B2CD-C37917980D88}"/>
    <cellStyle name="Separador de milhares 16 17" xfId="21377" xr:uid="{98FFC9E9-8BED-462A-B132-293F8D350E2E}"/>
    <cellStyle name="Separador de milhares 16 17 2" xfId="21378" xr:uid="{BF404F91-2125-4CFD-B15E-93F1DE60D505}"/>
    <cellStyle name="Separador de milhares 16 17 2 2" xfId="21379" xr:uid="{AF457B03-5474-4093-BFFB-D41B89FB9EAE}"/>
    <cellStyle name="Separador de milhares 16 17 2 2 2" xfId="31184" xr:uid="{1D0E281B-FF11-45F6-AC90-21643C726B24}"/>
    <cellStyle name="Separador de milhares 16 17 2 2 3" xfId="37617" xr:uid="{64339C86-0A55-4E9E-8AFA-2962718929F1}"/>
    <cellStyle name="Separador de milhares 16 17 2 2 4" xfId="46410" xr:uid="{7BCCC25F-6801-4F2B-9E88-4EF4F4A6929D}"/>
    <cellStyle name="Separador de milhares 16 17 2 3" xfId="28743" xr:uid="{D7A6AA45-E489-48AC-8A4D-D1880041D87F}"/>
    <cellStyle name="Separador de milhares 16 17 2 4" xfId="37616" xr:uid="{6ACA1C58-C72C-446C-8C20-1AFBE322698C}"/>
    <cellStyle name="Separador de milhares 16 17 2 5" xfId="43966" xr:uid="{E986E31F-39A2-46A3-8C1D-BF9FBB47E72C}"/>
    <cellStyle name="Separador de milhares 16 17 3" xfId="21380" xr:uid="{E5F391AB-E962-42C2-8E1F-BF5D3710AA56}"/>
    <cellStyle name="Separador de milhares 16 17 3 2" xfId="29961" xr:uid="{D6B6CB48-E239-4896-A7E5-416C6B6105C3}"/>
    <cellStyle name="Separador de milhares 16 17 3 3" xfId="37618" xr:uid="{56926EE3-0BD7-40CC-9EE1-E14217010B3A}"/>
    <cellStyle name="Separador de milhares 16 17 3 4" xfId="45187" xr:uid="{D44EFA54-B2F0-457E-9AD0-48577CFCC1EF}"/>
    <cellStyle name="Separador de milhares 16 17 4" xfId="26444" xr:uid="{8228D502-F9F1-42EE-BFD9-6FEF60DC021A}"/>
    <cellStyle name="Separador de milhares 16 17 5" xfId="28017" xr:uid="{4811194A-1383-463C-B0AF-4C574A071AC6}"/>
    <cellStyle name="Separador de milhares 16 17 6" xfId="37615" xr:uid="{69F64943-2636-4D56-92EB-C0E3AE954148}"/>
    <cellStyle name="Separador de milhares 16 17 7" xfId="42743" xr:uid="{1E7AA577-DA66-4020-933C-6237B0E6AC41}"/>
    <cellStyle name="Separador de milhares 16 18" xfId="21381" xr:uid="{A70CD819-E630-4D05-B564-C68D5F4E644F}"/>
    <cellStyle name="Separador de milhares 16 18 2" xfId="21382" xr:uid="{ABD627D0-00C7-40A7-96CA-43E70238A7CD}"/>
    <cellStyle name="Separador de milhares 16 18 2 2" xfId="21383" xr:uid="{B07516F5-EFF7-46E7-972A-20E8251D61C4}"/>
    <cellStyle name="Separador de milhares 16 18 2 2 2" xfId="31185" xr:uid="{E994D379-F0C2-41D1-A794-9043267F3FD6}"/>
    <cellStyle name="Separador de milhares 16 18 2 2 3" xfId="37621" xr:uid="{1295F57F-0142-4766-9163-8A3F40E59A3F}"/>
    <cellStyle name="Separador de milhares 16 18 2 2 4" xfId="46411" xr:uid="{4FBDB8DC-ED26-44F3-A3A0-116695EC076F}"/>
    <cellStyle name="Separador de milhares 16 18 2 3" xfId="28744" xr:uid="{DA74D052-735F-4162-AA3C-F4598749CD3E}"/>
    <cellStyle name="Separador de milhares 16 18 2 4" xfId="37620" xr:uid="{70BDC73C-A960-435A-BF46-9BD0D75A2489}"/>
    <cellStyle name="Separador de milhares 16 18 2 5" xfId="43967" xr:uid="{DA6E048C-A1D2-4F8E-B552-2C30D9DA3171}"/>
    <cellStyle name="Separador de milhares 16 18 3" xfId="21384" xr:uid="{D6ACA0B7-F50A-4268-8ACD-181B2A8E7A8D}"/>
    <cellStyle name="Separador de milhares 16 18 3 2" xfId="29962" xr:uid="{EEA06F4E-7CBB-4EBE-8298-AA1BB0033E52}"/>
    <cellStyle name="Separador de milhares 16 18 3 3" xfId="37622" xr:uid="{81294978-BA3F-405F-973E-CF019606731A}"/>
    <cellStyle name="Separador de milhares 16 18 3 4" xfId="45188" xr:uid="{1109E0C5-14D2-43F5-A965-A1BCC9EE7C21}"/>
    <cellStyle name="Separador de milhares 16 18 4" xfId="26445" xr:uid="{80BA572B-AC50-4F8E-8BE6-980F2DD6FB69}"/>
    <cellStyle name="Separador de milhares 16 18 5" xfId="28018" xr:uid="{B4043E2B-B942-48F5-BC1E-9358DADC6704}"/>
    <cellStyle name="Separador de milhares 16 18 6" xfId="37619" xr:uid="{970BE561-7C5C-4D9F-874A-6E196C4B28F6}"/>
    <cellStyle name="Separador de milhares 16 18 7" xfId="42744" xr:uid="{B6C8BE62-44CC-43FE-A292-41791F27821D}"/>
    <cellStyle name="Separador de milhares 16 19" xfId="21385" xr:uid="{C6D860A6-AC8C-442A-8C07-AE3D814941D3}"/>
    <cellStyle name="Separador de milhares 16 19 2" xfId="21386" xr:uid="{EC4429A9-4FD6-4907-849F-E71286F186C5}"/>
    <cellStyle name="Separador de milhares 16 19 2 2" xfId="21387" xr:uid="{D5AEF75F-CDC9-4621-AC40-2444F6830A17}"/>
    <cellStyle name="Separador de milhares 16 19 2 2 2" xfId="31186" xr:uid="{3E9AB1E9-B6D7-43AD-B22D-C01503BF5916}"/>
    <cellStyle name="Separador de milhares 16 19 2 2 3" xfId="37625" xr:uid="{DD152479-4BFA-4AEB-9150-F0F1818CB9A2}"/>
    <cellStyle name="Separador de milhares 16 19 2 2 4" xfId="46412" xr:uid="{B71CBF5B-C06B-48DE-9715-09AC86FD1270}"/>
    <cellStyle name="Separador de milhares 16 19 2 3" xfId="28745" xr:uid="{A78B7890-19D2-427A-AD2E-C8F9CCF1853F}"/>
    <cellStyle name="Separador de milhares 16 19 2 4" xfId="37624" xr:uid="{D2FBB0FC-3DF6-432B-918F-563BF75A23DD}"/>
    <cellStyle name="Separador de milhares 16 19 2 5" xfId="43968" xr:uid="{04FBDDAD-7BEA-4CC4-8FE7-84A6237CB67E}"/>
    <cellStyle name="Separador de milhares 16 19 3" xfId="21388" xr:uid="{991144E8-8610-4B63-9BC4-9DF7578E7DE8}"/>
    <cellStyle name="Separador de milhares 16 19 3 2" xfId="29963" xr:uid="{EF91D6DC-7D2B-4834-BEFA-D66BB5B18758}"/>
    <cellStyle name="Separador de milhares 16 19 3 3" xfId="37626" xr:uid="{EA4467F6-B081-42B3-A97E-B1EC54E4CA50}"/>
    <cellStyle name="Separador de milhares 16 19 3 4" xfId="45189" xr:uid="{8D23270F-20D8-4848-BEE7-39CFC8FA1C01}"/>
    <cellStyle name="Separador de milhares 16 19 4" xfId="26446" xr:uid="{98BA0907-4EDF-4B78-BA50-FEA5096C9822}"/>
    <cellStyle name="Separador de milhares 16 19 5" xfId="28019" xr:uid="{2F124046-1DDB-485F-9280-A2097D12EED2}"/>
    <cellStyle name="Separador de milhares 16 19 6" xfId="37623" xr:uid="{9C6D11DE-1997-43EC-9F80-B14C85DA3CD1}"/>
    <cellStyle name="Separador de milhares 16 19 7" xfId="42745" xr:uid="{6411112A-06B7-4FA5-8ED0-19B8FE2AD903}"/>
    <cellStyle name="Separador de milhares 16 2" xfId="14319" xr:uid="{913BC0A4-70A8-461A-ABD8-695A7C5E2AC7}"/>
    <cellStyle name="Separador de milhares 16 2 10" xfId="21390" xr:uid="{CC392D19-7668-42B6-80BD-1298248C1C53}"/>
    <cellStyle name="Separador de milhares 16 2 10 2" xfId="21391" xr:uid="{105B27D8-0DD8-4E92-9F2A-68E0C4902E7E}"/>
    <cellStyle name="Separador de milhares 16 2 10 2 2" xfId="21392" xr:uid="{DA6DC0BD-6577-4BA5-A664-0FA731A33BF9}"/>
    <cellStyle name="Separador de milhares 16 2 10 2 2 2" xfId="31188" xr:uid="{7F1EA546-1EB3-4D58-8FED-889651D3A0DB}"/>
    <cellStyle name="Separador de milhares 16 2 10 2 2 3" xfId="37630" xr:uid="{B97DBBF6-13F8-4379-8A03-1D670D2ADC48}"/>
    <cellStyle name="Separador de milhares 16 2 10 2 2 4" xfId="46414" xr:uid="{34E80AEA-C2A0-4396-A43B-DD681DA7541A}"/>
    <cellStyle name="Separador de milhares 16 2 10 2 3" xfId="28747" xr:uid="{A11DEA03-1CA5-4619-BA9B-8EC8FF2F8F56}"/>
    <cellStyle name="Separador de milhares 16 2 10 2 4" xfId="37629" xr:uid="{E916F7DB-7D64-4DC3-98CA-D8501DDF2247}"/>
    <cellStyle name="Separador de milhares 16 2 10 2 5" xfId="43970" xr:uid="{0BED0028-F27E-4AE6-9F0E-B0FD75692DFA}"/>
    <cellStyle name="Separador de milhares 16 2 10 3" xfId="21393" xr:uid="{FB8BB38F-09F1-4B01-AD1E-F525C4783001}"/>
    <cellStyle name="Separador de milhares 16 2 10 3 2" xfId="29965" xr:uid="{BD33957F-F750-4AD6-B237-F6C462986E81}"/>
    <cellStyle name="Separador de milhares 16 2 10 3 3" xfId="37631" xr:uid="{296A12FE-3D69-48BA-B77F-B05BAFFFFAFF}"/>
    <cellStyle name="Separador de milhares 16 2 10 3 4" xfId="45191" xr:uid="{4535C212-9F06-4AAF-A3A3-7F1662600C5D}"/>
    <cellStyle name="Separador de milhares 16 2 10 4" xfId="26448" xr:uid="{1C530A29-712F-472E-8576-038C81C7AC1F}"/>
    <cellStyle name="Separador de milhares 16 2 10 5" xfId="28021" xr:uid="{CA2A9A75-E7A3-4DFB-8ED2-2921A7C14722}"/>
    <cellStyle name="Separador de milhares 16 2 10 6" xfId="37628" xr:uid="{6C81AC3B-04A7-4C45-A20C-4B07EE03EB9F}"/>
    <cellStyle name="Separador de milhares 16 2 10 7" xfId="42747" xr:uid="{1DFE7BDC-E19E-4374-8AFA-9F9C2ABD016F}"/>
    <cellStyle name="Separador de milhares 16 2 11" xfId="21394" xr:uid="{232F1DB4-1364-4783-95DD-3BA0D0F050B5}"/>
    <cellStyle name="Separador de milhares 16 2 11 2" xfId="21395" xr:uid="{ECFA2DCE-491B-477D-9374-7BB972B61D3D}"/>
    <cellStyle name="Separador de milhares 16 2 11 2 2" xfId="21396" xr:uid="{034254D2-B99B-4656-8F58-B1BB41B537CB}"/>
    <cellStyle name="Separador de milhares 16 2 11 2 2 2" xfId="31189" xr:uid="{2EC39F21-AF3D-4DBA-AED0-A57A83504274}"/>
    <cellStyle name="Separador de milhares 16 2 11 2 2 3" xfId="37634" xr:uid="{C365303C-63BD-40F1-8417-538980D77CFE}"/>
    <cellStyle name="Separador de milhares 16 2 11 2 2 4" xfId="46415" xr:uid="{BE2D8C48-10FF-4A7B-B789-4EABD8520FC7}"/>
    <cellStyle name="Separador de milhares 16 2 11 2 3" xfId="28748" xr:uid="{82324311-0F10-4747-9F72-9E24F6974104}"/>
    <cellStyle name="Separador de milhares 16 2 11 2 4" xfId="37633" xr:uid="{5AEB0D43-2C33-4998-9120-87BB00D26854}"/>
    <cellStyle name="Separador de milhares 16 2 11 2 5" xfId="43971" xr:uid="{B875D8F4-4179-4BBD-8815-8E32B86175E8}"/>
    <cellStyle name="Separador de milhares 16 2 11 3" xfId="21397" xr:uid="{672B690A-FF96-4C13-9699-B6CA0DFF7B05}"/>
    <cellStyle name="Separador de milhares 16 2 11 3 2" xfId="29966" xr:uid="{CB375994-14F2-46D3-A000-5377655DA561}"/>
    <cellStyle name="Separador de milhares 16 2 11 3 3" xfId="37635" xr:uid="{4AFE042B-AD93-494A-B486-1C9E34F70F08}"/>
    <cellStyle name="Separador de milhares 16 2 11 3 4" xfId="45192" xr:uid="{847E1535-A748-430C-9250-7782DDFE50D6}"/>
    <cellStyle name="Separador de milhares 16 2 11 4" xfId="26449" xr:uid="{14C0EAA0-FF6F-4DEB-BD71-45DC9225B40E}"/>
    <cellStyle name="Separador de milhares 16 2 11 5" xfId="28022" xr:uid="{76C0C67A-9B54-4BF2-9552-2F5B0152D9CC}"/>
    <cellStyle name="Separador de milhares 16 2 11 6" xfId="37632" xr:uid="{CB6D6939-8663-4368-AD26-0448C247493E}"/>
    <cellStyle name="Separador de milhares 16 2 11 7" xfId="42748" xr:uid="{DEADA56E-68F2-4BF6-BB0B-04220833F158}"/>
    <cellStyle name="Separador de milhares 16 2 12" xfId="21398" xr:uid="{568EFA35-03F7-484F-90C9-3A32687A0D28}"/>
    <cellStyle name="Separador de milhares 16 2 12 2" xfId="21399" xr:uid="{84FED91C-EAD7-4E60-A4E4-9EDF8E08F458}"/>
    <cellStyle name="Separador de milhares 16 2 12 2 2" xfId="21400" xr:uid="{00F260E2-573D-4D3D-A426-813037156014}"/>
    <cellStyle name="Separador de milhares 16 2 12 2 2 2" xfId="31190" xr:uid="{1EF44FC1-689A-43BF-A848-6A8AC90596E7}"/>
    <cellStyle name="Separador de milhares 16 2 12 2 2 3" xfId="37638" xr:uid="{65B3EC51-3957-43D3-9737-EE97D73199F5}"/>
    <cellStyle name="Separador de milhares 16 2 12 2 2 4" xfId="46416" xr:uid="{C0B93673-8960-4184-968E-CFF7609EDE80}"/>
    <cellStyle name="Separador de milhares 16 2 12 2 3" xfId="28749" xr:uid="{3B6FA6C6-D8BA-4A1D-A389-0E6D9A4F77D2}"/>
    <cellStyle name="Separador de milhares 16 2 12 2 4" xfId="37637" xr:uid="{22AF95F3-DF0B-49F8-BB25-5C1C7BBF56E8}"/>
    <cellStyle name="Separador de milhares 16 2 12 2 5" xfId="43972" xr:uid="{3BF1F317-AFF9-458B-AE9B-A1074B84E223}"/>
    <cellStyle name="Separador de milhares 16 2 12 3" xfId="21401" xr:uid="{E03EE5DF-D945-4C18-832F-EE5D3FE8637C}"/>
    <cellStyle name="Separador de milhares 16 2 12 3 2" xfId="29967" xr:uid="{07AD215F-F641-4798-8618-124629D1D3D7}"/>
    <cellStyle name="Separador de milhares 16 2 12 3 3" xfId="37639" xr:uid="{5CA9F759-05E0-4BB2-8B30-707CCA0F15C9}"/>
    <cellStyle name="Separador de milhares 16 2 12 3 4" xfId="45193" xr:uid="{A5347FD4-5632-42FD-BA26-D14298BC2755}"/>
    <cellStyle name="Separador de milhares 16 2 12 4" xfId="26450" xr:uid="{CB81CD4F-62F4-472E-AF95-A9CBB02D03B2}"/>
    <cellStyle name="Separador de milhares 16 2 12 5" xfId="28023" xr:uid="{DC388120-2FF9-4C2E-8348-97271C4D3B71}"/>
    <cellStyle name="Separador de milhares 16 2 12 6" xfId="37636" xr:uid="{FE5291F3-26D0-4584-BDE0-841613ECAE34}"/>
    <cellStyle name="Separador de milhares 16 2 12 7" xfId="42749" xr:uid="{2CA1A38C-CA83-42BD-9226-2698FDFCAF06}"/>
    <cellStyle name="Separador de milhares 16 2 13" xfId="21402" xr:uid="{C1210280-D812-4B83-80ED-719E123851CA}"/>
    <cellStyle name="Separador de milhares 16 2 13 2" xfId="21403" xr:uid="{ECACD88B-A09E-488E-8085-2E889BAECB79}"/>
    <cellStyle name="Separador de milhares 16 2 13 2 2" xfId="21404" xr:uid="{526AE9F7-1509-4DF5-927A-C64CF008097A}"/>
    <cellStyle name="Separador de milhares 16 2 13 2 2 2" xfId="31191" xr:uid="{A45AF648-3D3F-4355-AB46-0BBC454B13BD}"/>
    <cellStyle name="Separador de milhares 16 2 13 2 2 3" xfId="37642" xr:uid="{D6C8C651-9EE2-4477-8376-CCFC879380E7}"/>
    <cellStyle name="Separador de milhares 16 2 13 2 2 4" xfId="46417" xr:uid="{6CDDA374-78A3-42ED-8CDE-602D00CA2AD9}"/>
    <cellStyle name="Separador de milhares 16 2 13 2 3" xfId="28750" xr:uid="{96F396CB-1D4E-4979-9965-4CFA87E4AD98}"/>
    <cellStyle name="Separador de milhares 16 2 13 2 4" xfId="37641" xr:uid="{D54CCF05-D5C7-4F33-9A5F-A054AEDFFAE7}"/>
    <cellStyle name="Separador de milhares 16 2 13 2 5" xfId="43973" xr:uid="{A6093FBC-0B9A-4342-8573-51E6ABBEC1AA}"/>
    <cellStyle name="Separador de milhares 16 2 13 3" xfId="21405" xr:uid="{94FC072A-8CC0-4276-9FBC-C62EB87E2964}"/>
    <cellStyle name="Separador de milhares 16 2 13 3 2" xfId="29968" xr:uid="{B1155049-B9F5-40B1-9AA1-FA82C2BD945E}"/>
    <cellStyle name="Separador de milhares 16 2 13 3 3" xfId="37643" xr:uid="{89790B1F-F89C-447B-A004-60531F2C86E0}"/>
    <cellStyle name="Separador de milhares 16 2 13 3 4" xfId="45194" xr:uid="{2B196464-7FAA-4ACF-A9FE-C0A51EA4D5FD}"/>
    <cellStyle name="Separador de milhares 16 2 13 4" xfId="26451" xr:uid="{9EFA8C30-2D72-445C-84EE-491EEBD092E6}"/>
    <cellStyle name="Separador de milhares 16 2 13 5" xfId="28024" xr:uid="{B143964A-BCA6-4110-A449-7D611F85451A}"/>
    <cellStyle name="Separador de milhares 16 2 13 6" xfId="37640" xr:uid="{2D8DE3AC-7DE0-4264-A445-404BE9C21B5C}"/>
    <cellStyle name="Separador de milhares 16 2 13 7" xfId="42750" xr:uid="{CCEB33B3-D2DF-47E8-A0BD-C542ADCF8EEB}"/>
    <cellStyle name="Separador de milhares 16 2 14" xfId="21406" xr:uid="{A376360C-A7B7-4C53-A6D7-2227EDDA4DED}"/>
    <cellStyle name="Separador de milhares 16 2 14 2" xfId="21407" xr:uid="{3950DBAE-30C1-4C04-A647-AB8F63618257}"/>
    <cellStyle name="Separador de milhares 16 2 14 2 2" xfId="21408" xr:uid="{649E0652-6C59-45AF-92C8-0AA011ED9B74}"/>
    <cellStyle name="Separador de milhares 16 2 14 2 2 2" xfId="31192" xr:uid="{D6BA538C-9147-4A25-8801-83A16998FEBC}"/>
    <cellStyle name="Separador de milhares 16 2 14 2 2 3" xfId="37646" xr:uid="{A64981CB-BF9D-45DF-8289-C5967F914296}"/>
    <cellStyle name="Separador de milhares 16 2 14 2 2 4" xfId="46418" xr:uid="{A0D68BFC-247E-40FC-8EC7-757BF2D9E072}"/>
    <cellStyle name="Separador de milhares 16 2 14 2 3" xfId="28751" xr:uid="{887BED2F-1D3F-4D22-BC1E-8945050B4B7A}"/>
    <cellStyle name="Separador de milhares 16 2 14 2 4" xfId="37645" xr:uid="{10CCA99C-CAF6-4F0A-855B-7DCE888A6C0C}"/>
    <cellStyle name="Separador de milhares 16 2 14 2 5" xfId="43974" xr:uid="{6292C8D9-362D-4640-9E60-06047346134D}"/>
    <cellStyle name="Separador de milhares 16 2 14 3" xfId="21409" xr:uid="{D5A4110B-EB0F-47D0-BE32-62B10D60E508}"/>
    <cellStyle name="Separador de milhares 16 2 14 3 2" xfId="29969" xr:uid="{B3E20D39-64B8-44ED-B477-2A01FD519F8D}"/>
    <cellStyle name="Separador de milhares 16 2 14 3 3" xfId="37647" xr:uid="{C6F37623-DED6-4A0F-A8F1-D5C5D0D4AB90}"/>
    <cellStyle name="Separador de milhares 16 2 14 3 4" xfId="45195" xr:uid="{317351B2-D400-44BF-A24F-7E49F974F802}"/>
    <cellStyle name="Separador de milhares 16 2 14 4" xfId="26452" xr:uid="{62235211-8FC3-4207-98C0-D9DB0D7BB30D}"/>
    <cellStyle name="Separador de milhares 16 2 14 5" xfId="28025" xr:uid="{843C347C-9C74-4DE5-BAFB-5E23595A7E3E}"/>
    <cellStyle name="Separador de milhares 16 2 14 6" xfId="37644" xr:uid="{B29B54C9-80DF-45F1-B095-CB990A17EB94}"/>
    <cellStyle name="Separador de milhares 16 2 14 7" xfId="42751" xr:uid="{3501DB4F-BF3C-4660-AC13-E2A6A8696344}"/>
    <cellStyle name="Separador de milhares 16 2 15" xfId="21410" xr:uid="{FA466E8D-C916-4398-9FF4-F8C3F953721F}"/>
    <cellStyle name="Separador de milhares 16 2 15 2" xfId="21411" xr:uid="{418C006C-E250-440C-8D83-9EB45081CCFE}"/>
    <cellStyle name="Separador de milhares 16 2 15 2 2" xfId="21412" xr:uid="{C602F83D-55B1-4BE1-A78C-BA99A23BD591}"/>
    <cellStyle name="Separador de milhares 16 2 15 2 2 2" xfId="31193" xr:uid="{5B6D0E6A-EB2D-4756-A4E2-056D45AF637A}"/>
    <cellStyle name="Separador de milhares 16 2 15 2 2 3" xfId="37650" xr:uid="{867DD460-5773-4963-BCE8-4126FBC62FE5}"/>
    <cellStyle name="Separador de milhares 16 2 15 2 2 4" xfId="46419" xr:uid="{3164B23A-0F4E-47ED-B225-1943F6B01C11}"/>
    <cellStyle name="Separador de milhares 16 2 15 2 3" xfId="28752" xr:uid="{A529F0E9-A56D-43C5-B4F6-E53B0B50F22F}"/>
    <cellStyle name="Separador de milhares 16 2 15 2 4" xfId="37649" xr:uid="{F1EEF3A2-7660-4F5F-8D52-87B40ED442CC}"/>
    <cellStyle name="Separador de milhares 16 2 15 2 5" xfId="43975" xr:uid="{F0177B1D-1485-4D31-8EA9-BB2FF5C11BE3}"/>
    <cellStyle name="Separador de milhares 16 2 15 3" xfId="21413" xr:uid="{17308714-C75E-4093-876D-3C6440D14D88}"/>
    <cellStyle name="Separador de milhares 16 2 15 3 2" xfId="29970" xr:uid="{8AAB7696-36C5-44C6-AE07-2779FA1304EC}"/>
    <cellStyle name="Separador de milhares 16 2 15 3 3" xfId="37651" xr:uid="{C30D78CD-373A-419A-A4D8-423BEECB664A}"/>
    <cellStyle name="Separador de milhares 16 2 15 3 4" xfId="45196" xr:uid="{D209F6D8-8C4C-4638-AA8C-5F6933F254E8}"/>
    <cellStyle name="Separador de milhares 16 2 15 4" xfId="26453" xr:uid="{8251D7F2-4121-4B38-BC0B-EE0C7D172190}"/>
    <cellStyle name="Separador de milhares 16 2 15 5" xfId="28026" xr:uid="{9A5CE98F-3B38-476C-9272-21D944FADC88}"/>
    <cellStyle name="Separador de milhares 16 2 15 6" xfId="37648" xr:uid="{CF8E7EBC-3C69-4333-A98F-9B921E60D05E}"/>
    <cellStyle name="Separador de milhares 16 2 15 7" xfId="42752" xr:uid="{E005FD56-AB2B-4D3F-9C4F-696864F45B38}"/>
    <cellStyle name="Separador de milhares 16 2 16" xfId="21414" xr:uid="{F8658177-47AC-49F3-9657-23ED4E687C1C}"/>
    <cellStyle name="Separador de milhares 16 2 16 2" xfId="21415" xr:uid="{87994D0B-308C-43D8-BEB1-1D3557B0E0A5}"/>
    <cellStyle name="Separador de milhares 16 2 16 2 2" xfId="21416" xr:uid="{A85855E4-E36C-4D63-884D-8AF898253B23}"/>
    <cellStyle name="Separador de milhares 16 2 16 2 2 2" xfId="31194" xr:uid="{870EEE82-02CB-46CD-99C5-515E97134FE6}"/>
    <cellStyle name="Separador de milhares 16 2 16 2 2 3" xfId="37654" xr:uid="{8B1DF566-8EAC-47B0-A9E2-E6C702A144D4}"/>
    <cellStyle name="Separador de milhares 16 2 16 2 2 4" xfId="46420" xr:uid="{EA6A0159-46ED-457E-B769-69E8D56040F4}"/>
    <cellStyle name="Separador de milhares 16 2 16 2 3" xfId="28753" xr:uid="{38A77664-44AF-402A-B53A-683C632FC6B2}"/>
    <cellStyle name="Separador de milhares 16 2 16 2 4" xfId="37653" xr:uid="{BD937A04-1343-4C70-9E2A-4C26D0A7AFA7}"/>
    <cellStyle name="Separador de milhares 16 2 16 2 5" xfId="43976" xr:uid="{D27A6672-8E06-4383-9C6C-18D532AD131B}"/>
    <cellStyle name="Separador de milhares 16 2 16 3" xfId="21417" xr:uid="{A14B48CA-BC6D-425B-8FE0-6288128864AF}"/>
    <cellStyle name="Separador de milhares 16 2 16 3 2" xfId="29971" xr:uid="{DE98C6AE-9D30-4A6A-A109-DE1F8BE1A1AF}"/>
    <cellStyle name="Separador de milhares 16 2 16 3 3" xfId="37655" xr:uid="{96AC40A7-6F03-40AF-99B6-7063B2C1C6E2}"/>
    <cellStyle name="Separador de milhares 16 2 16 3 4" xfId="45197" xr:uid="{46062A9C-7EA4-4628-8FDF-4D684F7142F6}"/>
    <cellStyle name="Separador de milhares 16 2 16 4" xfId="26454" xr:uid="{3C550A50-0539-4A27-9ABD-DCA4B72A776D}"/>
    <cellStyle name="Separador de milhares 16 2 16 5" xfId="28027" xr:uid="{4ED73D4E-590C-4C26-92F1-E9D1285A3300}"/>
    <cellStyle name="Separador de milhares 16 2 16 6" xfId="37652" xr:uid="{CCF74BB3-61F7-415B-B3FF-D0CB4ABF5E29}"/>
    <cellStyle name="Separador de milhares 16 2 16 7" xfId="42753" xr:uid="{13B4D50A-43FF-4B15-97A9-5F7F81790C37}"/>
    <cellStyle name="Separador de milhares 16 2 17" xfId="21418" xr:uid="{D281E280-690D-495C-8D1F-4F9697A24A2D}"/>
    <cellStyle name="Separador de milhares 16 2 17 2" xfId="21419" xr:uid="{A999E789-1A33-44D1-A304-F3CBAA839395}"/>
    <cellStyle name="Separador de milhares 16 2 17 2 2" xfId="21420" xr:uid="{27D5874F-C751-459B-9950-1475C58077DF}"/>
    <cellStyle name="Separador de milhares 16 2 17 2 2 2" xfId="31195" xr:uid="{DF371416-2BC2-4E87-9A91-DC1150BE7373}"/>
    <cellStyle name="Separador de milhares 16 2 17 2 2 3" xfId="37658" xr:uid="{91B946B5-3E35-4458-872D-8AFADEC51BD7}"/>
    <cellStyle name="Separador de milhares 16 2 17 2 2 4" xfId="46421" xr:uid="{07B9676A-7F99-48FE-BC46-C13A7A160AD7}"/>
    <cellStyle name="Separador de milhares 16 2 17 2 3" xfId="28754" xr:uid="{6AA27B09-E7FB-4E99-A559-857CE47A2CC8}"/>
    <cellStyle name="Separador de milhares 16 2 17 2 4" xfId="37657" xr:uid="{9A51CEDA-4681-43C6-996A-640AFA0B31F9}"/>
    <cellStyle name="Separador de milhares 16 2 17 2 5" xfId="43977" xr:uid="{8A42BB0C-B853-40D7-B5AB-BFEEC3709B14}"/>
    <cellStyle name="Separador de milhares 16 2 17 3" xfId="21421" xr:uid="{581A03C1-1567-44D6-9EF5-D565D551FA55}"/>
    <cellStyle name="Separador de milhares 16 2 17 3 2" xfId="29972" xr:uid="{983012B4-1BED-4C98-B64E-9E3F042B9E81}"/>
    <cellStyle name="Separador de milhares 16 2 17 3 3" xfId="37659" xr:uid="{8B2C848B-C355-4410-80D8-FF095A45338B}"/>
    <cellStyle name="Separador de milhares 16 2 17 3 4" xfId="45198" xr:uid="{FA44DFDA-0A37-40F0-9D1C-113A00A0DFE5}"/>
    <cellStyle name="Separador de milhares 16 2 17 4" xfId="26455" xr:uid="{4CE3C326-EA84-4EFE-88BC-D1C8DED752AD}"/>
    <cellStyle name="Separador de milhares 16 2 17 5" xfId="28028" xr:uid="{7B3655DD-3462-4892-BB16-D116A932C0D7}"/>
    <cellStyle name="Separador de milhares 16 2 17 6" xfId="37656" xr:uid="{DB676102-DECE-4CD4-A0F5-148CDD754A90}"/>
    <cellStyle name="Separador de milhares 16 2 17 7" xfId="42754" xr:uid="{F6290F15-EFB4-45C0-818F-9D2916E3049B}"/>
    <cellStyle name="Separador de milhares 16 2 18" xfId="21422" xr:uid="{9CCDAC4B-5C0E-4124-BE8E-6C4A02C24B1A}"/>
    <cellStyle name="Separador de milhares 16 2 18 2" xfId="21423" xr:uid="{C9B9174F-4864-4882-9231-7C5FBBA3A814}"/>
    <cellStyle name="Separador de milhares 16 2 18 2 2" xfId="21424" xr:uid="{4C55A7F9-915C-4669-A5E6-7E7F3BB55A72}"/>
    <cellStyle name="Separador de milhares 16 2 18 2 2 2" xfId="31196" xr:uid="{E598906A-B0D4-4F6D-AEC8-1FCBA1518C76}"/>
    <cellStyle name="Separador de milhares 16 2 18 2 2 3" xfId="37662" xr:uid="{60DE2B54-7A27-418C-A306-5ECC259CB2F7}"/>
    <cellStyle name="Separador de milhares 16 2 18 2 2 4" xfId="46422" xr:uid="{CE513AF6-F456-481A-B0E6-5904EF0AA413}"/>
    <cellStyle name="Separador de milhares 16 2 18 2 3" xfId="28755" xr:uid="{7E0695E6-3DBF-437D-AFD7-FDADACCF2C99}"/>
    <cellStyle name="Separador de milhares 16 2 18 2 4" xfId="37661" xr:uid="{038B8482-B167-42C6-8216-8D9841BAF990}"/>
    <cellStyle name="Separador de milhares 16 2 18 2 5" xfId="43978" xr:uid="{9B0E594B-12C6-4756-9E37-CD3502C7B8D0}"/>
    <cellStyle name="Separador de milhares 16 2 18 3" xfId="21425" xr:uid="{6986181F-501D-49C8-8966-7ED2EB20C196}"/>
    <cellStyle name="Separador de milhares 16 2 18 3 2" xfId="29973" xr:uid="{544AE50D-B7E5-441D-B59D-DA5A72049754}"/>
    <cellStyle name="Separador de milhares 16 2 18 3 3" xfId="37663" xr:uid="{1079E497-6E9A-47C2-9643-18E6C28CCF4B}"/>
    <cellStyle name="Separador de milhares 16 2 18 3 4" xfId="45199" xr:uid="{FCCF8DC0-61E7-4A82-87BA-925085DE3878}"/>
    <cellStyle name="Separador de milhares 16 2 18 4" xfId="26456" xr:uid="{11766AF6-B03F-43D2-B6AB-3F6DA5DEF0CA}"/>
    <cellStyle name="Separador de milhares 16 2 18 5" xfId="28029" xr:uid="{8AE12731-2F97-4E60-B9A1-197F223187F4}"/>
    <cellStyle name="Separador de milhares 16 2 18 6" xfId="37660" xr:uid="{0127FFE5-BA53-44B8-B48A-44BF09D12A3E}"/>
    <cellStyle name="Separador de milhares 16 2 18 7" xfId="42755" xr:uid="{536DB4E8-DB89-48B2-B32C-252216D5D75F}"/>
    <cellStyle name="Separador de milhares 16 2 19" xfId="21426" xr:uid="{6FEEC777-A948-4CF4-988C-6FBE7BCAAEE0}"/>
    <cellStyle name="Separador de milhares 16 2 19 2" xfId="21427" xr:uid="{D336A259-31E3-44C5-8674-31F93516D9E3}"/>
    <cellStyle name="Separador de milhares 16 2 19 2 2" xfId="21428" xr:uid="{5A2AD7BC-65E3-4610-B95D-F9723A794854}"/>
    <cellStyle name="Separador de milhares 16 2 19 2 2 2" xfId="31197" xr:uid="{B151CE92-9409-4333-B9E1-78AA55D53804}"/>
    <cellStyle name="Separador de milhares 16 2 19 2 2 3" xfId="37666" xr:uid="{87298B77-4107-460A-A0AB-337AFD5306B7}"/>
    <cellStyle name="Separador de milhares 16 2 19 2 2 4" xfId="46423" xr:uid="{A5EE92DC-B09F-47C7-9FD9-7D10B7F97EB6}"/>
    <cellStyle name="Separador de milhares 16 2 19 2 3" xfId="28756" xr:uid="{D163A2FE-F328-42C5-9693-F6331F040CEA}"/>
    <cellStyle name="Separador de milhares 16 2 19 2 4" xfId="37665" xr:uid="{B8E5B544-9A78-4716-8E31-56C3445A9791}"/>
    <cellStyle name="Separador de milhares 16 2 19 2 5" xfId="43979" xr:uid="{7DAC1D80-AB92-4966-9E23-23FB21E6327F}"/>
    <cellStyle name="Separador de milhares 16 2 19 3" xfId="21429" xr:uid="{D8CE0BB5-1B5A-4FC1-9C66-B8582C589CEE}"/>
    <cellStyle name="Separador de milhares 16 2 19 3 2" xfId="29974" xr:uid="{7A3EB222-7D9A-4ADE-BE11-EFFCBC15EB6E}"/>
    <cellStyle name="Separador de milhares 16 2 19 3 3" xfId="37667" xr:uid="{1C1088F0-52C1-40CA-A8A5-1429672D072E}"/>
    <cellStyle name="Separador de milhares 16 2 19 3 4" xfId="45200" xr:uid="{573CDE1C-A0CF-4EFE-89BA-5D98E53A23AB}"/>
    <cellStyle name="Separador de milhares 16 2 19 4" xfId="26457" xr:uid="{509A69BE-D54D-4D33-AFCF-86AB850F5D0E}"/>
    <cellStyle name="Separador de milhares 16 2 19 5" xfId="28030" xr:uid="{393028B3-5E8E-4657-ABE4-F0A6D1810999}"/>
    <cellStyle name="Separador de milhares 16 2 19 6" xfId="37664" xr:uid="{A196A5EF-4146-4BD8-AC8F-80AD1EAC178F}"/>
    <cellStyle name="Separador de milhares 16 2 19 7" xfId="42756" xr:uid="{40CC4018-3343-4B7B-A9BC-3413E4194E76}"/>
    <cellStyle name="Separador de milhares 16 2 2" xfId="21430" xr:uid="{D386CC5A-3FDC-4444-B682-63760DD11524}"/>
    <cellStyle name="Separador de milhares 16 2 2 2" xfId="21431" xr:uid="{702662AA-5468-4AD4-B577-9A21A831F38F}"/>
    <cellStyle name="Separador de milhares 16 2 2 2 2" xfId="21432" xr:uid="{8A5CE22E-63FD-4D1A-8515-6A589CB587C1}"/>
    <cellStyle name="Separador de milhares 16 2 2 2 2 2" xfId="31198" xr:uid="{92BDFB35-ACE8-489B-991F-CE02B9DAB2D7}"/>
    <cellStyle name="Separador de milhares 16 2 2 2 2 3" xfId="37670" xr:uid="{3190AF37-C7FB-45C7-9ACA-FEAEFA955A0E}"/>
    <cellStyle name="Separador de milhares 16 2 2 2 2 4" xfId="46424" xr:uid="{C9B070F4-A05F-4C95-A880-8E50CFEF879E}"/>
    <cellStyle name="Separador de milhares 16 2 2 2 3" xfId="28757" xr:uid="{857AD089-61A1-4640-8D3E-FE8A0B4533E3}"/>
    <cellStyle name="Separador de milhares 16 2 2 2 4" xfId="37669" xr:uid="{54DA9461-8863-4E5F-8B1C-42C082C25A26}"/>
    <cellStyle name="Separador de milhares 16 2 2 2 5" xfId="43980" xr:uid="{65F72001-C185-4C22-A450-B738F29099D5}"/>
    <cellStyle name="Separador de milhares 16 2 2 3" xfId="21433" xr:uid="{F224565B-82E2-4257-A44A-5AE97880451C}"/>
    <cellStyle name="Separador de milhares 16 2 2 3 2" xfId="29975" xr:uid="{C19B1D96-4AD8-4421-95A2-00CCF307ACB8}"/>
    <cellStyle name="Separador de milhares 16 2 2 3 3" xfId="37671" xr:uid="{C270D845-6966-49B5-9D58-CCF3542440EF}"/>
    <cellStyle name="Separador de milhares 16 2 2 3 4" xfId="45201" xr:uid="{64790DE1-16BF-4BE4-82B9-88702DED96DA}"/>
    <cellStyle name="Separador de milhares 16 2 2 4" xfId="26458" xr:uid="{B0AFB524-F48A-472C-B3B8-E09B96A1E382}"/>
    <cellStyle name="Separador de milhares 16 2 2 5" xfId="28031" xr:uid="{25E3C929-0527-4760-815F-5F2F2D2F7BA8}"/>
    <cellStyle name="Separador de milhares 16 2 2 6" xfId="37668" xr:uid="{A43E3BFD-8A3F-4917-9ABB-1DE9F9CB9093}"/>
    <cellStyle name="Separador de milhares 16 2 2 7" xfId="42757" xr:uid="{4810BCAF-5664-4F61-8430-D0E714753E36}"/>
    <cellStyle name="Separador de milhares 16 2 20" xfId="21434" xr:uid="{782E7EBB-DC61-4B63-9CA1-6E6273E24FD6}"/>
    <cellStyle name="Separador de milhares 16 2 20 2" xfId="21435" xr:uid="{9C540A6A-36A8-4D4D-9B0B-F7518D1EF418}"/>
    <cellStyle name="Separador de milhares 16 2 20 2 2" xfId="21436" xr:uid="{D087E21B-2678-4DEA-A24B-EBF1D60C52DF}"/>
    <cellStyle name="Separador de milhares 16 2 20 2 2 2" xfId="31199" xr:uid="{57EAEA8B-1E02-492E-85BC-85A9BDBF3F02}"/>
    <cellStyle name="Separador de milhares 16 2 20 2 2 3" xfId="37674" xr:uid="{C0CC931E-2C3C-408D-A0B4-0463DFD7BD64}"/>
    <cellStyle name="Separador de milhares 16 2 20 2 2 4" xfId="46425" xr:uid="{01CDA2AC-E1C6-4664-8620-D6D668F001A0}"/>
    <cellStyle name="Separador de milhares 16 2 20 2 3" xfId="28758" xr:uid="{1A181C2D-8E43-4B0A-8494-98363CA8CE54}"/>
    <cellStyle name="Separador de milhares 16 2 20 2 4" xfId="37673" xr:uid="{8CCC58CA-D6A5-4934-AFB4-D777E5DE1984}"/>
    <cellStyle name="Separador de milhares 16 2 20 2 5" xfId="43981" xr:uid="{EC7CAFB9-D723-4979-9541-15ED830BDE01}"/>
    <cellStyle name="Separador de milhares 16 2 20 3" xfId="21437" xr:uid="{80C89B00-4830-4936-B1FB-4970EA35004F}"/>
    <cellStyle name="Separador de milhares 16 2 20 3 2" xfId="29976" xr:uid="{75EDA6E4-D724-4A61-A8B3-446F88B0C47B}"/>
    <cellStyle name="Separador de milhares 16 2 20 3 3" xfId="37675" xr:uid="{58DFE4F7-D100-4585-BFDC-8E4A4D11AA87}"/>
    <cellStyle name="Separador de milhares 16 2 20 3 4" xfId="45202" xr:uid="{172BA0B6-AE10-40B7-B07B-92FD088CE2C5}"/>
    <cellStyle name="Separador de milhares 16 2 20 4" xfId="26459" xr:uid="{E95654DB-7519-4DBE-929C-72F30C2B3B0D}"/>
    <cellStyle name="Separador de milhares 16 2 20 5" xfId="28032" xr:uid="{A97F062D-04BD-4D0E-BD29-C753B58D93F9}"/>
    <cellStyle name="Separador de milhares 16 2 20 6" xfId="37672" xr:uid="{E9F89A39-AA9A-41BC-B721-BAE6CBAEC8E9}"/>
    <cellStyle name="Separador de milhares 16 2 20 7" xfId="42758" xr:uid="{2B871878-C786-4771-B3E8-338EB792010A}"/>
    <cellStyle name="Separador de milhares 16 2 21" xfId="21438" xr:uid="{5197CBE1-274F-4635-A84B-29B057B5FB8E}"/>
    <cellStyle name="Separador de milhares 16 2 21 2" xfId="21439" xr:uid="{569FD4EE-3812-423E-995E-1762B4760BB4}"/>
    <cellStyle name="Separador de milhares 16 2 21 2 2" xfId="21440" xr:uid="{0B54F7BB-DB8D-44AB-8454-764E93AA28F7}"/>
    <cellStyle name="Separador de milhares 16 2 21 2 2 2" xfId="31200" xr:uid="{4B7C2182-71F3-4A20-B13E-D36A80FF92D9}"/>
    <cellStyle name="Separador de milhares 16 2 21 2 2 3" xfId="37678" xr:uid="{54CAB6E1-2031-4849-AD9F-4C0F1914CE33}"/>
    <cellStyle name="Separador de milhares 16 2 21 2 2 4" xfId="46426" xr:uid="{F1CFE25C-F453-45BC-8ACF-D546119A9632}"/>
    <cellStyle name="Separador de milhares 16 2 21 2 3" xfId="28759" xr:uid="{79D03D4E-68C6-4DE5-844D-4599B57D88D2}"/>
    <cellStyle name="Separador de milhares 16 2 21 2 4" xfId="37677" xr:uid="{F03CED36-F3E5-4BD8-8518-C7AF0E45819E}"/>
    <cellStyle name="Separador de milhares 16 2 21 2 5" xfId="43982" xr:uid="{AC87F195-1AEB-4CC0-9EBD-BD3DB9988F1B}"/>
    <cellStyle name="Separador de milhares 16 2 21 3" xfId="21441" xr:uid="{D83B92E8-C7E9-4DD3-893B-8D3F43FF07F5}"/>
    <cellStyle name="Separador de milhares 16 2 21 3 2" xfId="29977" xr:uid="{893AD52E-236E-4166-A16A-0764465331DB}"/>
    <cellStyle name="Separador de milhares 16 2 21 3 3" xfId="37679" xr:uid="{91639C73-2BF2-46AE-A2CE-87DC3DF80564}"/>
    <cellStyle name="Separador de milhares 16 2 21 3 4" xfId="45203" xr:uid="{3F3432CB-A9D2-425B-8025-8A76FBDBA189}"/>
    <cellStyle name="Separador de milhares 16 2 21 4" xfId="26460" xr:uid="{075538FB-F03D-4196-BD3C-17B542D49E3F}"/>
    <cellStyle name="Separador de milhares 16 2 21 5" xfId="28033" xr:uid="{4F116316-FE49-4867-AC78-4752FEFE24ED}"/>
    <cellStyle name="Separador de milhares 16 2 21 6" xfId="37676" xr:uid="{8807C3BD-370E-4165-B818-34CBA4D83777}"/>
    <cellStyle name="Separador de milhares 16 2 21 7" xfId="42759" xr:uid="{26C7E6A3-1A4B-481D-849A-60ADCB1DC1CE}"/>
    <cellStyle name="Separador de milhares 16 2 22" xfId="21442" xr:uid="{BFB29379-9C0A-45F2-825E-5544D70F8435}"/>
    <cellStyle name="Separador de milhares 16 2 22 2" xfId="21443" xr:uid="{B1900D12-6BEF-414E-B693-C3CE398E1323}"/>
    <cellStyle name="Separador de milhares 16 2 22 2 2" xfId="21444" xr:uid="{D586A029-A524-47E0-AC9D-6A557A8A6305}"/>
    <cellStyle name="Separador de milhares 16 2 22 2 2 2" xfId="31201" xr:uid="{9F9EC2C2-D354-4EC9-B277-B5BE205054FE}"/>
    <cellStyle name="Separador de milhares 16 2 22 2 2 3" xfId="37682" xr:uid="{02AAF63D-BA23-4D42-8DE0-0D62F255E25F}"/>
    <cellStyle name="Separador de milhares 16 2 22 2 2 4" xfId="46427" xr:uid="{B3273CBE-A9D2-42CC-A438-282AD71264B3}"/>
    <cellStyle name="Separador de milhares 16 2 22 2 3" xfId="28760" xr:uid="{2EA6C67F-9694-4E4F-A31C-6E8EBAC43240}"/>
    <cellStyle name="Separador de milhares 16 2 22 2 4" xfId="37681" xr:uid="{8278B43A-C13B-4E7D-B485-0CBC7272C107}"/>
    <cellStyle name="Separador de milhares 16 2 22 2 5" xfId="43983" xr:uid="{EB5BD843-B4A3-428E-BF81-45C5B8FFAD58}"/>
    <cellStyle name="Separador de milhares 16 2 22 3" xfId="21445" xr:uid="{1CF1B0C8-B6CA-4A42-9EF0-9DB2A236F832}"/>
    <cellStyle name="Separador de milhares 16 2 22 3 2" xfId="29978" xr:uid="{48EA4CBC-D40A-413C-B7CE-1AAD2F35C177}"/>
    <cellStyle name="Separador de milhares 16 2 22 3 3" xfId="37683" xr:uid="{36F0F31B-38D2-46C5-B963-077F479D5DCB}"/>
    <cellStyle name="Separador de milhares 16 2 22 3 4" xfId="45204" xr:uid="{BB09844E-0CB8-41BC-BB83-C95D8525ACB8}"/>
    <cellStyle name="Separador de milhares 16 2 22 4" xfId="26461" xr:uid="{71A02492-8163-454B-A605-EA94E4FB9EBC}"/>
    <cellStyle name="Separador de milhares 16 2 22 5" xfId="28034" xr:uid="{5DCDD203-B13D-4C59-92D9-8152B2C2B0F2}"/>
    <cellStyle name="Separador de milhares 16 2 22 6" xfId="37680" xr:uid="{1517A017-CC19-451C-AE72-CD620D3988D6}"/>
    <cellStyle name="Separador de milhares 16 2 22 7" xfId="42760" xr:uid="{B7A32364-F6FF-418A-AE38-F8F9DFC256B0}"/>
    <cellStyle name="Separador de milhares 16 2 23" xfId="21446" xr:uid="{AF3F1AED-28D4-47D3-8987-D1B2354FF4FB}"/>
    <cellStyle name="Separador de milhares 16 2 23 2" xfId="21447" xr:uid="{99C8818B-7C7F-4C09-81DE-AC61EC268C10}"/>
    <cellStyle name="Separador de milhares 16 2 23 2 2" xfId="21448" xr:uid="{B9D720E2-7390-450D-86A7-22F2DCC0D728}"/>
    <cellStyle name="Separador de milhares 16 2 23 2 2 2" xfId="31202" xr:uid="{1EB6DC28-8E7E-465D-A109-7C34092A1C24}"/>
    <cellStyle name="Separador de milhares 16 2 23 2 2 3" xfId="37686" xr:uid="{99AF3AFD-2FCE-4A9B-B80F-FA49B52AB2A3}"/>
    <cellStyle name="Separador de milhares 16 2 23 2 2 4" xfId="46428" xr:uid="{EDAE5415-57F7-4851-AC30-3AEE3EA14DEA}"/>
    <cellStyle name="Separador de milhares 16 2 23 2 3" xfId="28761" xr:uid="{4160C78D-70BB-498C-A0BF-28AD133015E2}"/>
    <cellStyle name="Separador de milhares 16 2 23 2 4" xfId="37685" xr:uid="{6C655522-8E69-4FEC-A71A-C465D33218F5}"/>
    <cellStyle name="Separador de milhares 16 2 23 2 5" xfId="43984" xr:uid="{7B88BDC8-2A29-48C3-BF67-0A65E5870B18}"/>
    <cellStyle name="Separador de milhares 16 2 23 3" xfId="21449" xr:uid="{F929A048-D27A-44FA-8C1F-DF492CDF2C79}"/>
    <cellStyle name="Separador de milhares 16 2 23 3 2" xfId="29979" xr:uid="{8BC67F36-2B14-412F-8D0A-07FE8D354C9D}"/>
    <cellStyle name="Separador de milhares 16 2 23 3 3" xfId="37687" xr:uid="{D436B5C1-3A8E-4D40-B499-0BB397EF93E9}"/>
    <cellStyle name="Separador de milhares 16 2 23 3 4" xfId="45205" xr:uid="{1551BE86-8774-431B-A54B-FBAE509E92FF}"/>
    <cellStyle name="Separador de milhares 16 2 23 4" xfId="26462" xr:uid="{4D6C4C37-6EE8-4C44-9FAF-BC66B4D09954}"/>
    <cellStyle name="Separador de milhares 16 2 23 5" xfId="28035" xr:uid="{E8A8A46C-D7BB-4E76-BBCF-96BF7ECE2F89}"/>
    <cellStyle name="Separador de milhares 16 2 23 6" xfId="37684" xr:uid="{E622A01F-565F-4AA3-971F-BFF5CBB23951}"/>
    <cellStyle name="Separador de milhares 16 2 23 7" xfId="42761" xr:uid="{0F3BE296-2FC6-4A89-A512-2C2A3DC82316}"/>
    <cellStyle name="Separador de milhares 16 2 24" xfId="21450" xr:uid="{5B11D155-7481-4822-90AE-418C36A63E84}"/>
    <cellStyle name="Separador de milhares 16 2 24 2" xfId="21451" xr:uid="{1085BCB8-A3CE-4CBC-9B1A-8BD506610A0E}"/>
    <cellStyle name="Separador de milhares 16 2 24 2 2" xfId="21452" xr:uid="{36532033-0204-48DB-9FFA-D5ED0A18F151}"/>
    <cellStyle name="Separador de milhares 16 2 24 2 2 2" xfId="31203" xr:uid="{0B6C0942-62F6-45CA-92AA-143D45ED7354}"/>
    <cellStyle name="Separador de milhares 16 2 24 2 2 3" xfId="37690" xr:uid="{CC354B25-F02E-4CA5-91B0-E009BFFE740C}"/>
    <cellStyle name="Separador de milhares 16 2 24 2 2 4" xfId="46429" xr:uid="{69837AED-5449-402F-9E63-30E32D8F139E}"/>
    <cellStyle name="Separador de milhares 16 2 24 2 3" xfId="28762" xr:uid="{A2E0FE05-D122-46DF-A959-ABC93FE4F758}"/>
    <cellStyle name="Separador de milhares 16 2 24 2 4" xfId="37689" xr:uid="{7C22F9BF-B7A6-4409-A682-8C665D12B653}"/>
    <cellStyle name="Separador de milhares 16 2 24 2 5" xfId="43985" xr:uid="{E5D95D62-12A7-497B-BE0B-88C1414FDF62}"/>
    <cellStyle name="Separador de milhares 16 2 24 3" xfId="21453" xr:uid="{15C20C08-1400-4103-B500-E65FFA1EADCF}"/>
    <cellStyle name="Separador de milhares 16 2 24 3 2" xfId="29980" xr:uid="{C037A645-D324-4F7C-BF6A-CD4CB39B000C}"/>
    <cellStyle name="Separador de milhares 16 2 24 3 3" xfId="37691" xr:uid="{3D66803F-A79B-46DB-9169-D19EDB73F25E}"/>
    <cellStyle name="Separador de milhares 16 2 24 3 4" xfId="45206" xr:uid="{CF5AC624-5CC0-4DBA-A6EA-387237E814FE}"/>
    <cellStyle name="Separador de milhares 16 2 24 4" xfId="26463" xr:uid="{31AC9B29-211F-4101-9EA0-98708505A927}"/>
    <cellStyle name="Separador de milhares 16 2 24 5" xfId="28036" xr:uid="{F20FA311-C2E3-475E-A3F0-A0B042309AD0}"/>
    <cellStyle name="Separador de milhares 16 2 24 6" xfId="37688" xr:uid="{A83B6421-08FA-4F59-AE29-7711311C616D}"/>
    <cellStyle name="Separador de milhares 16 2 24 7" xfId="42762" xr:uid="{5C69E593-33E1-4319-8251-BD86B0E967D3}"/>
    <cellStyle name="Separador de milhares 16 2 25" xfId="21454" xr:uid="{A4A1D45F-29BB-4947-BF38-22FE80701BB2}"/>
    <cellStyle name="Separador de milhares 16 2 25 2" xfId="21455" xr:uid="{6F017668-BAD7-4C28-93BA-8A6EC6C316B8}"/>
    <cellStyle name="Separador de milhares 16 2 25 2 2" xfId="21456" xr:uid="{6F14EF74-C72C-4F57-ABA4-FEBC4F5F08BE}"/>
    <cellStyle name="Separador de milhares 16 2 25 2 2 2" xfId="31204" xr:uid="{FD3D5478-DBFC-45AB-A329-E2E81C3485BD}"/>
    <cellStyle name="Separador de milhares 16 2 25 2 2 3" xfId="37694" xr:uid="{5D490C3B-8451-44BD-969D-EE682979ADB1}"/>
    <cellStyle name="Separador de milhares 16 2 25 2 2 4" xfId="46430" xr:uid="{E1E8CB24-9997-496B-8496-1668CF87093A}"/>
    <cellStyle name="Separador de milhares 16 2 25 2 3" xfId="28763" xr:uid="{2F1C4C1B-3229-4331-863D-1FC2C34BA623}"/>
    <cellStyle name="Separador de milhares 16 2 25 2 4" xfId="37693" xr:uid="{A5A1D863-80B8-45FF-980B-7140224BC49E}"/>
    <cellStyle name="Separador de milhares 16 2 25 2 5" xfId="43986" xr:uid="{F0D2EE4B-EA31-48EB-9554-78685AF833F6}"/>
    <cellStyle name="Separador de milhares 16 2 25 3" xfId="21457" xr:uid="{99972092-81CD-4F7A-B1E9-E713DF899C7A}"/>
    <cellStyle name="Separador de milhares 16 2 25 3 2" xfId="29981" xr:uid="{DB9F8372-07AD-41E4-8734-89F473E134E1}"/>
    <cellStyle name="Separador de milhares 16 2 25 3 3" xfId="37695" xr:uid="{9A161906-D378-49EF-AFCC-2B874475E590}"/>
    <cellStyle name="Separador de milhares 16 2 25 3 4" xfId="45207" xr:uid="{8C518116-0B1B-4797-A13A-DEA66E8D93E6}"/>
    <cellStyle name="Separador de milhares 16 2 25 4" xfId="26464" xr:uid="{8D839ECD-8588-4D7E-9C21-40D4A14BD208}"/>
    <cellStyle name="Separador de milhares 16 2 25 5" xfId="28037" xr:uid="{9DA2371D-27BA-4BCC-A48C-305447600A89}"/>
    <cellStyle name="Separador de milhares 16 2 25 6" xfId="37692" xr:uid="{4D666596-E238-4ECD-97C0-D9D76D5A412B}"/>
    <cellStyle name="Separador de milhares 16 2 25 7" xfId="42763" xr:uid="{7093F27D-F5A7-4BAE-B2CE-683B9B240214}"/>
    <cellStyle name="Separador de milhares 16 2 26" xfId="21458" xr:uid="{D1ACA88C-5DED-4B72-A6CA-7B65327F3F71}"/>
    <cellStyle name="Separador de milhares 16 2 26 2" xfId="21459" xr:uid="{DD80A231-97B1-4E96-896F-4300E79FEF5A}"/>
    <cellStyle name="Separador de milhares 16 2 26 2 2" xfId="21460" xr:uid="{7E2B0194-D391-4662-989F-21F0F2443BFC}"/>
    <cellStyle name="Separador de milhares 16 2 26 2 2 2" xfId="31205" xr:uid="{FC7EA16A-21AA-48DB-9379-A31712CA2684}"/>
    <cellStyle name="Separador de milhares 16 2 26 2 2 3" xfId="37698" xr:uid="{80CFCE48-BC51-4341-B88D-5B87133DBAA2}"/>
    <cellStyle name="Separador de milhares 16 2 26 2 2 4" xfId="46431" xr:uid="{BF0F7A11-705F-4415-BDD8-1342A0F010E4}"/>
    <cellStyle name="Separador de milhares 16 2 26 2 3" xfId="28764" xr:uid="{B9FCC191-713A-424A-AE81-C9B6E1BEC17F}"/>
    <cellStyle name="Separador de milhares 16 2 26 2 4" xfId="37697" xr:uid="{B9E86CFE-9251-47D7-B7CB-30680B0C807C}"/>
    <cellStyle name="Separador de milhares 16 2 26 2 5" xfId="43987" xr:uid="{3D646298-C63B-45F3-A290-55595A3EAFFD}"/>
    <cellStyle name="Separador de milhares 16 2 26 3" xfId="21461" xr:uid="{7B8B07F1-22E5-4EB5-9EE3-582B268BC02A}"/>
    <cellStyle name="Separador de milhares 16 2 26 3 2" xfId="29982" xr:uid="{29D5DF98-AD85-4C9E-BC6E-527DC9132B00}"/>
    <cellStyle name="Separador de milhares 16 2 26 3 3" xfId="37699" xr:uid="{AFA44ABA-D6C9-4D1D-BD0C-58014C36958A}"/>
    <cellStyle name="Separador de milhares 16 2 26 3 4" xfId="45208" xr:uid="{FE7D1590-1000-4438-ABD7-A90BC2AA16A5}"/>
    <cellStyle name="Separador de milhares 16 2 26 4" xfId="26465" xr:uid="{BBF3A2CF-D5DC-481A-AED0-F4CEB77BD649}"/>
    <cellStyle name="Separador de milhares 16 2 26 5" xfId="28038" xr:uid="{C37169F6-DF4F-42EC-A274-B339A65BF499}"/>
    <cellStyle name="Separador de milhares 16 2 26 6" xfId="37696" xr:uid="{9796858F-4299-42BC-8C3B-1E1CEB8C9E60}"/>
    <cellStyle name="Separador de milhares 16 2 26 7" xfId="42764" xr:uid="{5FFC1683-4477-4993-AF2A-6D4337D6C844}"/>
    <cellStyle name="Separador de milhares 16 2 27" xfId="21462" xr:uid="{75B44CAD-76FD-4D32-B1E9-C4D174BC9C0B}"/>
    <cellStyle name="Separador de milhares 16 2 27 2" xfId="21463" xr:uid="{DA271596-F64F-467A-A122-05D58A9991E6}"/>
    <cellStyle name="Separador de milhares 16 2 27 2 2" xfId="21464" xr:uid="{EC751E2A-1BE2-44B6-80B4-2687DA7776E2}"/>
    <cellStyle name="Separador de milhares 16 2 27 2 2 2" xfId="31206" xr:uid="{6D471DC8-E0E8-4809-B54C-6B0DDE5AD782}"/>
    <cellStyle name="Separador de milhares 16 2 27 2 2 3" xfId="37702" xr:uid="{E77B2010-D21F-4A15-9406-ED8551B24B66}"/>
    <cellStyle name="Separador de milhares 16 2 27 2 2 4" xfId="46432" xr:uid="{4DBF5E27-2DB1-4741-A9BB-668D5EE3AD6F}"/>
    <cellStyle name="Separador de milhares 16 2 27 2 3" xfId="28765" xr:uid="{DE57B200-F217-49E3-8B84-C8ECB96380E1}"/>
    <cellStyle name="Separador de milhares 16 2 27 2 4" xfId="37701" xr:uid="{A149CB52-0EE6-47E2-9B79-2481704F2105}"/>
    <cellStyle name="Separador de milhares 16 2 27 2 5" xfId="43988" xr:uid="{76DF5815-B56B-4544-9914-A995D044137E}"/>
    <cellStyle name="Separador de milhares 16 2 27 3" xfId="21465" xr:uid="{D37B6250-A862-47CF-9462-38062CE80D25}"/>
    <cellStyle name="Separador de milhares 16 2 27 3 2" xfId="29983" xr:uid="{7552D500-A689-4FF8-A798-E9120C21DF75}"/>
    <cellStyle name="Separador de milhares 16 2 27 3 3" xfId="37703" xr:uid="{8E76C277-55C8-4028-91CD-858CB4767280}"/>
    <cellStyle name="Separador de milhares 16 2 27 3 4" xfId="45209" xr:uid="{CEF9E09D-6EC4-480A-AC06-8762BEDF7187}"/>
    <cellStyle name="Separador de milhares 16 2 27 4" xfId="26466" xr:uid="{5856559E-2A2E-4DA6-A324-F8E08EB35BE1}"/>
    <cellStyle name="Separador de milhares 16 2 27 5" xfId="28039" xr:uid="{A4587970-0B72-421E-8E6E-EEABF967B991}"/>
    <cellStyle name="Separador de milhares 16 2 27 6" xfId="37700" xr:uid="{B61EA623-B31B-4991-B3BD-1CD21776F7D8}"/>
    <cellStyle name="Separador de milhares 16 2 27 7" xfId="42765" xr:uid="{CCB4D271-EF26-476D-B7FB-2E10867FAEFE}"/>
    <cellStyle name="Separador de milhares 16 2 28" xfId="21466" xr:uid="{8DB57D4A-0877-4DCA-9D2E-5C8AE15A2A24}"/>
    <cellStyle name="Separador de milhares 16 2 28 2" xfId="21467" xr:uid="{CC5A99CB-96CD-4D0A-8968-F0A4294838C5}"/>
    <cellStyle name="Separador de milhares 16 2 28 2 2" xfId="21468" xr:uid="{756D2FC8-0719-4041-B7EF-DD42E13EAB42}"/>
    <cellStyle name="Separador de milhares 16 2 28 2 2 2" xfId="31207" xr:uid="{1DE85C71-1E38-4DE9-A1B5-46F445D8F769}"/>
    <cellStyle name="Separador de milhares 16 2 28 2 2 3" xfId="37706" xr:uid="{AC3388A5-A8AE-4D58-A482-E08F4313D723}"/>
    <cellStyle name="Separador de milhares 16 2 28 2 2 4" xfId="46433" xr:uid="{5C108EE5-4D18-4A0E-8285-AF24694EC872}"/>
    <cellStyle name="Separador de milhares 16 2 28 2 3" xfId="28766" xr:uid="{AC0AC8D2-0CD0-4981-A0EA-9CC4B569BE24}"/>
    <cellStyle name="Separador de milhares 16 2 28 2 4" xfId="37705" xr:uid="{191C18CF-E999-4C58-B8D3-3BF50D0C4C70}"/>
    <cellStyle name="Separador de milhares 16 2 28 2 5" xfId="43989" xr:uid="{D3AAB9CF-94A8-4D50-8B82-7742282BBE50}"/>
    <cellStyle name="Separador de milhares 16 2 28 3" xfId="21469" xr:uid="{B993BB66-7E3D-4216-A0F6-339AA8DB6FD0}"/>
    <cellStyle name="Separador de milhares 16 2 28 3 2" xfId="29984" xr:uid="{8D05C13D-C6BB-43DA-809E-F18089C0D180}"/>
    <cellStyle name="Separador de milhares 16 2 28 3 3" xfId="37707" xr:uid="{478E150A-8CAF-4C2F-BB2A-070BEDF14CBD}"/>
    <cellStyle name="Separador de milhares 16 2 28 3 4" xfId="45210" xr:uid="{CF2870A6-0B90-43E7-B33F-C0C8AD5D065B}"/>
    <cellStyle name="Separador de milhares 16 2 28 4" xfId="26467" xr:uid="{A1B6D1F8-9B85-4068-85F2-9B3F3A0BFCE4}"/>
    <cellStyle name="Separador de milhares 16 2 28 5" xfId="28040" xr:uid="{DBCD86CE-4BF7-47F2-ABEC-A10786C26749}"/>
    <cellStyle name="Separador de milhares 16 2 28 6" xfId="37704" xr:uid="{F735EA60-1CBA-48C0-81D9-D59537CBE657}"/>
    <cellStyle name="Separador de milhares 16 2 28 7" xfId="42766" xr:uid="{C64AD6DA-BD3B-4094-BA09-B8E251108BA0}"/>
    <cellStyle name="Separador de milhares 16 2 29" xfId="21470" xr:uid="{6730F3F0-CE43-4E74-9213-A7879D5EAED8}"/>
    <cellStyle name="Separador de milhares 16 2 29 2" xfId="21471" xr:uid="{F3513C13-66A1-4C4D-9B7B-9D2FEC1FFCD9}"/>
    <cellStyle name="Separador de milhares 16 2 29 2 2" xfId="21472" xr:uid="{ADEE447E-E264-443C-AE02-3F76A2591DE3}"/>
    <cellStyle name="Separador de milhares 16 2 29 2 2 2" xfId="31208" xr:uid="{C8EA5178-421E-4ECD-9C29-67EF59C6C368}"/>
    <cellStyle name="Separador de milhares 16 2 29 2 2 3" xfId="37710" xr:uid="{83F9E384-6957-46E8-AC5C-8E36653C44BB}"/>
    <cellStyle name="Separador de milhares 16 2 29 2 2 4" xfId="46434" xr:uid="{75D8E11F-DD13-4048-8408-EA371B874C1D}"/>
    <cellStyle name="Separador de milhares 16 2 29 2 3" xfId="28767" xr:uid="{B9104759-47C3-40DA-8529-E71554452A23}"/>
    <cellStyle name="Separador de milhares 16 2 29 2 4" xfId="37709" xr:uid="{62FDAB1A-E53C-404D-A1A5-1C53D30FC4E0}"/>
    <cellStyle name="Separador de milhares 16 2 29 2 5" xfId="43990" xr:uid="{24CDA27E-8A83-4F33-B1E4-0941264498D8}"/>
    <cellStyle name="Separador de milhares 16 2 29 3" xfId="21473" xr:uid="{41736D36-E85E-4B4A-8BDA-7F4598E7C198}"/>
    <cellStyle name="Separador de milhares 16 2 29 3 2" xfId="29985" xr:uid="{6589B7C7-4246-4F70-97DC-F4E42E0D511D}"/>
    <cellStyle name="Separador de milhares 16 2 29 3 3" xfId="37711" xr:uid="{5BE25F2E-8DF9-48D5-93D1-417BD542EDB6}"/>
    <cellStyle name="Separador de milhares 16 2 29 3 4" xfId="45211" xr:uid="{E33F207A-48D3-4D55-932C-C31BFE2F1F22}"/>
    <cellStyle name="Separador de milhares 16 2 29 4" xfId="26468" xr:uid="{C3158388-9850-4525-8953-C31C22F965AC}"/>
    <cellStyle name="Separador de milhares 16 2 29 5" xfId="28041" xr:uid="{B6BC08AB-B506-4613-8FD5-66C887875BD2}"/>
    <cellStyle name="Separador de milhares 16 2 29 6" xfId="37708" xr:uid="{1B650D1D-FA68-4652-A3CA-96E9519CF7FE}"/>
    <cellStyle name="Separador de milhares 16 2 29 7" xfId="42767" xr:uid="{119811F9-5793-4C75-B672-D95D3F01D991}"/>
    <cellStyle name="Separador de milhares 16 2 3" xfId="21474" xr:uid="{913EDB72-4257-4B36-9FF8-1F02239B9B26}"/>
    <cellStyle name="Separador de milhares 16 2 3 2" xfId="21475" xr:uid="{36C92136-8DD4-40D1-933F-87F81F6ECD6B}"/>
    <cellStyle name="Separador de milhares 16 2 3 2 2" xfId="21476" xr:uid="{8896FCD6-7E0C-4659-A065-E79654A5613D}"/>
    <cellStyle name="Separador de milhares 16 2 3 2 2 2" xfId="31209" xr:uid="{52D589AC-647C-45D5-B7B8-E6B8856A2813}"/>
    <cellStyle name="Separador de milhares 16 2 3 2 2 3" xfId="37714" xr:uid="{171A3DF0-C8E6-4084-81F6-27E09D23D9C1}"/>
    <cellStyle name="Separador de milhares 16 2 3 2 2 4" xfId="46435" xr:uid="{C137CB50-2CE6-46F4-9C39-C6C7B02D7E4C}"/>
    <cellStyle name="Separador de milhares 16 2 3 2 3" xfId="28768" xr:uid="{08A079EF-AD95-4C0D-8B2A-5A793A964972}"/>
    <cellStyle name="Separador de milhares 16 2 3 2 4" xfId="37713" xr:uid="{53E6BC6B-8112-4867-B833-2485874D0A1C}"/>
    <cellStyle name="Separador de milhares 16 2 3 2 5" xfId="43991" xr:uid="{50715E7F-70B1-4432-BF65-94DE51F78AE2}"/>
    <cellStyle name="Separador de milhares 16 2 3 3" xfId="21477" xr:uid="{9B9E8D63-6AE7-4DDD-90F0-05A8142C8E82}"/>
    <cellStyle name="Separador de milhares 16 2 3 3 2" xfId="29986" xr:uid="{637617F0-8410-44C0-B1A9-660704F0BFFE}"/>
    <cellStyle name="Separador de milhares 16 2 3 3 3" xfId="37715" xr:uid="{4622EAAA-DA67-4975-BC71-3154D1B9357E}"/>
    <cellStyle name="Separador de milhares 16 2 3 3 4" xfId="45212" xr:uid="{E5BD9C0F-4400-46DC-BFF6-57FBE3B50128}"/>
    <cellStyle name="Separador de milhares 16 2 3 4" xfId="26469" xr:uid="{14F3367C-66DF-4164-BA5B-801721D9395B}"/>
    <cellStyle name="Separador de milhares 16 2 3 5" xfId="28042" xr:uid="{217ED37E-32C5-4079-8584-68028F49502D}"/>
    <cellStyle name="Separador de milhares 16 2 3 6" xfId="37712" xr:uid="{6901C609-EC42-466A-A852-ADEF373F5EF8}"/>
    <cellStyle name="Separador de milhares 16 2 3 7" xfId="42768" xr:uid="{53FC2AF6-8E85-48E8-94BB-73731A303BD4}"/>
    <cellStyle name="Separador de milhares 16 2 30" xfId="21478" xr:uid="{03493E39-1DB4-4902-8F1A-9C85153C59C7}"/>
    <cellStyle name="Separador de milhares 16 2 30 2" xfId="21479" xr:uid="{A319054F-3C20-45B4-AB8E-D60939C63CF7}"/>
    <cellStyle name="Separador de milhares 16 2 30 2 2" xfId="21480" xr:uid="{BCB68944-AB0E-4FB4-8EC9-E6E01FFC7978}"/>
    <cellStyle name="Separador de milhares 16 2 30 2 2 2" xfId="31210" xr:uid="{208D0D7D-8B60-4179-97A2-7788F0A4DF90}"/>
    <cellStyle name="Separador de milhares 16 2 30 2 2 3" xfId="37718" xr:uid="{90245019-FE57-4CFC-844A-23B007DE56ED}"/>
    <cellStyle name="Separador de milhares 16 2 30 2 2 4" xfId="46436" xr:uid="{1194ED32-9B36-44EF-A38B-EB68AD94023E}"/>
    <cellStyle name="Separador de milhares 16 2 30 2 3" xfId="28769" xr:uid="{F4D518EF-71A8-48B7-91D0-9F3F0CF18E43}"/>
    <cellStyle name="Separador de milhares 16 2 30 2 4" xfId="37717" xr:uid="{CD20DB2A-9946-4A48-BFA6-A226C9FE2015}"/>
    <cellStyle name="Separador de milhares 16 2 30 2 5" xfId="43992" xr:uid="{00435C2D-D240-4096-9F27-2BD45D356D56}"/>
    <cellStyle name="Separador de milhares 16 2 30 3" xfId="21481" xr:uid="{D27AC391-08A3-45A2-94D2-A34DEAB34076}"/>
    <cellStyle name="Separador de milhares 16 2 30 3 2" xfId="29987" xr:uid="{5BBE2B2B-5D49-4E68-A556-0258241E24CA}"/>
    <cellStyle name="Separador de milhares 16 2 30 3 3" xfId="37719" xr:uid="{982DE6B1-B024-4073-BB96-3D45CFB96C30}"/>
    <cellStyle name="Separador de milhares 16 2 30 3 4" xfId="45213" xr:uid="{AF23904D-369C-4C82-A06F-D863CFDC0A1A}"/>
    <cellStyle name="Separador de milhares 16 2 30 4" xfId="26470" xr:uid="{9D50AD81-52D7-4F46-9412-BF7A58C0BDE6}"/>
    <cellStyle name="Separador de milhares 16 2 30 5" xfId="28043" xr:uid="{6C62AF53-A4F5-403B-8064-1DEFAF4B284A}"/>
    <cellStyle name="Separador de milhares 16 2 30 6" xfId="37716" xr:uid="{09DA7EEA-9524-4C1D-8B4E-7309B16A9F48}"/>
    <cellStyle name="Separador de milhares 16 2 30 7" xfId="42769" xr:uid="{14733D70-289A-4A60-A9C4-40D6984664F3}"/>
    <cellStyle name="Separador de milhares 16 2 31" xfId="21482" xr:uid="{A6FE06A6-9318-43C1-8374-12C233064738}"/>
    <cellStyle name="Separador de milhares 16 2 31 2" xfId="21483" xr:uid="{A3F513AD-1095-4460-8A33-11DF580C5F8A}"/>
    <cellStyle name="Separador de milhares 16 2 31 2 2" xfId="21484" xr:uid="{A7EC66C0-E133-4BFD-B748-237715633EF6}"/>
    <cellStyle name="Separador de milhares 16 2 31 2 2 2" xfId="31211" xr:uid="{68241FF3-CCB1-4309-9579-49282A4CDF0A}"/>
    <cellStyle name="Separador de milhares 16 2 31 2 2 3" xfId="37722" xr:uid="{09B6F526-962A-42A6-A394-C3D5F6DC8050}"/>
    <cellStyle name="Separador de milhares 16 2 31 2 2 4" xfId="46437" xr:uid="{60CF9518-33A7-419D-AF8A-980D710B0F56}"/>
    <cellStyle name="Separador de milhares 16 2 31 2 3" xfId="28770" xr:uid="{619E186B-19B3-4EEA-9324-666693B546A8}"/>
    <cellStyle name="Separador de milhares 16 2 31 2 4" xfId="37721" xr:uid="{B777650D-E880-44BC-9E9B-0D99906CFFC4}"/>
    <cellStyle name="Separador de milhares 16 2 31 2 5" xfId="43993" xr:uid="{D351C025-7B73-4D57-92F2-D40383A210C0}"/>
    <cellStyle name="Separador de milhares 16 2 31 3" xfId="21485" xr:uid="{B9868510-7FC0-47E6-9802-6B7DFFF8803B}"/>
    <cellStyle name="Separador de milhares 16 2 31 3 2" xfId="29988" xr:uid="{C3D5C288-EBBA-4B61-897D-5B7D779DE02A}"/>
    <cellStyle name="Separador de milhares 16 2 31 3 3" xfId="37723" xr:uid="{6954D40B-BD54-44FC-ACD7-F2A60B2FE4B7}"/>
    <cellStyle name="Separador de milhares 16 2 31 3 4" xfId="45214" xr:uid="{3EFDA9B1-27B2-4EF4-A7D5-D5F8113A6884}"/>
    <cellStyle name="Separador de milhares 16 2 31 4" xfId="26471" xr:uid="{8327285A-DC4F-452C-B19A-4D7F37E01740}"/>
    <cellStyle name="Separador de milhares 16 2 31 5" xfId="28044" xr:uid="{53C859E6-B87C-4C31-B633-5264A39E71A4}"/>
    <cellStyle name="Separador de milhares 16 2 31 6" xfId="37720" xr:uid="{5ABBEA9C-5CA1-49FF-BF89-E94B6356CF77}"/>
    <cellStyle name="Separador de milhares 16 2 31 7" xfId="42770" xr:uid="{C024C70D-84A2-4A66-8DBC-D7FF1135D2EE}"/>
    <cellStyle name="Separador de milhares 16 2 32" xfId="21486" xr:uid="{49E7EA96-74E2-4B2D-BCA4-9B0F351B3148}"/>
    <cellStyle name="Separador de milhares 16 2 32 2" xfId="21487" xr:uid="{C1C8560C-AC46-4AE9-A4AC-B29FDE67341E}"/>
    <cellStyle name="Separador de milhares 16 2 32 2 2" xfId="21488" xr:uid="{42C2DB73-2A6F-42E2-800A-40926F6FE0F6}"/>
    <cellStyle name="Separador de milhares 16 2 32 2 2 2" xfId="31212" xr:uid="{82F1C0EA-BF5A-4DBA-84BA-B7525E4889F3}"/>
    <cellStyle name="Separador de milhares 16 2 32 2 2 3" xfId="37726" xr:uid="{BEBDBDA1-F384-46FD-8943-E9701656898B}"/>
    <cellStyle name="Separador de milhares 16 2 32 2 2 4" xfId="46438" xr:uid="{0F6FDD4E-0679-4C4D-83FF-F05DE3CD71C9}"/>
    <cellStyle name="Separador de milhares 16 2 32 2 3" xfId="28771" xr:uid="{FD27453D-6406-4D12-ACF6-7D80E57DDF97}"/>
    <cellStyle name="Separador de milhares 16 2 32 2 4" xfId="37725" xr:uid="{9C6D58BB-CE21-4236-A2E1-E460FA4979AB}"/>
    <cellStyle name="Separador de milhares 16 2 32 2 5" xfId="43994" xr:uid="{C0DFBF2A-A6D2-4E8D-A51C-9FBBDB39F537}"/>
    <cellStyle name="Separador de milhares 16 2 32 3" xfId="21489" xr:uid="{2C16D5A5-CCDC-4C81-98D5-D8F0BB735924}"/>
    <cellStyle name="Separador de milhares 16 2 32 3 2" xfId="29989" xr:uid="{A69C5400-3C33-465F-9B4F-E689303ABE10}"/>
    <cellStyle name="Separador de milhares 16 2 32 3 3" xfId="37727" xr:uid="{C499B3AC-5A04-4BC6-8161-3906480A14BF}"/>
    <cellStyle name="Separador de milhares 16 2 32 3 4" xfId="45215" xr:uid="{3FCB5600-8F1D-4296-8E7C-C318C42562ED}"/>
    <cellStyle name="Separador de milhares 16 2 32 4" xfId="26472" xr:uid="{E21EA9ED-562A-483C-A4C7-15085A0E87EE}"/>
    <cellStyle name="Separador de milhares 16 2 32 5" xfId="28045" xr:uid="{C4DBFEF5-D9CE-43F6-8872-D4F840C0E217}"/>
    <cellStyle name="Separador de milhares 16 2 32 6" xfId="37724" xr:uid="{7E9007BB-8D27-4963-BED4-F4E4F72E1DAD}"/>
    <cellStyle name="Separador de milhares 16 2 32 7" xfId="42771" xr:uid="{F4421BB3-9A48-40CB-A093-9C98BB2F2AB8}"/>
    <cellStyle name="Separador de milhares 16 2 33" xfId="21490" xr:uid="{3B6E06C7-D3BC-4206-AC4E-3D4339774D3B}"/>
    <cellStyle name="Separador de milhares 16 2 33 2" xfId="21491" xr:uid="{7552FAD1-89EF-45A0-8299-667D45A1DB8B}"/>
    <cellStyle name="Separador de milhares 16 2 33 2 2" xfId="21492" xr:uid="{24D964EF-B83E-455F-AC52-897D1005DF4B}"/>
    <cellStyle name="Separador de milhares 16 2 33 2 2 2" xfId="31213" xr:uid="{7D898BAC-7134-446C-B11B-62076CCF597A}"/>
    <cellStyle name="Separador de milhares 16 2 33 2 2 3" xfId="37730" xr:uid="{EFAAABA5-E47A-4940-A240-386F3561B175}"/>
    <cellStyle name="Separador de milhares 16 2 33 2 2 4" xfId="46439" xr:uid="{AF617CAB-304A-450C-A722-A8BE2890418D}"/>
    <cellStyle name="Separador de milhares 16 2 33 2 3" xfId="28772" xr:uid="{1A19A71D-5F49-4715-AC35-1EA269B5E39C}"/>
    <cellStyle name="Separador de milhares 16 2 33 2 4" xfId="37729" xr:uid="{78043AEB-CC13-4C0E-83C4-AF6E7311941C}"/>
    <cellStyle name="Separador de milhares 16 2 33 2 5" xfId="43995" xr:uid="{1B86C26E-3C2F-46A3-82AE-C4E5A9CD9E1B}"/>
    <cellStyle name="Separador de milhares 16 2 33 3" xfId="21493" xr:uid="{71BB5698-ADC1-4681-A48B-76B342A281E8}"/>
    <cellStyle name="Separador de milhares 16 2 33 3 2" xfId="29990" xr:uid="{EC9CF4D7-C401-4545-9814-6E701E87610C}"/>
    <cellStyle name="Separador de milhares 16 2 33 3 3" xfId="37731" xr:uid="{AA0B191E-0225-49DF-A60E-4D2AB91C9266}"/>
    <cellStyle name="Separador de milhares 16 2 33 3 4" xfId="45216" xr:uid="{9FBA5E73-47BE-4C48-8A16-667F15A41417}"/>
    <cellStyle name="Separador de milhares 16 2 33 4" xfId="26473" xr:uid="{CC940257-F005-4A7B-841D-C87DDF9E2E1B}"/>
    <cellStyle name="Separador de milhares 16 2 33 5" xfId="28046" xr:uid="{BDBA19E5-1B64-49A5-B15E-971C66DBAE95}"/>
    <cellStyle name="Separador de milhares 16 2 33 6" xfId="37728" xr:uid="{87C07272-9026-4AAD-94CB-EF48CF541919}"/>
    <cellStyle name="Separador de milhares 16 2 33 7" xfId="42772" xr:uid="{E998CAB3-EDD3-4C5D-82D9-01B4CE494C87}"/>
    <cellStyle name="Separador de milhares 16 2 34" xfId="21494" xr:uid="{419F7140-DB21-44E1-9A88-C8A2D50E3C10}"/>
    <cellStyle name="Separador de milhares 16 2 34 2" xfId="21495" xr:uid="{E2A0532E-870F-4A12-8903-97267EE59491}"/>
    <cellStyle name="Separador de milhares 16 2 34 2 2" xfId="21496" xr:uid="{B3ABF0F9-334A-4889-87E4-CCC3463D8D58}"/>
    <cellStyle name="Separador de milhares 16 2 34 2 2 2" xfId="31214" xr:uid="{139CE28D-4B77-4F39-8BE9-78FEF06E4075}"/>
    <cellStyle name="Separador de milhares 16 2 34 2 2 3" xfId="37734" xr:uid="{5408D802-5981-461D-BAFF-7E9905CEF2F1}"/>
    <cellStyle name="Separador de milhares 16 2 34 2 2 4" xfId="46440" xr:uid="{B5FA339B-482C-4D0E-A16C-B1F3D8CBC0C3}"/>
    <cellStyle name="Separador de milhares 16 2 34 2 3" xfId="28773" xr:uid="{94A8EEAE-B1F1-4122-93F5-902F29E0F19B}"/>
    <cellStyle name="Separador de milhares 16 2 34 2 4" xfId="37733" xr:uid="{7E9420D4-841C-41D7-A950-9F454F184A09}"/>
    <cellStyle name="Separador de milhares 16 2 34 2 5" xfId="43996" xr:uid="{A92C0FF8-A859-4022-8EF0-FCED03CFED0A}"/>
    <cellStyle name="Separador de milhares 16 2 34 3" xfId="21497" xr:uid="{F3C29D08-5B43-4A3B-8125-F781BB6F02B6}"/>
    <cellStyle name="Separador de milhares 16 2 34 3 2" xfId="29991" xr:uid="{C9B11B98-0FEF-493B-96B4-FF4AE64DDC76}"/>
    <cellStyle name="Separador de milhares 16 2 34 3 3" xfId="37735" xr:uid="{19DC3E10-C51D-4D52-81A4-C92E5AFB8A7B}"/>
    <cellStyle name="Separador de milhares 16 2 34 3 4" xfId="45217" xr:uid="{A91E0094-4ECC-4F14-82FF-6B4CD13E5BA1}"/>
    <cellStyle name="Separador de milhares 16 2 34 4" xfId="26474" xr:uid="{0929DA38-2038-4F3F-9E9D-C44B4510E363}"/>
    <cellStyle name="Separador de milhares 16 2 34 5" xfId="28047" xr:uid="{4FE02EB8-CC85-4180-B8ED-F0A47A5FCB4C}"/>
    <cellStyle name="Separador de milhares 16 2 34 6" xfId="37732" xr:uid="{DD0A5A65-2D2A-44A1-A181-D7C84521EB7F}"/>
    <cellStyle name="Separador de milhares 16 2 34 7" xfId="42773" xr:uid="{58AFCB7C-FD47-4DB3-AC34-6DBB7362A740}"/>
    <cellStyle name="Separador de milhares 16 2 35" xfId="21498" xr:uid="{308DC735-67C5-414F-8C5D-348790EE3D90}"/>
    <cellStyle name="Separador de milhares 16 2 35 2" xfId="21499" xr:uid="{E37CE5F7-0CAE-4D63-ABAE-75B0390A824C}"/>
    <cellStyle name="Separador de milhares 16 2 35 2 2" xfId="21500" xr:uid="{3F2BF6E9-542F-4FF9-95AE-891A34478E98}"/>
    <cellStyle name="Separador de milhares 16 2 35 2 2 2" xfId="31215" xr:uid="{A910EA0E-DEDE-4E6B-8AE9-A021107695A0}"/>
    <cellStyle name="Separador de milhares 16 2 35 2 2 3" xfId="37738" xr:uid="{218E382E-999C-4EF5-B410-77D1509BC321}"/>
    <cellStyle name="Separador de milhares 16 2 35 2 2 4" xfId="46441" xr:uid="{D5A76B10-BFB1-42D2-BD4E-358AC98D4196}"/>
    <cellStyle name="Separador de milhares 16 2 35 2 3" xfId="28774" xr:uid="{A0B1E8D2-40D4-4CF8-9DB0-F031E54D031D}"/>
    <cellStyle name="Separador de milhares 16 2 35 2 4" xfId="37737" xr:uid="{9F17882D-983A-4A66-82D4-638A42825BF0}"/>
    <cellStyle name="Separador de milhares 16 2 35 2 5" xfId="43997" xr:uid="{E1F58663-2896-4B74-B636-9BA570754EF3}"/>
    <cellStyle name="Separador de milhares 16 2 35 3" xfId="21501" xr:uid="{F400B4C2-11BC-4452-A3DF-4AB6E310E3D8}"/>
    <cellStyle name="Separador de milhares 16 2 35 3 2" xfId="29992" xr:uid="{34BBCC1F-E82E-42E7-BB62-6B3F955320DA}"/>
    <cellStyle name="Separador de milhares 16 2 35 3 3" xfId="37739" xr:uid="{EAD5761A-2311-418E-A63E-5484B6C6E96B}"/>
    <cellStyle name="Separador de milhares 16 2 35 3 4" xfId="45218" xr:uid="{BC52499D-1AE6-48CF-9A3C-5D6158683E39}"/>
    <cellStyle name="Separador de milhares 16 2 35 4" xfId="26475" xr:uid="{3DE7DDD0-56BA-4F42-9E3A-29CDB96C7BD9}"/>
    <cellStyle name="Separador de milhares 16 2 35 5" xfId="28048" xr:uid="{B3EDF510-3226-47DA-916D-C806EAC648BA}"/>
    <cellStyle name="Separador de milhares 16 2 35 6" xfId="37736" xr:uid="{7248B300-B918-4D23-AC55-4D27F871BCFF}"/>
    <cellStyle name="Separador de milhares 16 2 35 7" xfId="42774" xr:uid="{F043E1FE-6599-42C3-8464-217FB5BBE870}"/>
    <cellStyle name="Separador de milhares 16 2 36" xfId="21502" xr:uid="{686E2B73-FA3A-46D2-A19F-92432EE9AB88}"/>
    <cellStyle name="Separador de milhares 16 2 36 2" xfId="21503" xr:uid="{76B43803-339F-4DA3-A71B-23549A0CE06E}"/>
    <cellStyle name="Separador de milhares 16 2 36 2 2" xfId="21504" xr:uid="{50FE2047-DBE3-44BF-B9A6-61122233A373}"/>
    <cellStyle name="Separador de milhares 16 2 36 2 2 2" xfId="31216" xr:uid="{16D8A43B-0F29-485A-8E62-43721356F59B}"/>
    <cellStyle name="Separador de milhares 16 2 36 2 2 3" xfId="37742" xr:uid="{BA33D836-81D4-41EC-9F40-C3361C587C33}"/>
    <cellStyle name="Separador de milhares 16 2 36 2 2 4" xfId="46442" xr:uid="{720DA632-F0E4-408F-9666-C2D6C31CF56B}"/>
    <cellStyle name="Separador de milhares 16 2 36 2 3" xfId="28775" xr:uid="{012B5D12-C65E-4410-A6B7-68D09F7BE5DA}"/>
    <cellStyle name="Separador de milhares 16 2 36 2 4" xfId="37741" xr:uid="{53760102-D805-4945-A0FC-35741C01407E}"/>
    <cellStyle name="Separador de milhares 16 2 36 2 5" xfId="43998" xr:uid="{59DD441C-3D88-4997-8357-2CBFD114B95B}"/>
    <cellStyle name="Separador de milhares 16 2 36 3" xfId="21505" xr:uid="{2E99BBF4-B1E9-4FE7-85D0-26F27A604C2C}"/>
    <cellStyle name="Separador de milhares 16 2 36 3 2" xfId="29993" xr:uid="{16F95451-7EB7-4072-94F8-710318C36DE2}"/>
    <cellStyle name="Separador de milhares 16 2 36 3 3" xfId="37743" xr:uid="{52B612BA-ED71-455B-8958-3880230DAE71}"/>
    <cellStyle name="Separador de milhares 16 2 36 3 4" xfId="45219" xr:uid="{92BA6F11-FA7F-4F03-ACA7-E11FA0AAC4F5}"/>
    <cellStyle name="Separador de milhares 16 2 36 4" xfId="26476" xr:uid="{00C3A507-E7EC-46FE-AA82-981FA948246B}"/>
    <cellStyle name="Separador de milhares 16 2 36 5" xfId="28049" xr:uid="{EEBB3C80-EC05-49D4-AEBC-093C86031774}"/>
    <cellStyle name="Separador de milhares 16 2 36 6" xfId="37740" xr:uid="{55148EBF-EB3D-4964-9CFC-D0C823FC9E2A}"/>
    <cellStyle name="Separador de milhares 16 2 36 7" xfId="42775" xr:uid="{7917C735-51A2-492F-A641-FFC6DB1170B8}"/>
    <cellStyle name="Separador de milhares 16 2 37" xfId="21506" xr:uid="{AB186E6D-914C-4A61-8A73-CCF12A90D316}"/>
    <cellStyle name="Separador de milhares 16 2 37 2" xfId="21507" xr:uid="{CBAFF675-27B1-4E1B-A1E4-3B7A00D53CC8}"/>
    <cellStyle name="Separador de milhares 16 2 37 2 2" xfId="21508" xr:uid="{42E53F5C-D296-4A5D-9261-7CF298C1E40B}"/>
    <cellStyle name="Separador de milhares 16 2 37 2 2 2" xfId="31217" xr:uid="{C49E116E-DF6F-46AB-BF5B-E13398B1CAD1}"/>
    <cellStyle name="Separador de milhares 16 2 37 2 2 3" xfId="37746" xr:uid="{0EFD6930-52F6-4349-A51F-4A3AEEEC3826}"/>
    <cellStyle name="Separador de milhares 16 2 37 2 2 4" xfId="46443" xr:uid="{4AB501BB-7E7C-49C8-B3DD-3737ED12D171}"/>
    <cellStyle name="Separador de milhares 16 2 37 2 3" xfId="28776" xr:uid="{89419889-E707-4D93-A8F5-A32C57F933A1}"/>
    <cellStyle name="Separador de milhares 16 2 37 2 4" xfId="37745" xr:uid="{FC82DA67-7826-4232-8BBB-1BEFF53DC599}"/>
    <cellStyle name="Separador de milhares 16 2 37 2 5" xfId="43999" xr:uid="{BCB99156-69F5-4C76-9307-1D1A6B7EEBC7}"/>
    <cellStyle name="Separador de milhares 16 2 37 3" xfId="21509" xr:uid="{841BA27E-2A4C-4F33-809F-4A8728B6A8A2}"/>
    <cellStyle name="Separador de milhares 16 2 37 3 2" xfId="29994" xr:uid="{348EA46A-A860-4E07-97B3-340FA627B1C7}"/>
    <cellStyle name="Separador de milhares 16 2 37 3 3" xfId="37747" xr:uid="{1DA65857-4246-4B2F-A313-F2B64614B78A}"/>
    <cellStyle name="Separador de milhares 16 2 37 3 4" xfId="45220" xr:uid="{C43D7F6B-90B2-44A1-82D6-2031A12DAD3E}"/>
    <cellStyle name="Separador de milhares 16 2 37 4" xfId="26477" xr:uid="{F6D5EFE3-ED63-4DDC-B4FE-685DC6453862}"/>
    <cellStyle name="Separador de milhares 16 2 37 5" xfId="28050" xr:uid="{0FD446C9-F41B-4FEF-85F7-E2D049EE6CF9}"/>
    <cellStyle name="Separador de milhares 16 2 37 6" xfId="37744" xr:uid="{D3226BE7-0948-4C62-90FB-1E50758FA39F}"/>
    <cellStyle name="Separador de milhares 16 2 37 7" xfId="42776" xr:uid="{B906880E-44B6-4884-8A19-540974D90826}"/>
    <cellStyle name="Separador de milhares 16 2 38" xfId="21510" xr:uid="{9ECAC670-25C1-45C8-B9AE-D661E4759329}"/>
    <cellStyle name="Separador de milhares 16 2 38 2" xfId="21511" xr:uid="{1492BDBD-25E6-402D-AA47-22B66C41FAB3}"/>
    <cellStyle name="Separador de milhares 16 2 38 2 2" xfId="21512" xr:uid="{690E47F7-BC13-452F-BA9F-AA77A49AFE25}"/>
    <cellStyle name="Separador de milhares 16 2 38 2 2 2" xfId="31218" xr:uid="{30C66D8A-EDEE-48C0-AD7C-D735E6EEB2CA}"/>
    <cellStyle name="Separador de milhares 16 2 38 2 2 3" xfId="37750" xr:uid="{DE3420FE-4FC0-4AB8-973A-A1C9DCA6DBA4}"/>
    <cellStyle name="Separador de milhares 16 2 38 2 2 4" xfId="46444" xr:uid="{EA7463ED-5C9C-4801-BC18-179FC94784BC}"/>
    <cellStyle name="Separador de milhares 16 2 38 2 3" xfId="28777" xr:uid="{37D7AA90-8E71-43CF-8508-5815ECEB655D}"/>
    <cellStyle name="Separador de milhares 16 2 38 2 4" xfId="37749" xr:uid="{CAC1BF60-73EF-46E7-B9A2-978E2B402E91}"/>
    <cellStyle name="Separador de milhares 16 2 38 2 5" xfId="44000" xr:uid="{3C9D05D0-D134-401E-BD4B-728FF224F651}"/>
    <cellStyle name="Separador de milhares 16 2 38 3" xfId="21513" xr:uid="{6AC96436-FFC2-4598-A031-D36A4B3B7CA5}"/>
    <cellStyle name="Separador de milhares 16 2 38 3 2" xfId="29995" xr:uid="{793AD06C-C23F-48D9-B3C0-31CAE7E110EA}"/>
    <cellStyle name="Separador de milhares 16 2 38 3 3" xfId="37751" xr:uid="{AC87A19C-59A7-4968-A363-44C7C0AB32CA}"/>
    <cellStyle name="Separador de milhares 16 2 38 3 4" xfId="45221" xr:uid="{960A2E39-B666-4696-8BF7-C09AFA7A4D99}"/>
    <cellStyle name="Separador de milhares 16 2 38 4" xfId="26478" xr:uid="{0DAD9A12-C0FE-46A6-B9DF-7F56C1E85E91}"/>
    <cellStyle name="Separador de milhares 16 2 38 5" xfId="28051" xr:uid="{2F5F4D2F-0B25-47FE-9279-B0FED3B40A76}"/>
    <cellStyle name="Separador de milhares 16 2 38 6" xfId="37748" xr:uid="{24BE6062-C84A-4DE8-AAB1-7E23D1313985}"/>
    <cellStyle name="Separador de milhares 16 2 38 7" xfId="42777" xr:uid="{9AE6A78F-7553-4A50-ADB6-8FF85BF63BE0}"/>
    <cellStyle name="Separador de milhares 16 2 39" xfId="21514" xr:uid="{DD388180-F3C8-4111-A0F8-721DE96B65F6}"/>
    <cellStyle name="Separador de milhares 16 2 39 2" xfId="21515" xr:uid="{19EB9950-FEA7-44D0-A7F7-59EAC69EA5C7}"/>
    <cellStyle name="Separador de milhares 16 2 39 2 2" xfId="21516" xr:uid="{0BA49CF0-9DD4-48DE-A0EB-31CF23943D4B}"/>
    <cellStyle name="Separador de milhares 16 2 39 2 2 2" xfId="31219" xr:uid="{0E6B98E2-E923-4EF5-9B2E-4BA2986B8EC3}"/>
    <cellStyle name="Separador de milhares 16 2 39 2 2 3" xfId="37754" xr:uid="{5A572BD5-3788-4532-A54B-CA8F8B5F6A12}"/>
    <cellStyle name="Separador de milhares 16 2 39 2 2 4" xfId="46445" xr:uid="{12B81E9A-8B66-433E-BDE5-D0A1BB409D9B}"/>
    <cellStyle name="Separador de milhares 16 2 39 2 3" xfId="28778" xr:uid="{6C25AA1E-9356-416F-A29B-AEFBEBACF702}"/>
    <cellStyle name="Separador de milhares 16 2 39 2 4" xfId="37753" xr:uid="{576FA816-A6CB-43CD-8677-0675B0FE4D1E}"/>
    <cellStyle name="Separador de milhares 16 2 39 2 5" xfId="44001" xr:uid="{0549F31A-B2D2-48A0-9BE1-9341199086F1}"/>
    <cellStyle name="Separador de milhares 16 2 39 3" xfId="21517" xr:uid="{04801612-5C63-4E06-B262-F2AA18FEEF0D}"/>
    <cellStyle name="Separador de milhares 16 2 39 3 2" xfId="29996" xr:uid="{8795FC05-5943-4592-A5DD-2E7D09BDB24D}"/>
    <cellStyle name="Separador de milhares 16 2 39 3 3" xfId="37755" xr:uid="{3059440F-0731-456F-9639-B1DDB17F278E}"/>
    <cellStyle name="Separador de milhares 16 2 39 3 4" xfId="45222" xr:uid="{B0A3BDDA-C0D8-4057-AAF7-6D7C2D43FA6D}"/>
    <cellStyle name="Separador de milhares 16 2 39 4" xfId="26479" xr:uid="{2DC063A1-DF54-48AC-BC91-CF4255ADFE0F}"/>
    <cellStyle name="Separador de milhares 16 2 39 5" xfId="28052" xr:uid="{ABE66DD4-0E24-4E60-951E-C613254CFA59}"/>
    <cellStyle name="Separador de milhares 16 2 39 6" xfId="37752" xr:uid="{619EF1A5-942E-42BB-A661-725BAF6F24C0}"/>
    <cellStyle name="Separador de milhares 16 2 39 7" xfId="42778" xr:uid="{2EC45096-7DEA-42BD-8939-6082341E5593}"/>
    <cellStyle name="Separador de milhares 16 2 4" xfId="21518" xr:uid="{378A9FE9-57EB-4764-970A-E8186F1533CD}"/>
    <cellStyle name="Separador de milhares 16 2 4 2" xfId="21519" xr:uid="{A1256494-147C-47D6-894A-716A0069467E}"/>
    <cellStyle name="Separador de milhares 16 2 4 2 2" xfId="21520" xr:uid="{53B1ABFB-F5E9-47BA-BAF8-580194F43F9C}"/>
    <cellStyle name="Separador de milhares 16 2 4 2 2 2" xfId="31220" xr:uid="{AECB553A-A5A2-49D6-9188-E4B343795F7B}"/>
    <cellStyle name="Separador de milhares 16 2 4 2 2 3" xfId="37758" xr:uid="{162212DE-9C45-4A6A-AD49-3B2560C3B519}"/>
    <cellStyle name="Separador de milhares 16 2 4 2 2 4" xfId="46446" xr:uid="{1D91561A-9F7C-4F73-A44D-AD91C2F29A45}"/>
    <cellStyle name="Separador de milhares 16 2 4 2 3" xfId="28779" xr:uid="{88A5CBB3-BAE4-4288-889A-EA4399A71108}"/>
    <cellStyle name="Separador de milhares 16 2 4 2 4" xfId="37757" xr:uid="{1F4A1EE5-D8C3-4FE9-A12A-296CCBBE0568}"/>
    <cellStyle name="Separador de milhares 16 2 4 2 5" xfId="44002" xr:uid="{2D41716E-F5ED-4025-9263-366FB1B11998}"/>
    <cellStyle name="Separador de milhares 16 2 4 3" xfId="21521" xr:uid="{38167BE9-1234-4727-9C09-85D3A581F58D}"/>
    <cellStyle name="Separador de milhares 16 2 4 3 2" xfId="29997" xr:uid="{07415BA3-50A7-4610-99DF-F8F0927C4D02}"/>
    <cellStyle name="Separador de milhares 16 2 4 3 3" xfId="37759" xr:uid="{E1D37573-B231-4180-B839-11A97D2039BD}"/>
    <cellStyle name="Separador de milhares 16 2 4 3 4" xfId="45223" xr:uid="{E087517C-0481-43F2-93D5-B04DF1EAB488}"/>
    <cellStyle name="Separador de milhares 16 2 4 4" xfId="26480" xr:uid="{06000F81-8746-4D1C-841C-5FD8511310D1}"/>
    <cellStyle name="Separador de milhares 16 2 4 5" xfId="28053" xr:uid="{591B3100-E412-421E-B802-F9F09274DB28}"/>
    <cellStyle name="Separador de milhares 16 2 4 6" xfId="37756" xr:uid="{147C1E18-AD93-4D64-B7B9-1B7364C51DE2}"/>
    <cellStyle name="Separador de milhares 16 2 4 7" xfId="42779" xr:uid="{0065F6EC-F7A8-4EDF-AB4D-1139971CC8AE}"/>
    <cellStyle name="Separador de milhares 16 2 40" xfId="21522" xr:uid="{EC3201B6-5043-47EB-A2F5-B78477E33E33}"/>
    <cellStyle name="Separador de milhares 16 2 40 2" xfId="21523" xr:uid="{F136D787-17BA-4D63-8B5D-F862B93B7B8B}"/>
    <cellStyle name="Separador de milhares 16 2 40 2 2" xfId="21524" xr:uid="{42007152-4E0A-425F-8C08-979F1DA58032}"/>
    <cellStyle name="Separador de milhares 16 2 40 2 2 2" xfId="31221" xr:uid="{F0B3339E-C465-46A0-8A74-59ADCDC7AE07}"/>
    <cellStyle name="Separador de milhares 16 2 40 2 2 3" xfId="37762" xr:uid="{58006464-B7BE-4BAD-9F21-2499BD5F9D06}"/>
    <cellStyle name="Separador de milhares 16 2 40 2 2 4" xfId="46447" xr:uid="{18472BFE-C8D0-4FFD-AD64-D4A78CE1A9FF}"/>
    <cellStyle name="Separador de milhares 16 2 40 2 3" xfId="28780" xr:uid="{BF811715-1F76-484B-8707-40991A08048A}"/>
    <cellStyle name="Separador de milhares 16 2 40 2 4" xfId="37761" xr:uid="{4749EA72-B0D0-4927-9295-AAB0F05343D9}"/>
    <cellStyle name="Separador de milhares 16 2 40 2 5" xfId="44003" xr:uid="{84BB6978-C0B3-4CC2-9993-D4F15B71B63E}"/>
    <cellStyle name="Separador de milhares 16 2 40 3" xfId="21525" xr:uid="{5633C228-D5F6-439A-A233-377810BF9985}"/>
    <cellStyle name="Separador de milhares 16 2 40 3 2" xfId="29998" xr:uid="{7A20702D-243A-493E-BDC9-D21ECB234910}"/>
    <cellStyle name="Separador de milhares 16 2 40 3 3" xfId="37763" xr:uid="{AEF03770-2610-4693-ADA5-058311CA4E0C}"/>
    <cellStyle name="Separador de milhares 16 2 40 3 4" xfId="45224" xr:uid="{601AD3C7-A02A-4518-967A-9C37F46D2965}"/>
    <cellStyle name="Separador de milhares 16 2 40 4" xfId="26481" xr:uid="{B71C517D-0E25-455C-84FD-79AFF3749FA4}"/>
    <cellStyle name="Separador de milhares 16 2 40 5" xfId="28054" xr:uid="{264587D5-C465-4F22-BD5C-7EDABD9C9766}"/>
    <cellStyle name="Separador de milhares 16 2 40 6" xfId="37760" xr:uid="{55EECBA3-CBCA-4622-8405-3D26B37B7850}"/>
    <cellStyle name="Separador de milhares 16 2 40 7" xfId="42780" xr:uid="{AAC776D1-2837-4A71-AC67-8C5801B3CA0F}"/>
    <cellStyle name="Separador de milhares 16 2 41" xfId="21526" xr:uid="{D80D8880-15FF-473E-94F3-89C475EAB74A}"/>
    <cellStyle name="Separador de milhares 16 2 41 2" xfId="21527" xr:uid="{86528E37-F418-4DCE-B37C-6C80E52C74F1}"/>
    <cellStyle name="Separador de milhares 16 2 41 2 2" xfId="21528" xr:uid="{3C3C7CE1-369D-4E83-BDC2-F35E8CA8240A}"/>
    <cellStyle name="Separador de milhares 16 2 41 2 2 2" xfId="31222" xr:uid="{8FBD80D5-B322-4A85-B23A-8A988C7EC73A}"/>
    <cellStyle name="Separador de milhares 16 2 41 2 2 3" xfId="37766" xr:uid="{2E15A2C5-67EC-4C1E-B86A-1BF91DBB5278}"/>
    <cellStyle name="Separador de milhares 16 2 41 2 2 4" xfId="46448" xr:uid="{CC63DD61-F436-4546-ADBA-4E63826CD778}"/>
    <cellStyle name="Separador de milhares 16 2 41 2 3" xfId="28781" xr:uid="{709832F0-7282-4417-8ECE-CA19FC1417B4}"/>
    <cellStyle name="Separador de milhares 16 2 41 2 4" xfId="37765" xr:uid="{444BDFD5-D6FA-492A-8221-D66A069C462D}"/>
    <cellStyle name="Separador de milhares 16 2 41 2 5" xfId="44004" xr:uid="{B5BB9E9D-A2B1-4AE0-B541-EA3BF2270D53}"/>
    <cellStyle name="Separador de milhares 16 2 41 3" xfId="21529" xr:uid="{57EF8F55-E571-4C6E-B17F-29C9B08CFE5F}"/>
    <cellStyle name="Separador de milhares 16 2 41 3 2" xfId="29999" xr:uid="{B0FEB2B5-FE5A-4AA4-ADFC-60D6E99AA87E}"/>
    <cellStyle name="Separador de milhares 16 2 41 3 3" xfId="37767" xr:uid="{CB87D41F-539A-412D-8571-82595F6057E5}"/>
    <cellStyle name="Separador de milhares 16 2 41 3 4" xfId="45225" xr:uid="{F8A344AC-E116-4BFA-8500-1011B1AAF110}"/>
    <cellStyle name="Separador de milhares 16 2 41 4" xfId="26482" xr:uid="{66ADBCC6-E2E6-4128-A3E6-638418BDDE6E}"/>
    <cellStyle name="Separador de milhares 16 2 41 5" xfId="28055" xr:uid="{BB06A7F7-C492-460F-8354-3217FFBD1843}"/>
    <cellStyle name="Separador de milhares 16 2 41 6" xfId="37764" xr:uid="{E5B05E60-A6D1-45B5-A5EB-48175E61A014}"/>
    <cellStyle name="Separador de milhares 16 2 41 7" xfId="42781" xr:uid="{21859DF6-D81B-4A5E-86E8-482B35575F6D}"/>
    <cellStyle name="Separador de milhares 16 2 42" xfId="21530" xr:uid="{2FEF008B-E31F-41FE-BDEB-F0F070E054D2}"/>
    <cellStyle name="Separador de milhares 16 2 42 2" xfId="21531" xr:uid="{0621DCAB-9BDD-4E8E-BA02-CFC9A07CEC3B}"/>
    <cellStyle name="Separador de milhares 16 2 42 2 2" xfId="21532" xr:uid="{5864C17B-D6EE-4075-8CB0-1A7D6CCF708D}"/>
    <cellStyle name="Separador de milhares 16 2 42 2 2 2" xfId="31223" xr:uid="{1ED5B1ED-5775-4909-AC2A-448D72AC2678}"/>
    <cellStyle name="Separador de milhares 16 2 42 2 2 3" xfId="37770" xr:uid="{582042CF-3D9B-41DA-86BC-BB2BD95037E1}"/>
    <cellStyle name="Separador de milhares 16 2 42 2 2 4" xfId="46449" xr:uid="{0E599178-78A1-43D3-BE5E-2E4D962919B0}"/>
    <cellStyle name="Separador de milhares 16 2 42 2 3" xfId="28782" xr:uid="{87D45261-38F9-4E1D-A8BC-23AF9AD53037}"/>
    <cellStyle name="Separador de milhares 16 2 42 2 4" xfId="37769" xr:uid="{B99B977B-099D-4609-BA1B-85D918F0C168}"/>
    <cellStyle name="Separador de milhares 16 2 42 2 5" xfId="44005" xr:uid="{B9A08D6B-9F07-4552-8F2A-7C588FB3CF14}"/>
    <cellStyle name="Separador de milhares 16 2 42 3" xfId="21533" xr:uid="{72C32708-E144-43C6-9166-33F43030A11C}"/>
    <cellStyle name="Separador de milhares 16 2 42 3 2" xfId="30000" xr:uid="{0AC91D24-69BF-49D1-BDA9-13268D000793}"/>
    <cellStyle name="Separador de milhares 16 2 42 3 3" xfId="37771" xr:uid="{215649E7-FC9E-4C6E-B985-2D5A6F431AB4}"/>
    <cellStyle name="Separador de milhares 16 2 42 3 4" xfId="45226" xr:uid="{8772C8A1-5F54-4A06-918F-3EEAC220745C}"/>
    <cellStyle name="Separador de milhares 16 2 42 4" xfId="26483" xr:uid="{30799E23-A6A2-4B9C-A56B-053E0C67B1E3}"/>
    <cellStyle name="Separador de milhares 16 2 42 5" xfId="28056" xr:uid="{2CA61043-51D4-4DCE-8C3B-EDF7BB8D6F50}"/>
    <cellStyle name="Separador de milhares 16 2 42 6" xfId="37768" xr:uid="{0813A779-FE23-45FC-893B-F9F6A3E1ECA6}"/>
    <cellStyle name="Separador de milhares 16 2 42 7" xfId="42782" xr:uid="{155789F4-8BBB-4AE7-8DB8-9FA3FAB50ACC}"/>
    <cellStyle name="Separador de milhares 16 2 43" xfId="21534" xr:uid="{678F762C-5FF7-49DC-A37E-99EDBC7A5B47}"/>
    <cellStyle name="Separador de milhares 16 2 43 2" xfId="21535" xr:uid="{A600AD70-9C8A-43B3-93F2-582D2094E3DC}"/>
    <cellStyle name="Separador de milhares 16 2 43 2 2" xfId="21536" xr:uid="{B7C03FA1-4E3E-41F8-9053-8418A9399394}"/>
    <cellStyle name="Separador de milhares 16 2 43 2 2 2" xfId="31224" xr:uid="{C0BBC1AF-A419-4439-84CE-2F059B2E1A09}"/>
    <cellStyle name="Separador de milhares 16 2 43 2 2 3" xfId="37774" xr:uid="{6C90D970-A6EE-4233-A010-44EECA053953}"/>
    <cellStyle name="Separador de milhares 16 2 43 2 2 4" xfId="46450" xr:uid="{7E1416E8-59CE-4490-A382-986C55B0E441}"/>
    <cellStyle name="Separador de milhares 16 2 43 2 3" xfId="28783" xr:uid="{48E9C772-6608-4B70-BBDB-DD3A5884D569}"/>
    <cellStyle name="Separador de milhares 16 2 43 2 4" xfId="37773" xr:uid="{78CF70F9-34A4-4B6D-948E-8BBA9A8F30CD}"/>
    <cellStyle name="Separador de milhares 16 2 43 2 5" xfId="44006" xr:uid="{4B423D45-E7A8-4696-BD56-82668B2C4060}"/>
    <cellStyle name="Separador de milhares 16 2 43 3" xfId="21537" xr:uid="{B4752139-477A-44BE-86CB-C6DD5EEFEDB3}"/>
    <cellStyle name="Separador de milhares 16 2 43 3 2" xfId="30001" xr:uid="{469B1308-DA26-40A5-B2B4-6081CA1F5C6F}"/>
    <cellStyle name="Separador de milhares 16 2 43 3 3" xfId="37775" xr:uid="{E8134B83-7B69-4D75-AA81-E9C9DB7FE8C4}"/>
    <cellStyle name="Separador de milhares 16 2 43 3 4" xfId="45227" xr:uid="{31E5625F-818A-4E38-9542-977071784B41}"/>
    <cellStyle name="Separador de milhares 16 2 43 4" xfId="26484" xr:uid="{90AC0041-1275-4429-A55B-2D17116B23CA}"/>
    <cellStyle name="Separador de milhares 16 2 43 5" xfId="28057" xr:uid="{4C9A4D64-1916-492D-98A8-307BCF904165}"/>
    <cellStyle name="Separador de milhares 16 2 43 6" xfId="37772" xr:uid="{C9B9D05C-A5C7-483B-A738-4D7C7256E5C1}"/>
    <cellStyle name="Separador de milhares 16 2 43 7" xfId="42783" xr:uid="{8072546C-E765-4DC4-BA5A-1407D3C603A8}"/>
    <cellStyle name="Separador de milhares 16 2 44" xfId="21538" xr:uid="{50DD0D3E-46C0-46CF-AC59-5DC3744AC41A}"/>
    <cellStyle name="Separador de milhares 16 2 44 2" xfId="21539" xr:uid="{967728B9-F87C-464E-A3F5-53B87AEC8134}"/>
    <cellStyle name="Separador de milhares 16 2 44 2 2" xfId="21540" xr:uid="{DFC97184-9592-4CE5-A49B-955CED50FE82}"/>
    <cellStyle name="Separador de milhares 16 2 44 2 2 2" xfId="31225" xr:uid="{249AF892-4429-4BEA-90A0-0365C8200CB6}"/>
    <cellStyle name="Separador de milhares 16 2 44 2 2 3" xfId="37778" xr:uid="{D230D708-E356-4530-B8CD-2F41AFEB30DB}"/>
    <cellStyle name="Separador de milhares 16 2 44 2 2 4" xfId="46451" xr:uid="{0F27FEF1-647F-4248-AD48-6B14EFB4A480}"/>
    <cellStyle name="Separador de milhares 16 2 44 2 3" xfId="28784" xr:uid="{31CC7306-3BAE-4F45-A820-71671191E6BF}"/>
    <cellStyle name="Separador de milhares 16 2 44 2 4" xfId="37777" xr:uid="{65E43FAB-FFCF-4184-9A47-F22AD628610F}"/>
    <cellStyle name="Separador de milhares 16 2 44 2 5" xfId="44007" xr:uid="{140B54E8-F33B-4D15-8E1F-C583462E76C8}"/>
    <cellStyle name="Separador de milhares 16 2 44 3" xfId="21541" xr:uid="{3014D8A3-4E7E-47CB-8E6B-74CF8C59B958}"/>
    <cellStyle name="Separador de milhares 16 2 44 3 2" xfId="30002" xr:uid="{4AF25CE0-7F3E-4362-B84E-BDF74F55BDFE}"/>
    <cellStyle name="Separador de milhares 16 2 44 3 3" xfId="37779" xr:uid="{9A36ADFA-6B1B-4128-9D72-61401DFDC4B3}"/>
    <cellStyle name="Separador de milhares 16 2 44 3 4" xfId="45228" xr:uid="{A3A46F34-4330-45B5-9F56-471D4934D03C}"/>
    <cellStyle name="Separador de milhares 16 2 44 4" xfId="26485" xr:uid="{03316EE8-EBF3-488F-849A-7B401EC14AA0}"/>
    <cellStyle name="Separador de milhares 16 2 44 5" xfId="28058" xr:uid="{A02C4761-F4B7-4985-8AA1-00D2B663B89A}"/>
    <cellStyle name="Separador de milhares 16 2 44 6" xfId="37776" xr:uid="{9D0B51B5-EB6C-4ED3-97E3-0AF3A9C73DC2}"/>
    <cellStyle name="Separador de milhares 16 2 44 7" xfId="42784" xr:uid="{78BC1449-606C-42DF-A3DB-06D5D9BBA330}"/>
    <cellStyle name="Separador de milhares 16 2 45" xfId="21542" xr:uid="{E3D0CD03-A3EF-4602-A110-F3F02FEC8588}"/>
    <cellStyle name="Separador de milhares 16 2 45 2" xfId="21543" xr:uid="{7A6A1EDB-1FB0-4176-8422-4F035B69612E}"/>
    <cellStyle name="Separador de milhares 16 2 45 2 2" xfId="21544" xr:uid="{0BE18BE3-3F84-4C63-AB9C-316E87852979}"/>
    <cellStyle name="Separador de milhares 16 2 45 2 2 2" xfId="31226" xr:uid="{20A9B166-D190-4EE6-9D64-DD82B9C5B820}"/>
    <cellStyle name="Separador de milhares 16 2 45 2 2 3" xfId="37782" xr:uid="{61B77F63-C0B6-4F4F-856E-EFEA43E07D01}"/>
    <cellStyle name="Separador de milhares 16 2 45 2 2 4" xfId="46452" xr:uid="{4A2F019C-25B5-4112-90F7-469E0D174470}"/>
    <cellStyle name="Separador de milhares 16 2 45 2 3" xfId="28785" xr:uid="{A91A2A10-F8B5-4D4E-9CE4-9291A58ABDE2}"/>
    <cellStyle name="Separador de milhares 16 2 45 2 4" xfId="37781" xr:uid="{BF3B65B5-8965-4132-A812-E67F475345B8}"/>
    <cellStyle name="Separador de milhares 16 2 45 2 5" xfId="44008" xr:uid="{9BF6CF13-0734-4439-9442-77A58D89BB27}"/>
    <cellStyle name="Separador de milhares 16 2 45 3" xfId="21545" xr:uid="{236DCE8C-56E0-40A2-B7A9-39C0B6D98C55}"/>
    <cellStyle name="Separador de milhares 16 2 45 3 2" xfId="30003" xr:uid="{501680B9-F136-4C02-9BE0-2C86D1E1A74B}"/>
    <cellStyle name="Separador de milhares 16 2 45 3 3" xfId="37783" xr:uid="{F81500FD-CFC1-432A-A16A-1C4847A4ADB7}"/>
    <cellStyle name="Separador de milhares 16 2 45 3 4" xfId="45229" xr:uid="{818A0C3B-2E15-49CD-A4AF-1D08D80B6E97}"/>
    <cellStyle name="Separador de milhares 16 2 45 4" xfId="26486" xr:uid="{B928346E-B09F-46BF-9A52-FF39344C57F3}"/>
    <cellStyle name="Separador de milhares 16 2 45 5" xfId="28059" xr:uid="{3573F73C-6EE7-468A-9866-2CF0C5E3C99F}"/>
    <cellStyle name="Separador de milhares 16 2 45 6" xfId="37780" xr:uid="{FA7DDF58-A883-4C5F-9C48-C51DD251AF73}"/>
    <cellStyle name="Separador de milhares 16 2 45 7" xfId="42785" xr:uid="{1957CC6A-F02D-47D7-BCFD-E63120261606}"/>
    <cellStyle name="Separador de milhares 16 2 46" xfId="21546" xr:uid="{D188DEF3-7197-4BC2-AA2C-92B6C94B53E9}"/>
    <cellStyle name="Separador de milhares 16 2 46 2" xfId="21547" xr:uid="{FBB6CFCE-8499-488F-BFCF-977A50A02638}"/>
    <cellStyle name="Separador de milhares 16 2 46 2 2" xfId="21548" xr:uid="{46E36520-9155-420E-9E64-6B8D2DE953D1}"/>
    <cellStyle name="Separador de milhares 16 2 46 2 2 2" xfId="31227" xr:uid="{B826F1A0-CDB7-41FF-8FA2-998C5B4C81B9}"/>
    <cellStyle name="Separador de milhares 16 2 46 2 2 3" xfId="37786" xr:uid="{92F9715B-94CF-4B6D-A7D9-406C6E7C2872}"/>
    <cellStyle name="Separador de milhares 16 2 46 2 2 4" xfId="46453" xr:uid="{F2B585CF-C706-4909-88CB-DBBD8FE65931}"/>
    <cellStyle name="Separador de milhares 16 2 46 2 3" xfId="28786" xr:uid="{08C454D9-7DC6-49F4-8F1D-38E52BBB4085}"/>
    <cellStyle name="Separador de milhares 16 2 46 2 4" xfId="37785" xr:uid="{DB2D75F3-3A08-479B-BE81-3F6BC3E456B2}"/>
    <cellStyle name="Separador de milhares 16 2 46 2 5" xfId="44009" xr:uid="{D84E68BC-ABC5-4957-B541-460EA147E156}"/>
    <cellStyle name="Separador de milhares 16 2 46 3" xfId="21549" xr:uid="{42FD4554-D4DC-4255-A1AB-568721C254F0}"/>
    <cellStyle name="Separador de milhares 16 2 46 3 2" xfId="30004" xr:uid="{916F46CA-1BC6-482F-B6D1-C243ADE8437B}"/>
    <cellStyle name="Separador de milhares 16 2 46 3 3" xfId="37787" xr:uid="{ECB1D051-CA6B-4B35-854D-C0ADCD61C32F}"/>
    <cellStyle name="Separador de milhares 16 2 46 3 4" xfId="45230" xr:uid="{FE434F38-8CBD-4E4C-9521-AA5B0F6A115A}"/>
    <cellStyle name="Separador de milhares 16 2 46 4" xfId="26487" xr:uid="{3E412710-6154-406C-A01E-22747AA1BD9F}"/>
    <cellStyle name="Separador de milhares 16 2 46 5" xfId="28060" xr:uid="{4510E164-4803-466A-8830-E2D62AE24906}"/>
    <cellStyle name="Separador de milhares 16 2 46 6" xfId="37784" xr:uid="{6A52074C-BB12-4B67-A0E4-7CCBC570EF09}"/>
    <cellStyle name="Separador de milhares 16 2 46 7" xfId="42786" xr:uid="{1DDC2916-DA27-42C1-ABFE-3D1B562D7C82}"/>
    <cellStyle name="Separador de milhares 16 2 47" xfId="21550" xr:uid="{E70BAF91-7238-4D85-8525-3868186F8F4C}"/>
    <cellStyle name="Separador de milhares 16 2 47 2" xfId="21551" xr:uid="{A00C43D3-9199-412E-A319-E56C8DE8B1F7}"/>
    <cellStyle name="Separador de milhares 16 2 47 2 2" xfId="21552" xr:uid="{B3C4D119-07CB-437D-B5E6-FE4B85BE31E4}"/>
    <cellStyle name="Separador de milhares 16 2 47 2 2 2" xfId="31228" xr:uid="{3D752F1B-94D7-48BB-B5B6-0A3921AD4450}"/>
    <cellStyle name="Separador de milhares 16 2 47 2 2 3" xfId="37790" xr:uid="{5E6C6D89-2196-4C28-A7DC-57944E79B39D}"/>
    <cellStyle name="Separador de milhares 16 2 47 2 2 4" xfId="46454" xr:uid="{09A2311F-18D9-4A14-A222-8C36A877754E}"/>
    <cellStyle name="Separador de milhares 16 2 47 2 3" xfId="28787" xr:uid="{C2D6CA78-0B4B-4FAA-99D4-9E65F1360B7B}"/>
    <cellStyle name="Separador de milhares 16 2 47 2 4" xfId="37789" xr:uid="{0F57ECA7-ED6F-4260-A7E4-B5437D08BF3D}"/>
    <cellStyle name="Separador de milhares 16 2 47 2 5" xfId="44010" xr:uid="{5E3E1187-7831-408F-9826-9ED2BA393B50}"/>
    <cellStyle name="Separador de milhares 16 2 47 3" xfId="21553" xr:uid="{2158C4BD-587D-45C2-B8DB-5FEAE3CB9DA0}"/>
    <cellStyle name="Separador de milhares 16 2 47 3 2" xfId="30005" xr:uid="{DFBE51AD-172A-4CA2-9EC7-17A1433A7974}"/>
    <cellStyle name="Separador de milhares 16 2 47 3 3" xfId="37791" xr:uid="{819E7D95-8F18-4280-83EC-89E686BABD97}"/>
    <cellStyle name="Separador de milhares 16 2 47 3 4" xfId="45231" xr:uid="{6EEFF68B-473D-4743-8433-E87D698472A8}"/>
    <cellStyle name="Separador de milhares 16 2 47 4" xfId="26488" xr:uid="{98F7A693-E77F-4918-8DC5-D4C63BD9FD78}"/>
    <cellStyle name="Separador de milhares 16 2 47 5" xfId="28061" xr:uid="{105ECC4F-A7E7-4354-9110-84A110219D95}"/>
    <cellStyle name="Separador de milhares 16 2 47 6" xfId="37788" xr:uid="{A513962B-36AA-49E5-91D6-8324C39445F8}"/>
    <cellStyle name="Separador de milhares 16 2 47 7" xfId="42787" xr:uid="{77D9C055-615C-4EB5-8707-CB6FF5F14A8A}"/>
    <cellStyle name="Separador de milhares 16 2 48" xfId="21554" xr:uid="{A4105ACA-A205-43E2-8548-87CD5BA8D799}"/>
    <cellStyle name="Separador de milhares 16 2 48 2" xfId="21555" xr:uid="{63E34402-07F7-4907-B7AC-30468E5E511C}"/>
    <cellStyle name="Separador de milhares 16 2 48 2 2" xfId="21556" xr:uid="{CA449CE2-F993-4F1E-94E5-ECAD7DCF56F5}"/>
    <cellStyle name="Separador de milhares 16 2 48 2 2 2" xfId="31229" xr:uid="{8CB95C58-39EB-4B35-B7CB-E609C4DA0994}"/>
    <cellStyle name="Separador de milhares 16 2 48 2 2 3" xfId="37794" xr:uid="{942408E3-433F-4FD7-8FEB-F4DF05F9DAD4}"/>
    <cellStyle name="Separador de milhares 16 2 48 2 2 4" xfId="46455" xr:uid="{C2AEECE6-300A-4DC9-BBA6-9EC8E427623F}"/>
    <cellStyle name="Separador de milhares 16 2 48 2 3" xfId="28788" xr:uid="{190BE3FB-1183-45CE-9BAA-93DD60D2A82B}"/>
    <cellStyle name="Separador de milhares 16 2 48 2 4" xfId="37793" xr:uid="{6BDA9218-64D9-4E96-9F6A-10D4E3BED361}"/>
    <cellStyle name="Separador de milhares 16 2 48 2 5" xfId="44011" xr:uid="{0C0AF0AD-9B7F-4472-A8C3-E0B33D388DDC}"/>
    <cellStyle name="Separador de milhares 16 2 48 3" xfId="21557" xr:uid="{E8575DC6-CD47-41AE-879B-53E5E04773BC}"/>
    <cellStyle name="Separador de milhares 16 2 48 3 2" xfId="30006" xr:uid="{85C80713-1A8B-48E7-B046-623D21179D52}"/>
    <cellStyle name="Separador de milhares 16 2 48 3 3" xfId="37795" xr:uid="{82574646-9B71-4BB8-B9EB-AFC4B3A08EDA}"/>
    <cellStyle name="Separador de milhares 16 2 48 3 4" xfId="45232" xr:uid="{B66400BB-477B-4E54-87BB-284D985664AB}"/>
    <cellStyle name="Separador de milhares 16 2 48 4" xfId="26489" xr:uid="{66EAF529-BE93-43F2-9D86-61721866D455}"/>
    <cellStyle name="Separador de milhares 16 2 48 5" xfId="28062" xr:uid="{EF38A8E4-393A-454D-BF6E-C0F2B3432BC3}"/>
    <cellStyle name="Separador de milhares 16 2 48 6" xfId="37792" xr:uid="{E177D1D8-95FB-42A3-BF77-479D9A217C9A}"/>
    <cellStyle name="Separador de milhares 16 2 48 7" xfId="42788" xr:uid="{1165FFDB-D846-4CBD-8970-8EFF1632E196}"/>
    <cellStyle name="Separador de milhares 16 2 49" xfId="21558" xr:uid="{D3FD81A5-EEDE-49E7-BA7C-0B55EB22D30C}"/>
    <cellStyle name="Separador de milhares 16 2 49 2" xfId="21559" xr:uid="{FE3B5680-AEA7-4096-9D48-4348319741B9}"/>
    <cellStyle name="Separador de milhares 16 2 49 2 2" xfId="21560" xr:uid="{6A9DA44B-DF85-4E95-88BE-15B2502F0CA5}"/>
    <cellStyle name="Separador de milhares 16 2 49 2 2 2" xfId="31230" xr:uid="{2543A435-4FC7-4471-AA46-6AB5D9E38B6F}"/>
    <cellStyle name="Separador de milhares 16 2 49 2 2 3" xfId="37798" xr:uid="{467E2BA8-55B3-4B88-A1C8-BC1D0C35C0AF}"/>
    <cellStyle name="Separador de milhares 16 2 49 2 2 4" xfId="46456" xr:uid="{D5AFC550-DE0B-43ED-8D10-56BE98CBF23C}"/>
    <cellStyle name="Separador de milhares 16 2 49 2 3" xfId="28789" xr:uid="{79FAE224-673B-4DC4-AB82-A7A1081DCF83}"/>
    <cellStyle name="Separador de milhares 16 2 49 2 4" xfId="37797" xr:uid="{17EE8AFA-5679-4B7A-9189-5471DE615E20}"/>
    <cellStyle name="Separador de milhares 16 2 49 2 5" xfId="44012" xr:uid="{3105C696-84A2-4AB8-8599-33CEFD53928B}"/>
    <cellStyle name="Separador de milhares 16 2 49 3" xfId="21561" xr:uid="{B73C7E23-492F-43B7-BAC3-72F7ED7557C9}"/>
    <cellStyle name="Separador de milhares 16 2 49 3 2" xfId="30007" xr:uid="{29F0AAE1-C6BD-469E-BF1E-17686A6451C0}"/>
    <cellStyle name="Separador de milhares 16 2 49 3 3" xfId="37799" xr:uid="{0187B578-CB83-497F-97CC-2451CFB7590C}"/>
    <cellStyle name="Separador de milhares 16 2 49 3 4" xfId="45233" xr:uid="{754CB9AD-9203-4FD6-B436-1614F36F8FEC}"/>
    <cellStyle name="Separador de milhares 16 2 49 4" xfId="26490" xr:uid="{96F7BA03-9116-4453-9024-5D1A38C31168}"/>
    <cellStyle name="Separador de milhares 16 2 49 5" xfId="28063" xr:uid="{79D1456C-0256-4753-B8F7-1E34BA23DABF}"/>
    <cellStyle name="Separador de milhares 16 2 49 6" xfId="37796" xr:uid="{FAFFD4D4-3DBA-48DE-A48E-9951F6AFB021}"/>
    <cellStyle name="Separador de milhares 16 2 49 7" xfId="42789" xr:uid="{24407F46-C5B7-4E25-9086-10454C51B3C8}"/>
    <cellStyle name="Separador de milhares 16 2 5" xfId="21562" xr:uid="{15478956-2A9B-45C1-A9E9-45AC7398E25D}"/>
    <cellStyle name="Separador de milhares 16 2 5 2" xfId="21563" xr:uid="{864DA574-9183-401F-B086-04BC2743C15F}"/>
    <cellStyle name="Separador de milhares 16 2 5 2 2" xfId="21564" xr:uid="{EC65F841-A81A-4E79-855D-154E8D68B287}"/>
    <cellStyle name="Separador de milhares 16 2 5 2 2 2" xfId="31231" xr:uid="{F2662112-14BC-47F7-B60D-29A66A65231B}"/>
    <cellStyle name="Separador de milhares 16 2 5 2 2 3" xfId="37802" xr:uid="{ADE08C16-A7CF-4B81-9743-4A12A0F63ACF}"/>
    <cellStyle name="Separador de milhares 16 2 5 2 2 4" xfId="46457" xr:uid="{5D301B55-C747-47CF-8790-BF71F3A3D466}"/>
    <cellStyle name="Separador de milhares 16 2 5 2 3" xfId="28790" xr:uid="{BC909872-BACE-49E4-B464-5ECD32A5E8C8}"/>
    <cellStyle name="Separador de milhares 16 2 5 2 4" xfId="37801" xr:uid="{AA117563-27C8-471A-A462-6ABDC59AC918}"/>
    <cellStyle name="Separador de milhares 16 2 5 2 5" xfId="44013" xr:uid="{F4A8D86F-FC16-44FF-B942-81B32ADD3BD2}"/>
    <cellStyle name="Separador de milhares 16 2 5 3" xfId="21565" xr:uid="{CB88286B-32A0-402E-A978-B58652B62B12}"/>
    <cellStyle name="Separador de milhares 16 2 5 3 2" xfId="30008" xr:uid="{F48C2348-E1DC-4BF8-A83B-754ED30F48D1}"/>
    <cellStyle name="Separador de milhares 16 2 5 3 3" xfId="37803" xr:uid="{7D36148B-3AD0-446E-9F42-4EC35E18D724}"/>
    <cellStyle name="Separador de milhares 16 2 5 3 4" xfId="45234" xr:uid="{B9D0B2A1-4276-463A-8080-83AD56C88E70}"/>
    <cellStyle name="Separador de milhares 16 2 5 4" xfId="26491" xr:uid="{03EA5FEB-40E0-4954-BBD1-FF34414F76AB}"/>
    <cellStyle name="Separador de milhares 16 2 5 5" xfId="28064" xr:uid="{A6D98542-8540-4A47-BA32-38EE12848B86}"/>
    <cellStyle name="Separador de milhares 16 2 5 6" xfId="37800" xr:uid="{DA22EE83-FFFD-43FE-B4D2-C7BE805FCB8E}"/>
    <cellStyle name="Separador de milhares 16 2 5 7" xfId="42790" xr:uid="{A147C2AD-590E-46B2-B5C6-A62D3155E0F5}"/>
    <cellStyle name="Separador de milhares 16 2 50" xfId="21566" xr:uid="{64A09391-7031-4ED6-8836-A0000470B015}"/>
    <cellStyle name="Separador de milhares 16 2 50 2" xfId="21567" xr:uid="{994C17FF-C822-405A-96F6-A12E820B5CCC}"/>
    <cellStyle name="Separador de milhares 16 2 50 2 2" xfId="21568" xr:uid="{13DA03FC-4E13-4CEF-A96A-24D38DDE5EA4}"/>
    <cellStyle name="Separador de milhares 16 2 50 2 2 2" xfId="31232" xr:uid="{86819B8F-34BA-45D0-A295-29B4A37FF6E2}"/>
    <cellStyle name="Separador de milhares 16 2 50 2 2 3" xfId="37806" xr:uid="{C7F070ED-9141-4C47-8E13-F479906B5C16}"/>
    <cellStyle name="Separador de milhares 16 2 50 2 2 4" xfId="46458" xr:uid="{45C2C16B-C8B6-402A-9BC6-0B4B4F4DC4AC}"/>
    <cellStyle name="Separador de milhares 16 2 50 2 3" xfId="28791" xr:uid="{60A67BE0-A9EF-48FB-B2C5-5672EE217BF8}"/>
    <cellStyle name="Separador de milhares 16 2 50 2 4" xfId="37805" xr:uid="{E7F6697A-7C6A-4DC8-A00C-02E0E3E154CF}"/>
    <cellStyle name="Separador de milhares 16 2 50 2 5" xfId="44014" xr:uid="{C8352012-5625-4ABD-A81B-B9597163DBAD}"/>
    <cellStyle name="Separador de milhares 16 2 50 3" xfId="21569" xr:uid="{EF02F3C3-8A60-422C-A01A-A5FEBDE9C5EF}"/>
    <cellStyle name="Separador de milhares 16 2 50 3 2" xfId="30009" xr:uid="{CCF9D8DE-85F2-415D-8339-FAF3BB6B1428}"/>
    <cellStyle name="Separador de milhares 16 2 50 3 3" xfId="37807" xr:uid="{2A521A1A-EA4B-4275-8FB7-F230024A040D}"/>
    <cellStyle name="Separador de milhares 16 2 50 3 4" xfId="45235" xr:uid="{9ABB3FBD-BBAB-4188-8BDF-04824812FD60}"/>
    <cellStyle name="Separador de milhares 16 2 50 4" xfId="26492" xr:uid="{F676188E-4108-4341-B388-0980B13D3DA1}"/>
    <cellStyle name="Separador de milhares 16 2 50 5" xfId="28065" xr:uid="{5BD1555E-25F0-479F-B36D-4EA571B68971}"/>
    <cellStyle name="Separador de milhares 16 2 50 6" xfId="37804" xr:uid="{85537CE1-96BF-4609-8D10-FDA3EBA477EE}"/>
    <cellStyle name="Separador de milhares 16 2 50 7" xfId="42791" xr:uid="{BFB30FF6-6F33-48E0-958B-304AEC745652}"/>
    <cellStyle name="Separador de milhares 16 2 51" xfId="21570" xr:uid="{E668DDD5-EC05-452E-A49F-36EB4F67D782}"/>
    <cellStyle name="Separador de milhares 16 2 51 2" xfId="21571" xr:uid="{B59D1C66-0A80-43E5-AA9C-3854950C2BE3}"/>
    <cellStyle name="Separador de milhares 16 2 51 2 2" xfId="21572" xr:uid="{01819408-F890-4006-8744-8474DFBA3481}"/>
    <cellStyle name="Separador de milhares 16 2 51 2 2 2" xfId="31233" xr:uid="{E3C681E7-7FEF-4586-B33E-77C08DD97068}"/>
    <cellStyle name="Separador de milhares 16 2 51 2 2 3" xfId="37810" xr:uid="{A6938951-B4F0-4963-B57F-8867D9E74AB5}"/>
    <cellStyle name="Separador de milhares 16 2 51 2 2 4" xfId="46459" xr:uid="{43874599-C450-447D-815B-BDB723842C31}"/>
    <cellStyle name="Separador de milhares 16 2 51 2 3" xfId="28792" xr:uid="{50546D31-15F4-4576-AA7A-969E4CFA401B}"/>
    <cellStyle name="Separador de milhares 16 2 51 2 4" xfId="37809" xr:uid="{6EB60987-CCA1-4428-889D-A39EDEAE71C7}"/>
    <cellStyle name="Separador de milhares 16 2 51 2 5" xfId="44015" xr:uid="{25D18F55-AE5E-4EB5-B34F-8F89453DD974}"/>
    <cellStyle name="Separador de milhares 16 2 51 3" xfId="21573" xr:uid="{B5422AF0-DE32-4993-99DB-17A1BDBE7275}"/>
    <cellStyle name="Separador de milhares 16 2 51 3 2" xfId="30010" xr:uid="{0951C0CE-E7C8-40BA-9194-05F2ED170F4F}"/>
    <cellStyle name="Separador de milhares 16 2 51 3 3" xfId="37811" xr:uid="{7F43D6A2-FB15-46E9-AD24-7C829CEC0F7B}"/>
    <cellStyle name="Separador de milhares 16 2 51 3 4" xfId="45236" xr:uid="{4D4AC5F9-4AED-4E92-ABBE-171CC63DFA48}"/>
    <cellStyle name="Separador de milhares 16 2 51 4" xfId="26493" xr:uid="{BA2B2A51-D22D-4322-94D4-36DF5B4A1DC5}"/>
    <cellStyle name="Separador de milhares 16 2 51 5" xfId="28066" xr:uid="{4893AA7C-D377-4317-B749-D245EA83CC3C}"/>
    <cellStyle name="Separador de milhares 16 2 51 6" xfId="37808" xr:uid="{F8636A9E-EC8C-4D1A-AE6B-4B7C02BDC073}"/>
    <cellStyle name="Separador de milhares 16 2 51 7" xfId="42792" xr:uid="{F9DEB5FA-3697-439E-8326-8F5310A7CFCC}"/>
    <cellStyle name="Separador de milhares 16 2 52" xfId="21574" xr:uid="{A128C5C3-4435-4DD1-AF5E-887F260DED66}"/>
    <cellStyle name="Separador de milhares 16 2 52 2" xfId="21575" xr:uid="{D283F5B5-DBED-445C-9263-D78E514AA5DE}"/>
    <cellStyle name="Separador de milhares 16 2 52 2 2" xfId="21576" xr:uid="{157FD6E0-0705-4522-8AEF-FFC2A2CE3B35}"/>
    <cellStyle name="Separador de milhares 16 2 52 2 2 2" xfId="31234" xr:uid="{F6AB5B74-B85A-4919-AA10-F2FA0EDD76AA}"/>
    <cellStyle name="Separador de milhares 16 2 52 2 2 3" xfId="37814" xr:uid="{9D170323-E5E5-48DE-A355-B42E5D60A4DD}"/>
    <cellStyle name="Separador de milhares 16 2 52 2 2 4" xfId="46460" xr:uid="{BD7C5760-90A4-4BEB-BFC2-5CDF417F7BFE}"/>
    <cellStyle name="Separador de milhares 16 2 52 2 3" xfId="28793" xr:uid="{B6B3754A-F5BD-460D-95C0-C3C5EA6D4CA5}"/>
    <cellStyle name="Separador de milhares 16 2 52 2 4" xfId="37813" xr:uid="{667C12DD-1B4C-4A7B-B964-30B2F5791376}"/>
    <cellStyle name="Separador de milhares 16 2 52 2 5" xfId="44016" xr:uid="{A30BE931-B968-4793-8349-F6CB51592467}"/>
    <cellStyle name="Separador de milhares 16 2 52 3" xfId="21577" xr:uid="{7CFFE06D-98B8-44BB-A2B6-9E172E68BCEA}"/>
    <cellStyle name="Separador de milhares 16 2 52 3 2" xfId="30011" xr:uid="{22A47B4D-FF2F-4CB6-B1CA-A4183B03BD33}"/>
    <cellStyle name="Separador de milhares 16 2 52 3 3" xfId="37815" xr:uid="{822BD8A4-C9E8-47B0-8462-6128C6875423}"/>
    <cellStyle name="Separador de milhares 16 2 52 3 4" xfId="45237" xr:uid="{8BA543C0-EFBE-4AEE-9BD1-1EB3BAABB031}"/>
    <cellStyle name="Separador de milhares 16 2 52 4" xfId="26494" xr:uid="{BA723129-F0A6-4C2B-BFF1-D10712ACE188}"/>
    <cellStyle name="Separador de milhares 16 2 52 5" xfId="28067" xr:uid="{97F025DF-F993-4AC8-A29F-AAE30F345920}"/>
    <cellStyle name="Separador de milhares 16 2 52 6" xfId="37812" xr:uid="{21CD1190-AE90-47D2-A614-A96C2DD0EF66}"/>
    <cellStyle name="Separador de milhares 16 2 52 7" xfId="42793" xr:uid="{F4C573B0-23BB-432A-BCD8-1D5D8CDB714E}"/>
    <cellStyle name="Separador de milhares 16 2 53" xfId="21578" xr:uid="{A6A67EAE-0F3C-487C-8DFD-F800F9B97EF3}"/>
    <cellStyle name="Separador de milhares 16 2 53 2" xfId="21579" xr:uid="{DC96F39C-99AD-4EDA-A22F-7C8543542A85}"/>
    <cellStyle name="Separador de milhares 16 2 53 2 2" xfId="21580" xr:uid="{C7AF72CF-3D33-42B3-9172-93FB7CE175B8}"/>
    <cellStyle name="Separador de milhares 16 2 53 2 2 2" xfId="31235" xr:uid="{54F8458E-45C8-459B-87F4-B4FB34B9348A}"/>
    <cellStyle name="Separador de milhares 16 2 53 2 2 3" xfId="37818" xr:uid="{62DC6D58-E778-4E20-A68D-B24F9311E172}"/>
    <cellStyle name="Separador de milhares 16 2 53 2 2 4" xfId="46461" xr:uid="{6B7327E1-4699-4907-8B58-410DFE264B71}"/>
    <cellStyle name="Separador de milhares 16 2 53 2 3" xfId="28794" xr:uid="{E56FB518-9319-473A-A195-3FF26004B3AC}"/>
    <cellStyle name="Separador de milhares 16 2 53 2 4" xfId="37817" xr:uid="{638C05AF-5464-42B5-A76E-7E9023B9B655}"/>
    <cellStyle name="Separador de milhares 16 2 53 2 5" xfId="44017" xr:uid="{4DBFD8AD-3231-487C-9DBE-B566A79404FE}"/>
    <cellStyle name="Separador de milhares 16 2 53 3" xfId="21581" xr:uid="{2ABCE16C-606C-40DC-9A80-2F4D998F0F80}"/>
    <cellStyle name="Separador de milhares 16 2 53 3 2" xfId="30012" xr:uid="{E7E18753-2124-46AF-9026-AB837834DC85}"/>
    <cellStyle name="Separador de milhares 16 2 53 3 3" xfId="37819" xr:uid="{DDFAD4EC-15CA-400D-A049-34400176E1B7}"/>
    <cellStyle name="Separador de milhares 16 2 53 3 4" xfId="45238" xr:uid="{CB33EBB8-15BD-4193-82C9-D169953A13BE}"/>
    <cellStyle name="Separador de milhares 16 2 53 4" xfId="26495" xr:uid="{1E0347B0-C640-4B0E-8D4D-BF19B12116A3}"/>
    <cellStyle name="Separador de milhares 16 2 53 5" xfId="28068" xr:uid="{A528206A-368D-4792-BB32-6BC266D5D668}"/>
    <cellStyle name="Separador de milhares 16 2 53 6" xfId="37816" xr:uid="{7901B09B-6A2B-4D4F-BB90-485BDB066226}"/>
    <cellStyle name="Separador de milhares 16 2 53 7" xfId="42794" xr:uid="{ECF1ECE8-6005-4057-B39B-43B696D5D52B}"/>
    <cellStyle name="Separador de milhares 16 2 54" xfId="21582" xr:uid="{0B29702A-BEE8-4226-8989-B99B4AB59D70}"/>
    <cellStyle name="Separador de milhares 16 2 54 2" xfId="21583" xr:uid="{DE512A86-9528-41BB-A9AD-3572022BC77C}"/>
    <cellStyle name="Separador de milhares 16 2 54 2 2" xfId="21584" xr:uid="{412E0301-4195-4D31-BDAF-B0CBDEE601D3}"/>
    <cellStyle name="Separador de milhares 16 2 54 2 2 2" xfId="31236" xr:uid="{DC5DC6A9-BF0D-44FD-BA7A-C22BE1B8C254}"/>
    <cellStyle name="Separador de milhares 16 2 54 2 2 3" xfId="37822" xr:uid="{A508AE48-5778-4C4F-812F-9F6391C2D0BC}"/>
    <cellStyle name="Separador de milhares 16 2 54 2 2 4" xfId="46462" xr:uid="{FEA256CA-9BD1-4873-8B8C-CE96DF6F1A4A}"/>
    <cellStyle name="Separador de milhares 16 2 54 2 3" xfId="28795" xr:uid="{A675696B-2714-464D-B326-0D23C5BE662B}"/>
    <cellStyle name="Separador de milhares 16 2 54 2 4" xfId="37821" xr:uid="{2E888662-81D5-42BC-9402-A2ACCD2CA79F}"/>
    <cellStyle name="Separador de milhares 16 2 54 2 5" xfId="44018" xr:uid="{4FBA4698-E0E3-433D-B073-859F92991443}"/>
    <cellStyle name="Separador de milhares 16 2 54 3" xfId="21585" xr:uid="{D5578649-BD02-4732-9A91-BD15FD641179}"/>
    <cellStyle name="Separador de milhares 16 2 54 3 2" xfId="30013" xr:uid="{C345242D-CF34-4680-845E-E68B8831240D}"/>
    <cellStyle name="Separador de milhares 16 2 54 3 3" xfId="37823" xr:uid="{B4B579E4-CEDF-4E77-8D3A-9F5394ECC6A8}"/>
    <cellStyle name="Separador de milhares 16 2 54 3 4" xfId="45239" xr:uid="{E7242BEB-5ADC-4D76-BB79-B44058AF6932}"/>
    <cellStyle name="Separador de milhares 16 2 54 4" xfId="26496" xr:uid="{FD8042E5-86E6-4E22-9797-6AAC884FCA2A}"/>
    <cellStyle name="Separador de milhares 16 2 54 5" xfId="28069" xr:uid="{BA37FC76-A4B9-4BA3-B826-658A392423E0}"/>
    <cellStyle name="Separador de milhares 16 2 54 6" xfId="37820" xr:uid="{2F4CE17F-7AD9-4DD8-B0FC-9633467025BC}"/>
    <cellStyle name="Separador de milhares 16 2 54 7" xfId="42795" xr:uid="{E3DA617B-C1E5-4019-AACD-313DCECC2295}"/>
    <cellStyle name="Separador de milhares 16 2 55" xfId="21586" xr:uid="{36930A32-74ED-46CF-8B58-BFB0477C6410}"/>
    <cellStyle name="Separador de milhares 16 2 55 2" xfId="21587" xr:uid="{E87E7C80-6000-4D13-A36D-1EA7CF3C684A}"/>
    <cellStyle name="Separador de milhares 16 2 55 2 2" xfId="21588" xr:uid="{D2FC0380-DCDC-4641-A6C1-A76CFC9AD45D}"/>
    <cellStyle name="Separador de milhares 16 2 55 2 2 2" xfId="31237" xr:uid="{51638226-9A58-4810-923C-68E8316C7BEC}"/>
    <cellStyle name="Separador de milhares 16 2 55 2 2 3" xfId="37826" xr:uid="{87D9AE39-2EEB-4A2B-89A6-D978490B910B}"/>
    <cellStyle name="Separador de milhares 16 2 55 2 2 4" xfId="46463" xr:uid="{3AAFDEB6-4934-4A1C-AD85-A2AD948D06AE}"/>
    <cellStyle name="Separador de milhares 16 2 55 2 3" xfId="28796" xr:uid="{293FB69D-C702-45EF-8441-750FC09BEE06}"/>
    <cellStyle name="Separador de milhares 16 2 55 2 4" xfId="37825" xr:uid="{079A5770-4ABA-4884-BC25-7E53B7C1555B}"/>
    <cellStyle name="Separador de milhares 16 2 55 2 5" xfId="44019" xr:uid="{6DE805E4-5F3F-43CF-82BE-3560072C226B}"/>
    <cellStyle name="Separador de milhares 16 2 55 3" xfId="21589" xr:uid="{B78DDEAA-78FD-4E5F-8334-4B2AAFCA4BDF}"/>
    <cellStyle name="Separador de milhares 16 2 55 3 2" xfId="30014" xr:uid="{9E6BAC9C-803C-4171-AE8D-182D018BEC3D}"/>
    <cellStyle name="Separador de milhares 16 2 55 3 3" xfId="37827" xr:uid="{DD5080AE-0E96-4EAB-A828-AA265CD9CE6C}"/>
    <cellStyle name="Separador de milhares 16 2 55 3 4" xfId="45240" xr:uid="{F080389C-195C-40CD-8C01-06EBB1764FE1}"/>
    <cellStyle name="Separador de milhares 16 2 55 4" xfId="26497" xr:uid="{F2EEC2E5-4311-4A10-8B0E-EFFAFFFB28A5}"/>
    <cellStyle name="Separador de milhares 16 2 55 5" xfId="28070" xr:uid="{32743CFE-D4C3-417D-A1A5-393C6C2E7630}"/>
    <cellStyle name="Separador de milhares 16 2 55 6" xfId="37824" xr:uid="{924C4FB4-F250-4B4F-9372-97B5C84781FF}"/>
    <cellStyle name="Separador de milhares 16 2 55 7" xfId="42796" xr:uid="{E98E87E4-647B-44EF-83B1-B6CFC0144BCF}"/>
    <cellStyle name="Separador de milhares 16 2 56" xfId="21590" xr:uid="{7B44D33D-AEB8-49E0-A6BB-3D335401BCC9}"/>
    <cellStyle name="Separador de milhares 16 2 56 2" xfId="21591" xr:uid="{2E358786-E408-4DB2-AE7E-D9748DA661A9}"/>
    <cellStyle name="Separador de milhares 16 2 56 2 2" xfId="21592" xr:uid="{EBA29A68-0D0E-4810-8849-BA8769750CF7}"/>
    <cellStyle name="Separador de milhares 16 2 56 2 2 2" xfId="31238" xr:uid="{3517B68E-75C4-4587-ADF5-7860F70502F5}"/>
    <cellStyle name="Separador de milhares 16 2 56 2 2 3" xfId="37830" xr:uid="{9418C0CC-7157-4A03-B879-1A83EA054823}"/>
    <cellStyle name="Separador de milhares 16 2 56 2 2 4" xfId="46464" xr:uid="{12FBC6D6-4DAE-4C3E-874E-3CB435D76BD0}"/>
    <cellStyle name="Separador de milhares 16 2 56 2 3" xfId="28797" xr:uid="{52C20288-4718-4481-95A1-BFAC5F1B4F10}"/>
    <cellStyle name="Separador de milhares 16 2 56 2 4" xfId="37829" xr:uid="{5E3EF261-380F-48EA-B16C-564A8D05BA34}"/>
    <cellStyle name="Separador de milhares 16 2 56 2 5" xfId="44020" xr:uid="{0F7B3D61-805B-40D4-87F3-2E239228B7CE}"/>
    <cellStyle name="Separador de milhares 16 2 56 3" xfId="21593" xr:uid="{E21EA443-AAAF-462B-9178-5C968F1F2E48}"/>
    <cellStyle name="Separador de milhares 16 2 56 3 2" xfId="30015" xr:uid="{17633188-CF93-4BC9-A066-0BF700270094}"/>
    <cellStyle name="Separador de milhares 16 2 56 3 3" xfId="37831" xr:uid="{935FE510-BD55-4B18-A682-5060AFEA85E6}"/>
    <cellStyle name="Separador de milhares 16 2 56 3 4" xfId="45241" xr:uid="{1670D528-D046-4046-8A35-134DFC35C7F1}"/>
    <cellStyle name="Separador de milhares 16 2 56 4" xfId="26498" xr:uid="{72010869-93EE-453D-9FC8-38F8F11BCE96}"/>
    <cellStyle name="Separador de milhares 16 2 56 5" xfId="28071" xr:uid="{3D9B3071-36E0-4B8F-A5C8-B57B3EB19E18}"/>
    <cellStyle name="Separador de milhares 16 2 56 6" xfId="37828" xr:uid="{2056D747-552F-4683-9E78-FE552AC64118}"/>
    <cellStyle name="Separador de milhares 16 2 56 7" xfId="42797" xr:uid="{F8FBE047-051D-4C26-99F4-D912306E0672}"/>
    <cellStyle name="Separador de milhares 16 2 57" xfId="21594" xr:uid="{92AC3F39-FEE6-4BB8-A813-397CFFDD7AB7}"/>
    <cellStyle name="Separador de milhares 16 2 57 2" xfId="21595" xr:uid="{F05D3075-96FD-4865-A787-8E0BAE7EC1F3}"/>
    <cellStyle name="Separador de milhares 16 2 57 2 2" xfId="21596" xr:uid="{5B78D000-9B84-42DC-AA6A-57A53C1A7BC1}"/>
    <cellStyle name="Separador de milhares 16 2 57 2 2 2" xfId="31239" xr:uid="{0BB5F8C2-38C3-423E-B4E0-D15978701E4E}"/>
    <cellStyle name="Separador de milhares 16 2 57 2 2 3" xfId="37834" xr:uid="{D1615444-6A45-4F33-A86E-E9F43C0F7EA8}"/>
    <cellStyle name="Separador de milhares 16 2 57 2 2 4" xfId="46465" xr:uid="{837A46E2-E24E-47F7-84DD-958B1D87E9C4}"/>
    <cellStyle name="Separador de milhares 16 2 57 2 3" xfId="28798" xr:uid="{2D09B27B-A151-4491-A64C-88F272566682}"/>
    <cellStyle name="Separador de milhares 16 2 57 2 4" xfId="37833" xr:uid="{47EFEB67-A206-43B9-9ACF-E64CE1DBCDAF}"/>
    <cellStyle name="Separador de milhares 16 2 57 2 5" xfId="44021" xr:uid="{7383D8B6-4A9D-48BC-9E76-28B3878531CA}"/>
    <cellStyle name="Separador de milhares 16 2 57 3" xfId="21597" xr:uid="{10C2FAB3-D102-40DE-AADC-151D31D1C809}"/>
    <cellStyle name="Separador de milhares 16 2 57 3 2" xfId="30016" xr:uid="{7F0D529B-38BA-40E6-A079-B100D605B8D2}"/>
    <cellStyle name="Separador de milhares 16 2 57 3 3" xfId="37835" xr:uid="{B4192231-CAF7-4C59-849E-9EA3A9E6EB81}"/>
    <cellStyle name="Separador de milhares 16 2 57 3 4" xfId="45242" xr:uid="{A1FCC1A2-7456-40B7-B73F-18DFDC8BD1F8}"/>
    <cellStyle name="Separador de milhares 16 2 57 4" xfId="26499" xr:uid="{7C340630-1598-4ACC-8BD3-9F6EADF5BB41}"/>
    <cellStyle name="Separador de milhares 16 2 57 5" xfId="28072" xr:uid="{D48B79C1-6241-438D-BC08-34E6ACFE4F63}"/>
    <cellStyle name="Separador de milhares 16 2 57 6" xfId="37832" xr:uid="{30B74E69-AF91-4D33-A2A1-5E7FFE884E27}"/>
    <cellStyle name="Separador de milhares 16 2 57 7" xfId="42798" xr:uid="{8DBA5472-0A56-4D91-99C7-62A422C9AA48}"/>
    <cellStyle name="Separador de milhares 16 2 58" xfId="21598" xr:uid="{9340D799-52EF-43AE-B81B-3CD76A752DA7}"/>
    <cellStyle name="Separador de milhares 16 2 58 2" xfId="21599" xr:uid="{272048DF-4F47-4AE8-8818-0161889A49BF}"/>
    <cellStyle name="Separador de milhares 16 2 58 2 2" xfId="21600" xr:uid="{361306F2-BBB7-4802-8585-C41F4E8DAC88}"/>
    <cellStyle name="Separador de milhares 16 2 58 2 2 2" xfId="31240" xr:uid="{865B404B-DC13-4FB5-8524-1B3A6F15A6D8}"/>
    <cellStyle name="Separador de milhares 16 2 58 2 2 3" xfId="37838" xr:uid="{481364B1-0D9C-467E-A58B-EBE83C64DE8D}"/>
    <cellStyle name="Separador de milhares 16 2 58 2 2 4" xfId="46466" xr:uid="{F761F6B4-E9C9-47A5-B9CC-347B6BC007EE}"/>
    <cellStyle name="Separador de milhares 16 2 58 2 3" xfId="28799" xr:uid="{58E864A4-9DB2-43A1-9262-70067BA8D50F}"/>
    <cellStyle name="Separador de milhares 16 2 58 2 4" xfId="37837" xr:uid="{D18C2AA1-9B7B-4B16-A39C-983C070E0DA6}"/>
    <cellStyle name="Separador de milhares 16 2 58 2 5" xfId="44022" xr:uid="{0616BCEB-79B1-4DF2-99C6-E262DE0FBE69}"/>
    <cellStyle name="Separador de milhares 16 2 58 3" xfId="21601" xr:uid="{4AC782F9-8656-4A16-9249-E0AA4C38C57F}"/>
    <cellStyle name="Separador de milhares 16 2 58 3 2" xfId="30017" xr:uid="{1158695C-C5E3-4E66-9D6F-963A47671F2D}"/>
    <cellStyle name="Separador de milhares 16 2 58 3 3" xfId="37839" xr:uid="{D064DBD2-28B8-4076-A8C5-F794B2B9F007}"/>
    <cellStyle name="Separador de milhares 16 2 58 3 4" xfId="45243" xr:uid="{1A10B6FB-3400-4520-9996-FD858026DF11}"/>
    <cellStyle name="Separador de milhares 16 2 58 4" xfId="26500" xr:uid="{2F87306B-81BD-4D2B-9594-DC477F899022}"/>
    <cellStyle name="Separador de milhares 16 2 58 5" xfId="28073" xr:uid="{E8444C9F-FE6F-4D36-A929-6582535CA69E}"/>
    <cellStyle name="Separador de milhares 16 2 58 6" xfId="37836" xr:uid="{C9B8A34E-FAF2-40D1-B671-9DBE2B82D58C}"/>
    <cellStyle name="Separador de milhares 16 2 58 7" xfId="42799" xr:uid="{2F4869C2-B854-40C0-99A6-8E2CD9D9834C}"/>
    <cellStyle name="Separador de milhares 16 2 59" xfId="21602" xr:uid="{773D258C-D252-48EE-BFA2-3B9EA718B96B}"/>
    <cellStyle name="Separador de milhares 16 2 59 2" xfId="21603" xr:uid="{E8E75F75-0F90-47B0-9858-A218A098A7C7}"/>
    <cellStyle name="Separador de milhares 16 2 59 2 2" xfId="21604" xr:uid="{1EBD57B3-3047-419C-A543-7C7AB7ACC843}"/>
    <cellStyle name="Separador de milhares 16 2 59 2 2 2" xfId="31241" xr:uid="{D4C1FF10-18E6-4D06-9CF0-C4BDC32D4871}"/>
    <cellStyle name="Separador de milhares 16 2 59 2 2 3" xfId="37842" xr:uid="{5BAB6749-E504-4BBA-9422-784F45243A2E}"/>
    <cellStyle name="Separador de milhares 16 2 59 2 2 4" xfId="46467" xr:uid="{2615D50C-A229-4415-BFF3-D891C82EAB9E}"/>
    <cellStyle name="Separador de milhares 16 2 59 2 3" xfId="28800" xr:uid="{AF6C32C4-20E8-4A11-9F64-6331EB529055}"/>
    <cellStyle name="Separador de milhares 16 2 59 2 4" xfId="37841" xr:uid="{7F69F397-4A99-427C-A2FD-3B8E76E8AFBF}"/>
    <cellStyle name="Separador de milhares 16 2 59 2 5" xfId="44023" xr:uid="{EDF63DC7-5026-4C13-BEA3-2BBE8A99CEC2}"/>
    <cellStyle name="Separador de milhares 16 2 59 3" xfId="21605" xr:uid="{1292078A-340A-4171-929D-070E5EA014C9}"/>
    <cellStyle name="Separador de milhares 16 2 59 3 2" xfId="30018" xr:uid="{0D51EF96-B1F5-4C31-9C27-37494241ED0D}"/>
    <cellStyle name="Separador de milhares 16 2 59 3 3" xfId="37843" xr:uid="{582EB644-78D0-4630-8C29-17E9AEDEDF5D}"/>
    <cellStyle name="Separador de milhares 16 2 59 3 4" xfId="45244" xr:uid="{05F75723-E731-44D4-9098-82CCDE1D26AB}"/>
    <cellStyle name="Separador de milhares 16 2 59 4" xfId="26501" xr:uid="{4AFB096C-C791-42F7-99A9-4871D8F781B9}"/>
    <cellStyle name="Separador de milhares 16 2 59 5" xfId="28074" xr:uid="{CD022EFB-98B7-491E-A212-A9E8252397DF}"/>
    <cellStyle name="Separador de milhares 16 2 59 6" xfId="37840" xr:uid="{B1B2A2FC-CD39-451A-930E-2D88EE26122A}"/>
    <cellStyle name="Separador de milhares 16 2 59 7" xfId="42800" xr:uid="{9EAD98A0-8F9B-471F-8BD2-6195BE11FE5F}"/>
    <cellStyle name="Separador de milhares 16 2 6" xfId="21606" xr:uid="{9C500C9E-F47D-427D-861D-3C3CF66FFDED}"/>
    <cellStyle name="Separador de milhares 16 2 6 2" xfId="21607" xr:uid="{530C32FB-82BF-4648-9F2F-E873ECC184CA}"/>
    <cellStyle name="Separador de milhares 16 2 6 2 2" xfId="21608" xr:uid="{534F1E1A-CD22-4114-B59F-C3393E525ABD}"/>
    <cellStyle name="Separador de milhares 16 2 6 2 2 2" xfId="31242" xr:uid="{DE803178-383E-4E37-9133-2949E36EBBA8}"/>
    <cellStyle name="Separador de milhares 16 2 6 2 2 3" xfId="37846" xr:uid="{488FFEA7-D241-4E04-9D20-10C755F18757}"/>
    <cellStyle name="Separador de milhares 16 2 6 2 2 4" xfId="46468" xr:uid="{603E09D0-3030-44E1-BC0D-3F641B925A83}"/>
    <cellStyle name="Separador de milhares 16 2 6 2 3" xfId="28801" xr:uid="{24ED2823-2D9B-4FDC-BEC9-A809C145C778}"/>
    <cellStyle name="Separador de milhares 16 2 6 2 4" xfId="37845" xr:uid="{350EF0BC-0E78-4F6A-AE9E-46CDD2DB2768}"/>
    <cellStyle name="Separador de milhares 16 2 6 2 5" xfId="44024" xr:uid="{D2DD3D63-CE7B-4A61-A3FD-8DC96630ADA3}"/>
    <cellStyle name="Separador de milhares 16 2 6 3" xfId="21609" xr:uid="{59563F7E-07E4-49F9-B9B4-99682DC36901}"/>
    <cellStyle name="Separador de milhares 16 2 6 3 2" xfId="30019" xr:uid="{BD683F65-DC15-4668-9837-CC87316AA4CB}"/>
    <cellStyle name="Separador de milhares 16 2 6 3 3" xfId="37847" xr:uid="{743E1173-652B-468F-A7D5-9050B04D1A3B}"/>
    <cellStyle name="Separador de milhares 16 2 6 3 4" xfId="45245" xr:uid="{EE7F8609-25E2-4305-AEB9-56A213546BA4}"/>
    <cellStyle name="Separador de milhares 16 2 6 4" xfId="26502" xr:uid="{A5FE68F7-D032-469B-A904-0C2B7F0195F5}"/>
    <cellStyle name="Separador de milhares 16 2 6 5" xfId="28075" xr:uid="{6FC4FC98-A3D3-4DE2-B640-2EE70CC5536F}"/>
    <cellStyle name="Separador de milhares 16 2 6 6" xfId="37844" xr:uid="{94D27C3D-7806-4565-A7F7-7BD641B1C571}"/>
    <cellStyle name="Separador de milhares 16 2 6 7" xfId="42801" xr:uid="{BDF000E5-417B-4147-9189-F13B96920844}"/>
    <cellStyle name="Separador de milhares 16 2 60" xfId="21610" xr:uid="{72CF1D30-2B12-41FF-B6B6-177EDAFAE146}"/>
    <cellStyle name="Separador de milhares 16 2 60 2" xfId="21611" xr:uid="{DF2037DF-D3B9-49CA-BDAF-9826F33C9F5D}"/>
    <cellStyle name="Separador de milhares 16 2 60 2 2" xfId="21612" xr:uid="{3D869E0D-310B-4814-BE1E-92D53BE2C734}"/>
    <cellStyle name="Separador de milhares 16 2 60 2 2 2" xfId="31243" xr:uid="{3E7C393A-FFAD-4112-A034-2FB5D98D1B1D}"/>
    <cellStyle name="Separador de milhares 16 2 60 2 2 3" xfId="37850" xr:uid="{CA25E6F1-803B-4E33-9961-B4B23F9051DD}"/>
    <cellStyle name="Separador de milhares 16 2 60 2 2 4" xfId="46469" xr:uid="{3630BA20-70C9-4B9B-98E3-D3DABCA7FF89}"/>
    <cellStyle name="Separador de milhares 16 2 60 2 3" xfId="28802" xr:uid="{86B6CA03-AC21-462B-8F85-FD2EF4A5440B}"/>
    <cellStyle name="Separador de milhares 16 2 60 2 4" xfId="37849" xr:uid="{C6DF7B6A-79E2-4F5C-A660-1B2BA3CA968D}"/>
    <cellStyle name="Separador de milhares 16 2 60 2 5" xfId="44025" xr:uid="{2E0124F5-32AB-476B-83A9-521239C98F13}"/>
    <cellStyle name="Separador de milhares 16 2 60 3" xfId="21613" xr:uid="{8E1E9A3C-B741-4C1A-AF9E-C921927C9F75}"/>
    <cellStyle name="Separador de milhares 16 2 60 3 2" xfId="30020" xr:uid="{8A029151-42A7-49EC-BA00-49E7EE22A3D7}"/>
    <cellStyle name="Separador de milhares 16 2 60 3 3" xfId="37851" xr:uid="{E0A19E65-9441-4296-B239-C2F5583D4156}"/>
    <cellStyle name="Separador de milhares 16 2 60 3 4" xfId="45246" xr:uid="{D5BB7202-83CF-431C-837E-A87C61EDE9D7}"/>
    <cellStyle name="Separador de milhares 16 2 60 4" xfId="26503" xr:uid="{41761593-48E1-427F-82F1-ABB9190A2AE6}"/>
    <cellStyle name="Separador de milhares 16 2 60 5" xfId="28076" xr:uid="{EF7072AC-5AE8-4C42-B266-182562FD1C06}"/>
    <cellStyle name="Separador de milhares 16 2 60 6" xfId="37848" xr:uid="{752D1E93-5FBF-4E50-811B-778459EB7514}"/>
    <cellStyle name="Separador de milhares 16 2 60 7" xfId="42802" xr:uid="{1075291D-5D8E-4C20-829F-902A884E9A6F}"/>
    <cellStyle name="Separador de milhares 16 2 61" xfId="21614" xr:uid="{D88DA400-4520-438C-8E53-2924CFB01486}"/>
    <cellStyle name="Separador de milhares 16 2 61 2" xfId="21615" xr:uid="{115D0A45-2CB2-4AF2-821C-96023F7C2530}"/>
    <cellStyle name="Separador de milhares 16 2 61 2 2" xfId="21616" xr:uid="{77C63CB4-9ED1-43A1-B6EC-8A88D2EC2F6D}"/>
    <cellStyle name="Separador de milhares 16 2 61 2 2 2" xfId="31244" xr:uid="{6F547615-2174-40A7-8018-763201D77348}"/>
    <cellStyle name="Separador de milhares 16 2 61 2 2 3" xfId="37854" xr:uid="{351D015F-18A6-4959-A1D3-EFB6CD9FF1D8}"/>
    <cellStyle name="Separador de milhares 16 2 61 2 2 4" xfId="46470" xr:uid="{DD08CAF3-D089-420F-8B97-E9F79721B8FD}"/>
    <cellStyle name="Separador de milhares 16 2 61 2 3" xfId="28803" xr:uid="{11802DDE-0799-497E-B69E-0BAFBC22F6A6}"/>
    <cellStyle name="Separador de milhares 16 2 61 2 4" xfId="37853" xr:uid="{0518C816-A660-4CD5-A6A1-79D753150E0A}"/>
    <cellStyle name="Separador de milhares 16 2 61 2 5" xfId="44026" xr:uid="{A21996F1-4024-4D1C-A837-C7CBBE8ACC00}"/>
    <cellStyle name="Separador de milhares 16 2 61 3" xfId="21617" xr:uid="{C282D11E-63D9-4C71-8327-E3D23821D9A8}"/>
    <cellStyle name="Separador de milhares 16 2 61 3 2" xfId="30021" xr:uid="{E5AA94A4-DADD-422B-84F9-42976F504C74}"/>
    <cellStyle name="Separador de milhares 16 2 61 3 3" xfId="37855" xr:uid="{AA2FD5B3-037D-4FE3-AE0B-9CB3A7282024}"/>
    <cellStyle name="Separador de milhares 16 2 61 3 4" xfId="45247" xr:uid="{340FA95D-7424-4052-80A2-F9A2CF317606}"/>
    <cellStyle name="Separador de milhares 16 2 61 4" xfId="26504" xr:uid="{D9C5606E-6164-430C-980B-F8A0FD3E442E}"/>
    <cellStyle name="Separador de milhares 16 2 61 5" xfId="28077" xr:uid="{7FAD8E7C-667C-4048-AB11-953BDFA2CD53}"/>
    <cellStyle name="Separador de milhares 16 2 61 6" xfId="37852" xr:uid="{8B3295BB-6D76-45A3-8F5D-8739C77E266A}"/>
    <cellStyle name="Separador de milhares 16 2 61 7" xfId="42803" xr:uid="{CBD5457A-A9F3-4122-8CA0-ABFD95A4C9F5}"/>
    <cellStyle name="Separador de milhares 16 2 62" xfId="21618" xr:uid="{2A6763A5-C6B3-494B-BBC9-0302E50ACA4F}"/>
    <cellStyle name="Separador de milhares 16 2 62 2" xfId="21619" xr:uid="{155928CC-BD2D-4196-AA2F-10B02AFCF1E0}"/>
    <cellStyle name="Separador de milhares 16 2 62 2 2" xfId="21620" xr:uid="{AC48ABBE-6520-49F9-8727-1EFF13931522}"/>
    <cellStyle name="Separador de milhares 16 2 62 2 2 2" xfId="31245" xr:uid="{73FB8B26-BCE3-4E9C-9523-8889D2FA35C7}"/>
    <cellStyle name="Separador de milhares 16 2 62 2 2 3" xfId="37858" xr:uid="{20E23250-06F3-447C-9978-74DC06CB6685}"/>
    <cellStyle name="Separador de milhares 16 2 62 2 2 4" xfId="46471" xr:uid="{FE4B0B8B-95EE-4507-ACC6-30EFA922510C}"/>
    <cellStyle name="Separador de milhares 16 2 62 2 3" xfId="28804" xr:uid="{0E21D9A0-BEAE-4409-B709-17F64D8E2008}"/>
    <cellStyle name="Separador de milhares 16 2 62 2 4" xfId="37857" xr:uid="{520FB44C-6BE3-4FD1-895B-926C9F2A5F9E}"/>
    <cellStyle name="Separador de milhares 16 2 62 2 5" xfId="44027" xr:uid="{5C2189A7-6CAD-4A85-B45F-3F681C40032B}"/>
    <cellStyle name="Separador de milhares 16 2 62 3" xfId="21621" xr:uid="{44C1D017-EFBC-4A13-A9EB-8AA6C31854F0}"/>
    <cellStyle name="Separador de milhares 16 2 62 3 2" xfId="30022" xr:uid="{571235E5-4F10-4862-B7EC-94E3E7D34940}"/>
    <cellStyle name="Separador de milhares 16 2 62 3 3" xfId="37859" xr:uid="{F3FC52C4-16A9-4883-968B-9411EFBED221}"/>
    <cellStyle name="Separador de milhares 16 2 62 3 4" xfId="45248" xr:uid="{510010FF-D00B-4EFD-9CD5-D2442A076559}"/>
    <cellStyle name="Separador de milhares 16 2 62 4" xfId="26505" xr:uid="{739BE1A3-0ADB-48AB-B657-593E353E772F}"/>
    <cellStyle name="Separador de milhares 16 2 62 5" xfId="28078" xr:uid="{B034955B-B50F-4871-B827-973F45B3A82A}"/>
    <cellStyle name="Separador de milhares 16 2 62 6" xfId="37856" xr:uid="{C404013D-0267-48E0-9115-17FFAA19672E}"/>
    <cellStyle name="Separador de milhares 16 2 62 7" xfId="42804" xr:uid="{8C6BD582-A750-415A-BB43-493C8F6B56BB}"/>
    <cellStyle name="Separador de milhares 16 2 63" xfId="21622" xr:uid="{4F9EF9B0-A779-4710-8AAB-9CA1E7E8B173}"/>
    <cellStyle name="Separador de milhares 16 2 63 2" xfId="21623" xr:uid="{70195CF0-C76E-465F-8C8D-B79C77EA1DAF}"/>
    <cellStyle name="Separador de milhares 16 2 63 2 2" xfId="21624" xr:uid="{855B1587-9E5F-440D-BA09-9CDC8AB22F87}"/>
    <cellStyle name="Separador de milhares 16 2 63 2 2 2" xfId="31246" xr:uid="{4F52E937-E4BE-4E41-A4F5-6DB8D3E09688}"/>
    <cellStyle name="Separador de milhares 16 2 63 2 2 3" xfId="37862" xr:uid="{12D81396-21FE-43C2-9A00-33EF26B3C897}"/>
    <cellStyle name="Separador de milhares 16 2 63 2 2 4" xfId="46472" xr:uid="{051C5EB8-F13E-4262-A83C-386C868329A1}"/>
    <cellStyle name="Separador de milhares 16 2 63 2 3" xfId="28805" xr:uid="{01A55C7D-A1F5-4207-BBF7-AC07DA7FA47E}"/>
    <cellStyle name="Separador de milhares 16 2 63 2 4" xfId="37861" xr:uid="{01C37FA2-6CF6-4EE6-8AE4-8EB917BBA302}"/>
    <cellStyle name="Separador de milhares 16 2 63 2 5" xfId="44028" xr:uid="{41F7E1F7-F19C-4061-AF7F-27D13DD54D34}"/>
    <cellStyle name="Separador de milhares 16 2 63 3" xfId="21625" xr:uid="{87D32FB0-9D20-4A17-880D-24F37FFE0D65}"/>
    <cellStyle name="Separador de milhares 16 2 63 3 2" xfId="30023" xr:uid="{B9BF6674-F9B2-493F-ACF9-87647511713E}"/>
    <cellStyle name="Separador de milhares 16 2 63 3 3" xfId="37863" xr:uid="{2A49B0E8-F56F-47C1-9F9E-EFBB257178A8}"/>
    <cellStyle name="Separador de milhares 16 2 63 3 4" xfId="45249" xr:uid="{25860BA6-8168-4AA0-83E4-8A94FD2484CD}"/>
    <cellStyle name="Separador de milhares 16 2 63 4" xfId="26506" xr:uid="{C28D25DB-0D05-4F56-B74D-C351D410051B}"/>
    <cellStyle name="Separador de milhares 16 2 63 5" xfId="28079" xr:uid="{421EA3A4-FF18-46F3-A00E-05AAA941E875}"/>
    <cellStyle name="Separador de milhares 16 2 63 6" xfId="37860" xr:uid="{87A81F1E-1454-4C63-9610-F0D6D7D1F6B1}"/>
    <cellStyle name="Separador de milhares 16 2 63 7" xfId="42805" xr:uid="{30EE3295-F68E-4F83-A95B-063734AB9BEC}"/>
    <cellStyle name="Separador de milhares 16 2 64" xfId="21626" xr:uid="{2E1F50C4-47E9-4A06-9B9A-4D13722AE5AD}"/>
    <cellStyle name="Separador de milhares 16 2 64 2" xfId="21627" xr:uid="{55B7DCFD-317B-4ADF-9A48-A52D1AA08C4A}"/>
    <cellStyle name="Separador de milhares 16 2 64 2 2" xfId="21628" xr:uid="{31A6D645-2B93-46E7-8531-7361755AA3E2}"/>
    <cellStyle name="Separador de milhares 16 2 64 2 2 2" xfId="31247" xr:uid="{3481E8FB-3279-4EDC-B1D8-93DFC8B2EFDF}"/>
    <cellStyle name="Separador de milhares 16 2 64 2 2 3" xfId="37866" xr:uid="{907CCD3E-8B6B-4410-9465-A9290DDAA452}"/>
    <cellStyle name="Separador de milhares 16 2 64 2 2 4" xfId="46473" xr:uid="{A22BAFCF-F06C-4387-9699-36D08EC49722}"/>
    <cellStyle name="Separador de milhares 16 2 64 2 3" xfId="28806" xr:uid="{8572CD68-E1FB-42A8-B3FB-E989717B179C}"/>
    <cellStyle name="Separador de milhares 16 2 64 2 4" xfId="37865" xr:uid="{61F7B585-89E0-4178-9574-E1D5C27C3612}"/>
    <cellStyle name="Separador de milhares 16 2 64 2 5" xfId="44029" xr:uid="{010CF5D0-4EDD-492D-BE7B-919F56D07E57}"/>
    <cellStyle name="Separador de milhares 16 2 64 3" xfId="21629" xr:uid="{2C437490-6CC9-4D82-9211-0C5949BDC039}"/>
    <cellStyle name="Separador de milhares 16 2 64 3 2" xfId="30024" xr:uid="{6C28CC4D-4CCE-4060-ACA8-ED05510DE628}"/>
    <cellStyle name="Separador de milhares 16 2 64 3 3" xfId="37867" xr:uid="{EB5BCD91-C525-41C1-8FCD-723ACEBBE2C7}"/>
    <cellStyle name="Separador de milhares 16 2 64 3 4" xfId="45250" xr:uid="{F9E8463F-348D-4D21-BA69-0097A525D89F}"/>
    <cellStyle name="Separador de milhares 16 2 64 4" xfId="26507" xr:uid="{7900363E-E89C-415B-8782-41584D71A208}"/>
    <cellStyle name="Separador de milhares 16 2 64 5" xfId="28080" xr:uid="{5D1B220F-0836-4815-982C-8865C943F459}"/>
    <cellStyle name="Separador de milhares 16 2 64 6" xfId="37864" xr:uid="{AB7EAA57-6115-417C-8A85-8528165724D8}"/>
    <cellStyle name="Separador de milhares 16 2 64 7" xfId="42806" xr:uid="{E02BFCC7-34C9-4E3B-854E-17E845B07763}"/>
    <cellStyle name="Separador de milhares 16 2 65" xfId="21630" xr:uid="{8054C2A2-EB77-4E50-B1E8-B7BAADE66748}"/>
    <cellStyle name="Separador de milhares 16 2 65 2" xfId="21631" xr:uid="{2C0A7CA8-C03C-44E6-8F6A-54383902EDE1}"/>
    <cellStyle name="Separador de milhares 16 2 65 2 2" xfId="21632" xr:uid="{2307E81F-5337-4A3A-8F73-C10C38305A63}"/>
    <cellStyle name="Separador de milhares 16 2 65 2 2 2" xfId="31248" xr:uid="{C7F1AC4F-EAFA-46EC-9001-637D44CF2A4E}"/>
    <cellStyle name="Separador de milhares 16 2 65 2 2 3" xfId="37870" xr:uid="{0B6442D8-6D17-483E-9BC6-E551B0C7E219}"/>
    <cellStyle name="Separador de milhares 16 2 65 2 2 4" xfId="46474" xr:uid="{43B8DA9A-BA87-4461-AB49-E6724B36C3B6}"/>
    <cellStyle name="Separador de milhares 16 2 65 2 3" xfId="28807" xr:uid="{20B904C6-EC13-4287-8B38-4FBC2178E9CF}"/>
    <cellStyle name="Separador de milhares 16 2 65 2 4" xfId="37869" xr:uid="{F09E598E-AC8C-43FB-94C2-E00B22DAA7B7}"/>
    <cellStyle name="Separador de milhares 16 2 65 2 5" xfId="44030" xr:uid="{58D95C8D-953F-4BE9-9D0E-19F854738710}"/>
    <cellStyle name="Separador de milhares 16 2 65 3" xfId="21633" xr:uid="{962851AA-6ADF-4217-A3E1-3C43D98B7246}"/>
    <cellStyle name="Separador de milhares 16 2 65 3 2" xfId="30025" xr:uid="{E8320BD3-CFFF-48C4-804A-4D729999329F}"/>
    <cellStyle name="Separador de milhares 16 2 65 3 3" xfId="37871" xr:uid="{201BD6D0-4034-48D6-9B02-4AFF9634F6EF}"/>
    <cellStyle name="Separador de milhares 16 2 65 3 4" xfId="45251" xr:uid="{627A09D7-D303-4048-AB1E-05793C44FD5B}"/>
    <cellStyle name="Separador de milhares 16 2 65 4" xfId="26508" xr:uid="{464712CE-C42C-45BF-9B94-F103947A636D}"/>
    <cellStyle name="Separador de milhares 16 2 65 5" xfId="28081" xr:uid="{74DE1AFE-2DFE-4372-A990-D3C5468CF073}"/>
    <cellStyle name="Separador de milhares 16 2 65 6" xfId="37868" xr:uid="{4F30F137-9BAD-4F26-8AD0-F0E958E47629}"/>
    <cellStyle name="Separador de milhares 16 2 65 7" xfId="42807" xr:uid="{A45992CF-84C2-42B7-A14A-AD9FB952B188}"/>
    <cellStyle name="Separador de milhares 16 2 66" xfId="21634" xr:uid="{3FE63BB9-7E85-4500-BA56-5B225AACC942}"/>
    <cellStyle name="Separador de milhares 16 2 66 2" xfId="21635" xr:uid="{4E3D155E-A6C9-4851-97C2-209EA334A2B0}"/>
    <cellStyle name="Separador de milhares 16 2 66 2 2" xfId="21636" xr:uid="{E8F958F4-AECB-4AF8-86B7-940E7FCFE02C}"/>
    <cellStyle name="Separador de milhares 16 2 66 2 2 2" xfId="31249" xr:uid="{4791C985-6968-41F1-A28A-6F5FFE4F99D9}"/>
    <cellStyle name="Separador de milhares 16 2 66 2 2 3" xfId="37874" xr:uid="{95BF1501-A682-4D29-9616-DC57F058C5C0}"/>
    <cellStyle name="Separador de milhares 16 2 66 2 2 4" xfId="46475" xr:uid="{33C5A6D6-BD7B-4500-82D7-3EB6FF988CA1}"/>
    <cellStyle name="Separador de milhares 16 2 66 2 3" xfId="28808" xr:uid="{4CE6E4EA-A05A-4800-93FD-D30EF99D384A}"/>
    <cellStyle name="Separador de milhares 16 2 66 2 4" xfId="37873" xr:uid="{DDD0E32C-D782-4644-A1E4-0B16EE4F910C}"/>
    <cellStyle name="Separador de milhares 16 2 66 2 5" xfId="44031" xr:uid="{964A24A5-F7A3-4941-A2EC-E7DE87331C07}"/>
    <cellStyle name="Separador de milhares 16 2 66 3" xfId="21637" xr:uid="{E484547B-88DC-4E5C-A6D1-0F52DD99C825}"/>
    <cellStyle name="Separador de milhares 16 2 66 3 2" xfId="30026" xr:uid="{38DBAE68-F45E-435F-B581-411329B1FC10}"/>
    <cellStyle name="Separador de milhares 16 2 66 3 3" xfId="37875" xr:uid="{85A5B78C-5F70-4F93-B632-2D89D825408D}"/>
    <cellStyle name="Separador de milhares 16 2 66 3 4" xfId="45252" xr:uid="{272D614E-FAFD-4F79-8D52-07AF0662694F}"/>
    <cellStyle name="Separador de milhares 16 2 66 4" xfId="26509" xr:uid="{9C90D34A-8BBD-46BD-B17E-19C98BAB3234}"/>
    <cellStyle name="Separador de milhares 16 2 66 5" xfId="28082" xr:uid="{8B8A6C4C-8234-44D0-8360-F292345B25B2}"/>
    <cellStyle name="Separador de milhares 16 2 66 6" xfId="37872" xr:uid="{87A5843D-F0D1-4220-A208-13D5221BA175}"/>
    <cellStyle name="Separador de milhares 16 2 66 7" xfId="42808" xr:uid="{00C58634-881B-4F44-9DA0-1CFFC3A1E578}"/>
    <cellStyle name="Separador de milhares 16 2 67" xfId="21638" xr:uid="{7B05F64D-65A1-41FF-A673-E662047B7650}"/>
    <cellStyle name="Separador de milhares 16 2 67 2" xfId="21639" xr:uid="{C79E1206-1596-40AD-96FB-0DB26698B1B7}"/>
    <cellStyle name="Separador de milhares 16 2 67 2 2" xfId="21640" xr:uid="{04B8AECA-2C4F-48DD-AF4B-322A34E7A5D0}"/>
    <cellStyle name="Separador de milhares 16 2 67 2 2 2" xfId="31250" xr:uid="{C278D0D5-BD48-4B0F-BFFF-3464062CA0CB}"/>
    <cellStyle name="Separador de milhares 16 2 67 2 2 3" xfId="37878" xr:uid="{173E9065-7AB3-4426-8583-3EED90856CC8}"/>
    <cellStyle name="Separador de milhares 16 2 67 2 2 4" xfId="46476" xr:uid="{86D6E9AE-457C-4ED1-91E1-F33ABEA37F06}"/>
    <cellStyle name="Separador de milhares 16 2 67 2 3" xfId="28809" xr:uid="{1374BC0D-3BFD-4310-BF86-62CC7E503131}"/>
    <cellStyle name="Separador de milhares 16 2 67 2 4" xfId="37877" xr:uid="{56D6916B-7944-4A23-9BD9-60C6855B1786}"/>
    <cellStyle name="Separador de milhares 16 2 67 2 5" xfId="44032" xr:uid="{820C4A15-B0D4-4591-AD11-BA3959092217}"/>
    <cellStyle name="Separador de milhares 16 2 67 3" xfId="21641" xr:uid="{B3FD73F2-CB12-4535-A962-D0A3E108952F}"/>
    <cellStyle name="Separador de milhares 16 2 67 3 2" xfId="30027" xr:uid="{9E901E47-7996-4686-BD9A-5944B35A63C7}"/>
    <cellStyle name="Separador de milhares 16 2 67 3 3" xfId="37879" xr:uid="{CD89E2EE-E884-4B6C-A05B-D70A9E393A64}"/>
    <cellStyle name="Separador de milhares 16 2 67 3 4" xfId="45253" xr:uid="{3BB98A28-D4B8-4F73-983B-B9D4C67BCCFC}"/>
    <cellStyle name="Separador de milhares 16 2 67 4" xfId="26510" xr:uid="{52D2B396-1271-476B-91C9-50BFCA114F07}"/>
    <cellStyle name="Separador de milhares 16 2 67 5" xfId="28083" xr:uid="{6A4927EA-2515-4BB1-8511-B3D32C3CFF1A}"/>
    <cellStyle name="Separador de milhares 16 2 67 6" xfId="37876" xr:uid="{4ADAAA07-4C28-4877-8DC4-E29F81DC0ABE}"/>
    <cellStyle name="Separador de milhares 16 2 67 7" xfId="42809" xr:uid="{2A7F7D29-A988-487B-8473-C6779C398917}"/>
    <cellStyle name="Separador de milhares 16 2 68" xfId="21642" xr:uid="{8B2E9BDF-AF2A-4193-BC55-A7A35DF0411C}"/>
    <cellStyle name="Separador de milhares 16 2 68 2" xfId="21643" xr:uid="{44FD7DCE-784A-49C3-B821-219C2A29CF7E}"/>
    <cellStyle name="Separador de milhares 16 2 68 2 2" xfId="21644" xr:uid="{BA13048B-28B0-4309-81FC-2C052117C45E}"/>
    <cellStyle name="Separador de milhares 16 2 68 2 2 2" xfId="31251" xr:uid="{13F21A46-2C64-4F50-9F98-BA1A13784666}"/>
    <cellStyle name="Separador de milhares 16 2 68 2 2 3" xfId="37882" xr:uid="{63BE590E-1B4B-45A7-88D1-3169128E079B}"/>
    <cellStyle name="Separador de milhares 16 2 68 2 2 4" xfId="46477" xr:uid="{4FBB3867-E527-49BB-99A6-285D18FA9409}"/>
    <cellStyle name="Separador de milhares 16 2 68 2 3" xfId="28810" xr:uid="{A6427654-BD0B-4082-8E00-38192818E796}"/>
    <cellStyle name="Separador de milhares 16 2 68 2 4" xfId="37881" xr:uid="{BF8C5FC3-DED2-433E-A542-D56F81810723}"/>
    <cellStyle name="Separador de milhares 16 2 68 2 5" xfId="44033" xr:uid="{5CA454FE-DBE3-4BA0-ABF7-1E0BE9075AE8}"/>
    <cellStyle name="Separador de milhares 16 2 68 3" xfId="21645" xr:uid="{A7389DDB-995F-4DD4-8C64-20ECCEC46DBC}"/>
    <cellStyle name="Separador de milhares 16 2 68 3 2" xfId="30028" xr:uid="{B0CE75D5-0C52-4634-BC0A-7E0CA67D9A83}"/>
    <cellStyle name="Separador de milhares 16 2 68 3 3" xfId="37883" xr:uid="{B7715AF5-0CA0-417F-B38A-34726035957B}"/>
    <cellStyle name="Separador de milhares 16 2 68 3 4" xfId="45254" xr:uid="{6BBB986C-D97A-4349-85C7-FA921189256D}"/>
    <cellStyle name="Separador de milhares 16 2 68 4" xfId="26511" xr:uid="{5FA6E4A4-0D89-4064-96F6-26AE5DCDA612}"/>
    <cellStyle name="Separador de milhares 16 2 68 5" xfId="28084" xr:uid="{DEC16807-89B9-45B6-98DF-03A351F119F7}"/>
    <cellStyle name="Separador de milhares 16 2 68 6" xfId="37880" xr:uid="{FEB71128-27BB-48D0-8345-B6ECD3B25330}"/>
    <cellStyle name="Separador de milhares 16 2 68 7" xfId="42810" xr:uid="{D0C437C9-C203-4803-AA59-B6F99A76D5D0}"/>
    <cellStyle name="Separador de milhares 16 2 69" xfId="21646" xr:uid="{D44A1519-3373-4EE1-9384-95EF0C58AB56}"/>
    <cellStyle name="Separador de milhares 16 2 69 2" xfId="21647" xr:uid="{890F65D2-96FA-4C0F-A3A8-CE2CDCF89B37}"/>
    <cellStyle name="Separador de milhares 16 2 69 2 2" xfId="21648" xr:uid="{A2A02EA6-7810-43AC-A1CF-65DEEA1F357D}"/>
    <cellStyle name="Separador de milhares 16 2 69 2 2 2" xfId="31252" xr:uid="{2DEFA19B-66D8-432E-ACAB-182E3AD540F0}"/>
    <cellStyle name="Separador de milhares 16 2 69 2 2 3" xfId="37886" xr:uid="{7FD29BCC-356A-4564-8807-6503D137FFD7}"/>
    <cellStyle name="Separador de milhares 16 2 69 2 2 4" xfId="46478" xr:uid="{F969E43A-03CC-45BA-A55A-83C7DB74FEC9}"/>
    <cellStyle name="Separador de milhares 16 2 69 2 3" xfId="28811" xr:uid="{A76035FB-56F1-4FE3-B846-0287B8D78E11}"/>
    <cellStyle name="Separador de milhares 16 2 69 2 4" xfId="37885" xr:uid="{698C54BD-6824-4386-8917-BD7F9295A47C}"/>
    <cellStyle name="Separador de milhares 16 2 69 2 5" xfId="44034" xr:uid="{03239379-4703-4AFD-84A9-FD1AE85A4E62}"/>
    <cellStyle name="Separador de milhares 16 2 69 3" xfId="21649" xr:uid="{02C5DB61-86D1-425C-89DF-AE96418D47EB}"/>
    <cellStyle name="Separador de milhares 16 2 69 3 2" xfId="30029" xr:uid="{6D2D8943-EEEC-4725-861D-A705297C9782}"/>
    <cellStyle name="Separador de milhares 16 2 69 3 3" xfId="37887" xr:uid="{8397AD49-F6F0-4EE0-8BD0-D107FE84C767}"/>
    <cellStyle name="Separador de milhares 16 2 69 3 4" xfId="45255" xr:uid="{F80612F5-5EE4-4463-A491-6611E47DA3C9}"/>
    <cellStyle name="Separador de milhares 16 2 69 4" xfId="26512" xr:uid="{631EC4D2-8765-4DCC-BC9F-87ABDC1E9C8A}"/>
    <cellStyle name="Separador de milhares 16 2 69 5" xfId="28085" xr:uid="{69DDAE23-B753-4E32-8B81-F7DA415FFB3C}"/>
    <cellStyle name="Separador de milhares 16 2 69 6" xfId="37884" xr:uid="{F8FC22A9-D2F6-4EF8-935B-29F7D52D20B7}"/>
    <cellStyle name="Separador de milhares 16 2 69 7" xfId="42811" xr:uid="{5D0505A8-EFA8-414D-BA87-C392B998C929}"/>
    <cellStyle name="Separador de milhares 16 2 7" xfId="21650" xr:uid="{924802B2-F4DC-49F3-9B03-447B99C93FB5}"/>
    <cellStyle name="Separador de milhares 16 2 7 2" xfId="21651" xr:uid="{4C913F01-C4F9-4928-BFB8-8F59FA3CF3BC}"/>
    <cellStyle name="Separador de milhares 16 2 7 2 2" xfId="21652" xr:uid="{32FC4F68-7311-459D-906A-4260F810377D}"/>
    <cellStyle name="Separador de milhares 16 2 7 2 2 2" xfId="31253" xr:uid="{6EAEDC79-A1D5-4F42-AEE7-C7E627E44E6B}"/>
    <cellStyle name="Separador de milhares 16 2 7 2 2 3" xfId="37890" xr:uid="{31EC7EA8-9288-46BB-A586-55A9B72FC382}"/>
    <cellStyle name="Separador de milhares 16 2 7 2 2 4" xfId="46479" xr:uid="{2ECC2737-BD79-421F-9787-272098B1B088}"/>
    <cellStyle name="Separador de milhares 16 2 7 2 3" xfId="28812" xr:uid="{1388073E-F61F-4F15-954F-B51D45889AA4}"/>
    <cellStyle name="Separador de milhares 16 2 7 2 4" xfId="37889" xr:uid="{325CBD34-0F19-4D41-A7F8-2A3A9F68A4C6}"/>
    <cellStyle name="Separador de milhares 16 2 7 2 5" xfId="44035" xr:uid="{88A65870-0240-4A4F-8354-1756627E1120}"/>
    <cellStyle name="Separador de milhares 16 2 7 3" xfId="21653" xr:uid="{766C7BAC-8054-4FA8-9C18-AF5D67BDE185}"/>
    <cellStyle name="Separador de milhares 16 2 7 3 2" xfId="30030" xr:uid="{134109CD-9C80-4A8D-A728-001099329BF1}"/>
    <cellStyle name="Separador de milhares 16 2 7 3 3" xfId="37891" xr:uid="{5834A7D5-86C8-4D24-800E-F89559E0A0AF}"/>
    <cellStyle name="Separador de milhares 16 2 7 3 4" xfId="45256" xr:uid="{34BBCACF-C396-41AD-AF73-E81C4A7010ED}"/>
    <cellStyle name="Separador de milhares 16 2 7 4" xfId="26513" xr:uid="{E6715AD5-037D-47D4-BC22-3C5185C43FB6}"/>
    <cellStyle name="Separador de milhares 16 2 7 5" xfId="28086" xr:uid="{09EC3565-69A2-490C-8D44-32D68024309E}"/>
    <cellStyle name="Separador de milhares 16 2 7 6" xfId="37888" xr:uid="{C91E1E75-5807-4CB5-A1D5-86F3903FC180}"/>
    <cellStyle name="Separador de milhares 16 2 7 7" xfId="42812" xr:uid="{A17DED6B-8D8B-4B7A-9586-488AC0DDF065}"/>
    <cellStyle name="Separador de milhares 16 2 70" xfId="21654" xr:uid="{B8FA65E9-8C32-4B67-A558-7F187461F11D}"/>
    <cellStyle name="Separador de milhares 16 2 70 2" xfId="21655" xr:uid="{DBEA0BEA-EC4A-4E20-B910-4D45D3AE829E}"/>
    <cellStyle name="Separador de milhares 16 2 70 2 2" xfId="21656" xr:uid="{850F8BAC-6D5B-4FB4-B0AE-A5273FB94C32}"/>
    <cellStyle name="Separador de milhares 16 2 70 2 2 2" xfId="31254" xr:uid="{E687EA57-F52E-41E6-B1F5-BC7FD341CEFC}"/>
    <cellStyle name="Separador de milhares 16 2 70 2 2 3" xfId="37894" xr:uid="{20B38664-7D79-4C6D-8BD8-B8800F1E8FC8}"/>
    <cellStyle name="Separador de milhares 16 2 70 2 2 4" xfId="46480" xr:uid="{88F180BB-3821-4DFB-A2D1-EF1C2C03FC27}"/>
    <cellStyle name="Separador de milhares 16 2 70 2 3" xfId="28813" xr:uid="{608B0AA0-F9A3-4BE3-8EF6-E874B8968800}"/>
    <cellStyle name="Separador de milhares 16 2 70 2 4" xfId="37893" xr:uid="{BB60CD93-64B7-455C-A167-DD645ADA225C}"/>
    <cellStyle name="Separador de milhares 16 2 70 2 5" xfId="44036" xr:uid="{AA03B718-8A0A-491D-B37C-EA991FC212FF}"/>
    <cellStyle name="Separador de milhares 16 2 70 3" xfId="21657" xr:uid="{37EA50DF-D481-4054-97F7-902D2D65B005}"/>
    <cellStyle name="Separador de milhares 16 2 70 3 2" xfId="30031" xr:uid="{9560D887-F824-4F05-9E1A-2D22AB9551D9}"/>
    <cellStyle name="Separador de milhares 16 2 70 3 3" xfId="37895" xr:uid="{010B0A20-9516-40F1-AF4C-80943C43F490}"/>
    <cellStyle name="Separador de milhares 16 2 70 3 4" xfId="45257" xr:uid="{8453D43C-8D0C-4161-9221-BAB500BEA897}"/>
    <cellStyle name="Separador de milhares 16 2 70 4" xfId="26514" xr:uid="{9B2C98EC-02BB-4ABC-B9A7-2E72BDCF3630}"/>
    <cellStyle name="Separador de milhares 16 2 70 5" xfId="28087" xr:uid="{BF22C55C-8249-48B5-818E-2E713021C884}"/>
    <cellStyle name="Separador de milhares 16 2 70 6" xfId="37892" xr:uid="{A0713706-D476-4154-85CE-D249438A1DCF}"/>
    <cellStyle name="Separador de milhares 16 2 70 7" xfId="42813" xr:uid="{BF3C070D-56A3-42A3-9BA4-AE41B89663D8}"/>
    <cellStyle name="Separador de milhares 16 2 71" xfId="21658" xr:uid="{727A1562-28CE-4325-8B34-C81A875AB0C6}"/>
    <cellStyle name="Separador de milhares 16 2 71 2" xfId="21659" xr:uid="{AE9609A6-2618-449A-AB7A-687C4A0D817B}"/>
    <cellStyle name="Separador de milhares 16 2 71 2 2" xfId="21660" xr:uid="{669CD129-E7DE-4F5D-9EDA-3EF9C4AA1BB4}"/>
    <cellStyle name="Separador de milhares 16 2 71 2 2 2" xfId="31255" xr:uid="{0B27088A-BB29-4623-BEF8-3CDCBFD5F889}"/>
    <cellStyle name="Separador de milhares 16 2 71 2 2 3" xfId="37898" xr:uid="{9A559851-36A0-4289-9C63-815CEAE1759B}"/>
    <cellStyle name="Separador de milhares 16 2 71 2 2 4" xfId="46481" xr:uid="{8E262C67-AB95-4E16-A037-D3F6E5B6850F}"/>
    <cellStyle name="Separador de milhares 16 2 71 2 3" xfId="28814" xr:uid="{55C17018-0510-4C7F-AAF7-C2A0EB03A2CF}"/>
    <cellStyle name="Separador de milhares 16 2 71 2 4" xfId="37897" xr:uid="{AF308DEF-86E2-44A1-A723-C036D2B2733D}"/>
    <cellStyle name="Separador de milhares 16 2 71 2 5" xfId="44037" xr:uid="{6EFAD897-240D-4260-8144-A5A7F44592C2}"/>
    <cellStyle name="Separador de milhares 16 2 71 3" xfId="21661" xr:uid="{C879EF41-5A55-4D27-A65A-435D8C0C2161}"/>
    <cellStyle name="Separador de milhares 16 2 71 3 2" xfId="30032" xr:uid="{92DE3996-D62C-44DF-AB52-FDD2D53DDC12}"/>
    <cellStyle name="Separador de milhares 16 2 71 3 3" xfId="37899" xr:uid="{C7BB463C-2C1B-4C60-91D8-F754B2D4AAC5}"/>
    <cellStyle name="Separador de milhares 16 2 71 3 4" xfId="45258" xr:uid="{19151394-D720-416C-A2A3-4CC697EAFF68}"/>
    <cellStyle name="Separador de milhares 16 2 71 4" xfId="26515" xr:uid="{88074108-1B08-4857-ABC1-5DA517573868}"/>
    <cellStyle name="Separador de milhares 16 2 71 5" xfId="28088" xr:uid="{A8F41D0D-0329-4BC1-83B7-B5C590D2D1E7}"/>
    <cellStyle name="Separador de milhares 16 2 71 6" xfId="37896" xr:uid="{23ED076E-9CB8-4AE6-BE40-8FA8F71FE144}"/>
    <cellStyle name="Separador de milhares 16 2 71 7" xfId="42814" xr:uid="{D9FBF19C-3A8C-44F0-9B68-4935D232C488}"/>
    <cellStyle name="Separador de milhares 16 2 72" xfId="21662" xr:uid="{7DA4CD20-E5DA-4C3A-AAD6-2E37812A7C8C}"/>
    <cellStyle name="Separador de milhares 16 2 72 2" xfId="21663" xr:uid="{6663B721-1514-4407-AFA0-EEAA33C4A6F5}"/>
    <cellStyle name="Separador de milhares 16 2 72 2 2" xfId="21664" xr:uid="{264ADC7E-CDA3-469F-9A38-6C3E7FB524EF}"/>
    <cellStyle name="Separador de milhares 16 2 72 2 2 2" xfId="31256" xr:uid="{B165FA38-79A7-483E-8CCF-1C636530E477}"/>
    <cellStyle name="Separador de milhares 16 2 72 2 2 3" xfId="37902" xr:uid="{64D24AEE-148B-47CC-8476-0982A2831E74}"/>
    <cellStyle name="Separador de milhares 16 2 72 2 2 4" xfId="46482" xr:uid="{C9041408-AC9F-49E0-AE6C-E09EC37BB4C2}"/>
    <cellStyle name="Separador de milhares 16 2 72 2 3" xfId="28815" xr:uid="{F2AE8ACD-BED7-4486-A6E9-7217CB6D6A05}"/>
    <cellStyle name="Separador de milhares 16 2 72 2 4" xfId="37901" xr:uid="{8192A448-FF5B-455F-9B55-3121D877DF33}"/>
    <cellStyle name="Separador de milhares 16 2 72 2 5" xfId="44038" xr:uid="{96F26F60-4D33-423C-A79B-407C8259AD9A}"/>
    <cellStyle name="Separador de milhares 16 2 72 3" xfId="21665" xr:uid="{3F03F49E-D64B-4792-8683-359F5296B47B}"/>
    <cellStyle name="Separador de milhares 16 2 72 3 2" xfId="30033" xr:uid="{254ADD3F-8178-4889-A910-705FB8136EA3}"/>
    <cellStyle name="Separador de milhares 16 2 72 3 3" xfId="37903" xr:uid="{7CF051A3-9A0F-43A1-BE9F-D4113F06FAA4}"/>
    <cellStyle name="Separador de milhares 16 2 72 3 4" xfId="45259" xr:uid="{BEE98D4F-5FE0-4178-BD68-BBDDD94143CE}"/>
    <cellStyle name="Separador de milhares 16 2 72 4" xfId="26516" xr:uid="{1876E891-A234-4735-B409-B897C7162687}"/>
    <cellStyle name="Separador de milhares 16 2 72 5" xfId="28089" xr:uid="{B3CA5907-736F-481B-83B9-D541F4B8E16C}"/>
    <cellStyle name="Separador de milhares 16 2 72 6" xfId="37900" xr:uid="{33D0E200-A187-4D73-9047-B048B81123A4}"/>
    <cellStyle name="Separador de milhares 16 2 72 7" xfId="42815" xr:uid="{B5598285-9405-4111-8EF7-A003BB928CCB}"/>
    <cellStyle name="Separador de milhares 16 2 73" xfId="21666" xr:uid="{F4F20B29-2AEB-4BC9-A8BC-39CAB4EB8161}"/>
    <cellStyle name="Separador de milhares 16 2 73 2" xfId="21667" xr:uid="{6B970D11-BB75-4D53-8BAC-5571770A61A4}"/>
    <cellStyle name="Separador de milhares 16 2 73 2 2" xfId="21668" xr:uid="{5088C469-EA27-48C7-AA7A-5250B7FB1EF8}"/>
    <cellStyle name="Separador de milhares 16 2 73 2 2 2" xfId="31257" xr:uid="{CE973ABB-60C3-46D9-950D-58DD9E734BC9}"/>
    <cellStyle name="Separador de milhares 16 2 73 2 2 3" xfId="37906" xr:uid="{C9DAA188-5EB2-4370-B77E-B2241656CF79}"/>
    <cellStyle name="Separador de milhares 16 2 73 2 2 4" xfId="46483" xr:uid="{F479E2F3-E673-4744-A32C-B29968472960}"/>
    <cellStyle name="Separador de milhares 16 2 73 2 3" xfId="28816" xr:uid="{84CBF44A-CEF3-4137-B3EE-2AE8A4B0693B}"/>
    <cellStyle name="Separador de milhares 16 2 73 2 4" xfId="37905" xr:uid="{1FEE01C8-89ED-45CC-B8C0-768349727E33}"/>
    <cellStyle name="Separador de milhares 16 2 73 2 5" xfId="44039" xr:uid="{C158D92B-4914-45A6-BD5D-45CDB8F24218}"/>
    <cellStyle name="Separador de milhares 16 2 73 3" xfId="21669" xr:uid="{92D8C7B2-FCC1-4121-9BDE-86993CAE6661}"/>
    <cellStyle name="Separador de milhares 16 2 73 3 2" xfId="30034" xr:uid="{009D493A-E9D9-415F-B893-FBEDECB54ACE}"/>
    <cellStyle name="Separador de milhares 16 2 73 3 3" xfId="37907" xr:uid="{5188F66B-4C08-42F1-8000-C13024BD67F7}"/>
    <cellStyle name="Separador de milhares 16 2 73 3 4" xfId="45260" xr:uid="{E8594963-E668-46E5-9046-5A2E2FFBEDFD}"/>
    <cellStyle name="Separador de milhares 16 2 73 4" xfId="26517" xr:uid="{C86AA3C7-7E27-4E7A-9622-7659A4CC6944}"/>
    <cellStyle name="Separador de milhares 16 2 73 5" xfId="28090" xr:uid="{AF71413B-91F0-4E69-B9C6-144EDEF61B78}"/>
    <cellStyle name="Separador de milhares 16 2 73 6" xfId="37904" xr:uid="{5A0DA9CA-8C54-43C0-AF73-EC66CFD11DBE}"/>
    <cellStyle name="Separador de milhares 16 2 73 7" xfId="42816" xr:uid="{695F8D48-0869-441E-B684-198C0BDCF3DB}"/>
    <cellStyle name="Separador de milhares 16 2 74" xfId="21670" xr:uid="{593829AD-BA94-46CE-9525-BB21C158AD1B}"/>
    <cellStyle name="Separador de milhares 16 2 74 2" xfId="21671" xr:uid="{39E24871-9A3B-4563-9C0F-5316A741F009}"/>
    <cellStyle name="Separador de milhares 16 2 74 2 2" xfId="21672" xr:uid="{BF8349D4-E52A-4EAE-8C00-E854CB427A04}"/>
    <cellStyle name="Separador de milhares 16 2 74 2 2 2" xfId="31258" xr:uid="{F3C02E57-161B-4753-B7EA-F827A7434468}"/>
    <cellStyle name="Separador de milhares 16 2 74 2 2 3" xfId="37910" xr:uid="{306A5CBE-93FA-4D83-8CBE-1016CDFF91AE}"/>
    <cellStyle name="Separador de milhares 16 2 74 2 2 4" xfId="46484" xr:uid="{B9C4C612-684A-4F68-AFAF-5A6383A70790}"/>
    <cellStyle name="Separador de milhares 16 2 74 2 3" xfId="28817" xr:uid="{809328E5-E40C-465A-BAB8-3B6424D4ADBC}"/>
    <cellStyle name="Separador de milhares 16 2 74 2 4" xfId="37909" xr:uid="{665AF085-252D-43C9-9017-BDEB795AEE34}"/>
    <cellStyle name="Separador de milhares 16 2 74 2 5" xfId="44040" xr:uid="{5D1E1A31-A3F0-42BD-9685-08DD69B440AF}"/>
    <cellStyle name="Separador de milhares 16 2 74 3" xfId="21673" xr:uid="{2FD0BF6F-9F07-4DEC-B415-2ACEC95AB072}"/>
    <cellStyle name="Separador de milhares 16 2 74 3 2" xfId="30035" xr:uid="{433AC067-A1D6-4999-82F0-F4395076D419}"/>
    <cellStyle name="Separador de milhares 16 2 74 3 3" xfId="37911" xr:uid="{C0D7474E-256C-4A2B-A244-E2F56C0D3C17}"/>
    <cellStyle name="Separador de milhares 16 2 74 3 4" xfId="45261" xr:uid="{CF63FA84-A928-4B18-B3BF-82CD46DF29A8}"/>
    <cellStyle name="Separador de milhares 16 2 74 4" xfId="26518" xr:uid="{AC122C10-9BD2-4D25-901C-5AC9593CAF36}"/>
    <cellStyle name="Separador de milhares 16 2 74 5" xfId="28091" xr:uid="{63C8FE9A-8490-4496-AF76-E9F0802D2CC9}"/>
    <cellStyle name="Separador de milhares 16 2 74 6" xfId="37908" xr:uid="{A9FA60DF-B4B2-41D2-875D-E66F2B2CBEC0}"/>
    <cellStyle name="Separador de milhares 16 2 74 7" xfId="42817" xr:uid="{15C50B23-A5E4-421F-BC85-946A96D4EFDC}"/>
    <cellStyle name="Separador de milhares 16 2 75" xfId="21674" xr:uid="{9EF4FA5F-E495-451F-9C71-1354DC1161DA}"/>
    <cellStyle name="Separador de milhares 16 2 75 2" xfId="21675" xr:uid="{C43D54A7-0404-4876-AFC4-B2515D02A8B7}"/>
    <cellStyle name="Separador de milhares 16 2 75 2 2" xfId="21676" xr:uid="{0CD9D647-8B20-4DE3-AE47-A856725D3E87}"/>
    <cellStyle name="Separador de milhares 16 2 75 2 2 2" xfId="31259" xr:uid="{87520E4B-FFCC-4032-8C6F-AB0133D85C33}"/>
    <cellStyle name="Separador de milhares 16 2 75 2 2 3" xfId="37914" xr:uid="{3FABC6A2-F119-48D1-B0F8-3420406BDB0F}"/>
    <cellStyle name="Separador de milhares 16 2 75 2 2 4" xfId="46485" xr:uid="{B0895C7F-5985-4A17-ACD9-D31644E434F9}"/>
    <cellStyle name="Separador de milhares 16 2 75 2 3" xfId="28818" xr:uid="{DB652EE2-5A17-4972-8373-FD47AF305109}"/>
    <cellStyle name="Separador de milhares 16 2 75 2 4" xfId="37913" xr:uid="{9F06E822-2E3B-404C-9783-3785843BEEAD}"/>
    <cellStyle name="Separador de milhares 16 2 75 2 5" xfId="44041" xr:uid="{33A95692-013E-4B57-9EE9-E4F0A49F2882}"/>
    <cellStyle name="Separador de milhares 16 2 75 3" xfId="21677" xr:uid="{C1809679-76BD-4F16-A6AF-415E2CE8B7BE}"/>
    <cellStyle name="Separador de milhares 16 2 75 3 2" xfId="30036" xr:uid="{166A77BD-5D14-4EAE-A02F-0765203843C6}"/>
    <cellStyle name="Separador de milhares 16 2 75 3 3" xfId="37915" xr:uid="{0128E006-A019-408A-8A01-F1705F830445}"/>
    <cellStyle name="Separador de milhares 16 2 75 3 4" xfId="45262" xr:uid="{D6CAC2D7-55F9-430B-B9FD-A1C0F45FC019}"/>
    <cellStyle name="Separador de milhares 16 2 75 4" xfId="26519" xr:uid="{5F8E5388-14A0-43F9-A4DF-AB7AC25D9B03}"/>
    <cellStyle name="Separador de milhares 16 2 75 5" xfId="28092" xr:uid="{3A8AAAD2-003D-40FD-9068-7997F86BBC1D}"/>
    <cellStyle name="Separador de milhares 16 2 75 6" xfId="37912" xr:uid="{B4093B67-31CC-45A9-807E-7428E85F25B8}"/>
    <cellStyle name="Separador de milhares 16 2 75 7" xfId="42818" xr:uid="{781176EC-38F7-4D16-B5BF-63A9A09EF4E2}"/>
    <cellStyle name="Separador de milhares 16 2 76" xfId="21678" xr:uid="{0C29741B-37E4-45E5-B088-FDE6B0BA063C}"/>
    <cellStyle name="Separador de milhares 16 2 76 2" xfId="21679" xr:uid="{846F40A7-207D-4719-A459-9C84BEBD180D}"/>
    <cellStyle name="Separador de milhares 16 2 76 2 2" xfId="21680" xr:uid="{0AF9EE96-1FB0-4483-9619-EA2795D6872D}"/>
    <cellStyle name="Separador de milhares 16 2 76 2 2 2" xfId="31260" xr:uid="{95DDB182-BE80-4D83-ACC1-9B6DFC2A5BBC}"/>
    <cellStyle name="Separador de milhares 16 2 76 2 2 3" xfId="37918" xr:uid="{D113CB0A-E6A5-438E-8E8E-9E60B0B0F22C}"/>
    <cellStyle name="Separador de milhares 16 2 76 2 2 4" xfId="46486" xr:uid="{17E389E1-F257-4A6A-A3BD-C3B213CBCE0F}"/>
    <cellStyle name="Separador de milhares 16 2 76 2 3" xfId="28819" xr:uid="{8406EB40-3B24-44BE-A723-A4E5E7043E51}"/>
    <cellStyle name="Separador de milhares 16 2 76 2 4" xfId="37917" xr:uid="{6D449549-096F-4EE1-8225-E73F472F6D2F}"/>
    <cellStyle name="Separador de milhares 16 2 76 2 5" xfId="44042" xr:uid="{0EC9E2E2-37F6-46C0-A15A-1EAABBB456CD}"/>
    <cellStyle name="Separador de milhares 16 2 76 3" xfId="21681" xr:uid="{EF450827-E602-4458-B12F-3064864946F3}"/>
    <cellStyle name="Separador de milhares 16 2 76 3 2" xfId="30037" xr:uid="{71F30CA5-5917-46F1-9F03-F03E1D8161A6}"/>
    <cellStyle name="Separador de milhares 16 2 76 3 3" xfId="37919" xr:uid="{2ABA7E6B-F05F-4B4D-BBEA-C605CCFD3E2F}"/>
    <cellStyle name="Separador de milhares 16 2 76 3 4" xfId="45263" xr:uid="{B26E3ADB-6C4E-450C-AC31-41696B2C0B54}"/>
    <cellStyle name="Separador de milhares 16 2 76 4" xfId="26520" xr:uid="{475FBFD3-6530-4546-963E-78B0F427BD06}"/>
    <cellStyle name="Separador de milhares 16 2 76 5" xfId="28093" xr:uid="{02906831-A59B-4BA2-827A-35DBC593773B}"/>
    <cellStyle name="Separador de milhares 16 2 76 6" xfId="37916" xr:uid="{1494FC53-A7D2-49FE-BF2C-F1B52A955BDA}"/>
    <cellStyle name="Separador de milhares 16 2 76 7" xfId="42819" xr:uid="{5A669A08-BF96-4A31-8B32-872F8D9FCD81}"/>
    <cellStyle name="Separador de milhares 16 2 77" xfId="21682" xr:uid="{AA0F2618-0C24-43AF-BBB6-DA2CB819A527}"/>
    <cellStyle name="Separador de milhares 16 2 77 2" xfId="21683" xr:uid="{F4F27569-7BA7-40B1-BF63-2DC518576262}"/>
    <cellStyle name="Separador de milhares 16 2 77 2 2" xfId="21684" xr:uid="{97C7A0C5-0C60-429C-865C-1CD795E8E90C}"/>
    <cellStyle name="Separador de milhares 16 2 77 2 2 2" xfId="31261" xr:uid="{3C7C4B7E-E199-4BA0-838A-FE823454B453}"/>
    <cellStyle name="Separador de milhares 16 2 77 2 2 3" xfId="37922" xr:uid="{9F38B7C0-EF83-47A1-9E81-FE79D817C347}"/>
    <cellStyle name="Separador de milhares 16 2 77 2 2 4" xfId="46487" xr:uid="{AE25D334-4AB8-4423-A7C7-42A56F100469}"/>
    <cellStyle name="Separador de milhares 16 2 77 2 3" xfId="28820" xr:uid="{BDF458D7-53EC-4E7E-8C78-55F8507F7E24}"/>
    <cellStyle name="Separador de milhares 16 2 77 2 4" xfId="37921" xr:uid="{84B78FE8-7BE7-47F9-8BD3-2EC2D53A812C}"/>
    <cellStyle name="Separador de milhares 16 2 77 2 5" xfId="44043" xr:uid="{433C7CE2-E5D3-47A7-BB89-9822E7FC3D18}"/>
    <cellStyle name="Separador de milhares 16 2 77 3" xfId="21685" xr:uid="{6D9F3DB0-499F-430C-A0C7-7849295B4A1C}"/>
    <cellStyle name="Separador de milhares 16 2 77 3 2" xfId="30038" xr:uid="{E643CD47-4DB0-40D8-B6C1-2974C15927CF}"/>
    <cellStyle name="Separador de milhares 16 2 77 3 3" xfId="37923" xr:uid="{A539BCC0-1A5B-4B9E-8678-6FE935115146}"/>
    <cellStyle name="Separador de milhares 16 2 77 3 4" xfId="45264" xr:uid="{BBCCEAAD-BA04-4561-B0DE-0AF47F86D5E2}"/>
    <cellStyle name="Separador de milhares 16 2 77 4" xfId="26521" xr:uid="{2BCA1EB4-D5E5-4699-93E1-80E7EA3A1808}"/>
    <cellStyle name="Separador de milhares 16 2 77 5" xfId="28094" xr:uid="{A56C2066-9340-46D7-8EC1-3439CC9DB436}"/>
    <cellStyle name="Separador de milhares 16 2 77 6" xfId="37920" xr:uid="{2016CE8C-A72C-4BF0-9F1B-DA40B8DE1831}"/>
    <cellStyle name="Separador de milhares 16 2 77 7" xfId="42820" xr:uid="{C2562989-7E1F-4AFF-B2D0-1A8A223E0268}"/>
    <cellStyle name="Separador de milhares 16 2 78" xfId="21686" xr:uid="{029DD8F2-1AA8-4332-8E51-17DA6906DF48}"/>
    <cellStyle name="Separador de milhares 16 2 78 2" xfId="21687" xr:uid="{D470B0DB-B1A4-4D7E-B7E3-5E7D404CF977}"/>
    <cellStyle name="Separador de milhares 16 2 78 2 2" xfId="21688" xr:uid="{DCC6EB3B-1480-4D13-B7D1-FDB7F97EB671}"/>
    <cellStyle name="Separador de milhares 16 2 78 2 2 2" xfId="31262" xr:uid="{1CF789C6-429D-4F04-8341-8785E6D92295}"/>
    <cellStyle name="Separador de milhares 16 2 78 2 2 3" xfId="37926" xr:uid="{CA9D8B1F-59B7-4265-A551-22F62E28D66E}"/>
    <cellStyle name="Separador de milhares 16 2 78 2 2 4" xfId="46488" xr:uid="{77AECEFB-539D-47B2-A623-15BCF400A9E0}"/>
    <cellStyle name="Separador de milhares 16 2 78 2 3" xfId="28821" xr:uid="{268C40B3-C717-4A34-BF8D-40EEA1869A44}"/>
    <cellStyle name="Separador de milhares 16 2 78 2 4" xfId="37925" xr:uid="{84CD0B7E-9032-4A90-AA3A-7CA51F22123A}"/>
    <cellStyle name="Separador de milhares 16 2 78 2 5" xfId="44044" xr:uid="{2A04C003-E9A9-4A6F-9482-DD755523AD14}"/>
    <cellStyle name="Separador de milhares 16 2 78 3" xfId="21689" xr:uid="{F24564A2-4062-4B5A-AD32-93C3981DC4D0}"/>
    <cellStyle name="Separador de milhares 16 2 78 3 2" xfId="30039" xr:uid="{2AFE9D2E-4CA7-4BA2-A724-E1B6BC9C1D3A}"/>
    <cellStyle name="Separador de milhares 16 2 78 3 3" xfId="37927" xr:uid="{A09A114F-7EA6-4ADD-B293-17EA5A796B29}"/>
    <cellStyle name="Separador de milhares 16 2 78 3 4" xfId="45265" xr:uid="{0CC39EE4-CBD0-4455-99DA-9A011C035A4F}"/>
    <cellStyle name="Separador de milhares 16 2 78 4" xfId="26522" xr:uid="{5651D4B5-22BB-4FFC-A83D-0757A673D0E8}"/>
    <cellStyle name="Separador de milhares 16 2 78 5" xfId="28095" xr:uid="{3400C998-F391-4039-99A9-38C0B402BAB4}"/>
    <cellStyle name="Separador de milhares 16 2 78 6" xfId="37924" xr:uid="{86347CB0-94C7-4F51-8F0C-57D50308B953}"/>
    <cellStyle name="Separador de milhares 16 2 78 7" xfId="42821" xr:uid="{9DF66B3D-0FA0-4F4B-9807-757C2DA7B2E4}"/>
    <cellStyle name="Separador de milhares 16 2 79" xfId="21690" xr:uid="{3F3834A3-9DE8-4B82-AED6-B11827F70E7A}"/>
    <cellStyle name="Separador de milhares 16 2 79 2" xfId="21691" xr:uid="{8BB3C27F-705C-4FAE-86E9-7407AA996F8E}"/>
    <cellStyle name="Separador de milhares 16 2 79 2 2" xfId="21692" xr:uid="{80013B1E-C4C0-47DE-89FA-07AF570E53C9}"/>
    <cellStyle name="Separador de milhares 16 2 79 2 2 2" xfId="31263" xr:uid="{A15EF069-E85F-4A46-B9DA-487F4499EED8}"/>
    <cellStyle name="Separador de milhares 16 2 79 2 2 3" xfId="37930" xr:uid="{03FEE581-61F3-4466-8F4A-0AB001CBB9B9}"/>
    <cellStyle name="Separador de milhares 16 2 79 2 2 4" xfId="46489" xr:uid="{652876C8-EF57-4D5F-B082-A34B16557DC6}"/>
    <cellStyle name="Separador de milhares 16 2 79 2 3" xfId="28822" xr:uid="{7ED1C0AE-95B5-45DF-98DF-7BCBBB33DA01}"/>
    <cellStyle name="Separador de milhares 16 2 79 2 4" xfId="37929" xr:uid="{5F3952E6-6952-4C4E-8047-E47C42D92583}"/>
    <cellStyle name="Separador de milhares 16 2 79 2 5" xfId="44045" xr:uid="{B1618B7B-9BC1-47B4-8EA4-496518841507}"/>
    <cellStyle name="Separador de milhares 16 2 79 3" xfId="21693" xr:uid="{34C33570-1B80-416D-8E91-6F90CBE6C4D2}"/>
    <cellStyle name="Separador de milhares 16 2 79 3 2" xfId="30040" xr:uid="{94509236-FB23-4307-9F58-0B4198032CF0}"/>
    <cellStyle name="Separador de milhares 16 2 79 3 3" xfId="37931" xr:uid="{60CB7275-A47C-483D-8108-CCF1BC117B42}"/>
    <cellStyle name="Separador de milhares 16 2 79 3 4" xfId="45266" xr:uid="{8EC08819-C6EF-4892-AF4F-272EB757066D}"/>
    <cellStyle name="Separador de milhares 16 2 79 4" xfId="26523" xr:uid="{576A1BB0-44CD-46ED-8871-69213CA3C30A}"/>
    <cellStyle name="Separador de milhares 16 2 79 5" xfId="28096" xr:uid="{2DCD91DE-D810-43C5-B60D-B25B73B8574D}"/>
    <cellStyle name="Separador de milhares 16 2 79 6" xfId="37928" xr:uid="{81428877-D30C-48D6-81A9-7E90A8E5C319}"/>
    <cellStyle name="Separador de milhares 16 2 79 7" xfId="42822" xr:uid="{B8AE4639-B9D4-4032-BDC3-D4269286A4F8}"/>
    <cellStyle name="Separador de milhares 16 2 8" xfId="21694" xr:uid="{FF4CC26E-E91A-40F9-B9F4-7D9007E4BC80}"/>
    <cellStyle name="Separador de milhares 16 2 8 2" xfId="21695" xr:uid="{13ED1D9C-7F9B-4EE7-BC2F-B6673E41F2AF}"/>
    <cellStyle name="Separador de milhares 16 2 8 2 2" xfId="21696" xr:uid="{3FD0C4B1-3228-469A-8239-370D62892390}"/>
    <cellStyle name="Separador de milhares 16 2 8 2 2 2" xfId="31264" xr:uid="{50AE451E-B2CB-4DB7-B006-7996128556B7}"/>
    <cellStyle name="Separador de milhares 16 2 8 2 2 3" xfId="37934" xr:uid="{93DC83BF-4D8A-462D-8716-6BEDDDDD976E}"/>
    <cellStyle name="Separador de milhares 16 2 8 2 2 4" xfId="46490" xr:uid="{532BF040-6672-479D-928D-1ED19F58C291}"/>
    <cellStyle name="Separador de milhares 16 2 8 2 3" xfId="28823" xr:uid="{FDFF457D-2D6D-41CF-98A3-086014EFB0A2}"/>
    <cellStyle name="Separador de milhares 16 2 8 2 4" xfId="37933" xr:uid="{58C6A4E7-F486-4F77-A455-E9ECDBD347DF}"/>
    <cellStyle name="Separador de milhares 16 2 8 2 5" xfId="44046" xr:uid="{82AD06D7-3096-49CD-8499-FD29D4B520CA}"/>
    <cellStyle name="Separador de milhares 16 2 8 3" xfId="21697" xr:uid="{0D270884-1BF8-44E8-A674-EB66BBFEA669}"/>
    <cellStyle name="Separador de milhares 16 2 8 3 2" xfId="30041" xr:uid="{E539E864-1B5B-42DD-A233-86B2635A5280}"/>
    <cellStyle name="Separador de milhares 16 2 8 3 3" xfId="37935" xr:uid="{84CBC66B-B914-4E5C-A7AD-04DFA84EBA2D}"/>
    <cellStyle name="Separador de milhares 16 2 8 3 4" xfId="45267" xr:uid="{0A09E4A4-ECC9-45CB-B4A1-E8F66E46234D}"/>
    <cellStyle name="Separador de milhares 16 2 8 4" xfId="26524" xr:uid="{842AA5AD-D040-4D12-AAC8-B54D663B0587}"/>
    <cellStyle name="Separador de milhares 16 2 8 5" xfId="28097" xr:uid="{70D50CAC-5AC6-4758-9797-2C834E2D12FA}"/>
    <cellStyle name="Separador de milhares 16 2 8 6" xfId="37932" xr:uid="{0CEDE4A1-056E-47AE-8134-F987DC17003F}"/>
    <cellStyle name="Separador de milhares 16 2 8 7" xfId="42823" xr:uid="{EC3EADD6-778E-422D-BEF2-6DB8AB07BFBA}"/>
    <cellStyle name="Separador de milhares 16 2 80" xfId="21698" xr:uid="{790C3920-16DD-4D54-BBD8-9B0EEB579CE2}"/>
    <cellStyle name="Separador de milhares 16 2 80 2" xfId="21699" xr:uid="{591036CC-EF4E-46C2-85DB-03271E49125E}"/>
    <cellStyle name="Separador de milhares 16 2 80 2 2" xfId="21700" xr:uid="{616FB8B2-FC0C-4CB6-B2FF-02C98008F2D3}"/>
    <cellStyle name="Separador de milhares 16 2 80 2 2 2" xfId="31265" xr:uid="{F086F059-F4BA-40DF-8F4D-936CFBF67EA1}"/>
    <cellStyle name="Separador de milhares 16 2 80 2 2 3" xfId="37938" xr:uid="{C08115E9-62AB-4A5B-B6B6-47EEEEDD21D3}"/>
    <cellStyle name="Separador de milhares 16 2 80 2 2 4" xfId="46491" xr:uid="{EBFBB83A-11ED-4CF6-8894-8D6A50527AE7}"/>
    <cellStyle name="Separador de milhares 16 2 80 2 3" xfId="28824" xr:uid="{C41F2B41-36F5-4B50-B0C4-710FAD3F86FA}"/>
    <cellStyle name="Separador de milhares 16 2 80 2 4" xfId="37937" xr:uid="{D2F5956A-D763-44BC-B169-7AD8BE036172}"/>
    <cellStyle name="Separador de milhares 16 2 80 2 5" xfId="44047" xr:uid="{222B9CEA-41FE-43FB-B410-20E57CFF36A7}"/>
    <cellStyle name="Separador de milhares 16 2 80 3" xfId="21701" xr:uid="{B823577B-C585-4252-8884-4F171BBB3983}"/>
    <cellStyle name="Separador de milhares 16 2 80 3 2" xfId="30042" xr:uid="{D80688A0-F2E9-4934-B9C9-8D8CC25C2061}"/>
    <cellStyle name="Separador de milhares 16 2 80 3 3" xfId="37939" xr:uid="{88F09542-CD7A-4F6C-B5BE-DD82A9075BB7}"/>
    <cellStyle name="Separador de milhares 16 2 80 3 4" xfId="45268" xr:uid="{DCB0FACC-6945-4E86-8907-20D1A7A11077}"/>
    <cellStyle name="Separador de milhares 16 2 80 4" xfId="26525" xr:uid="{0461E0B0-647D-4BC7-AF8D-76BC4A7EF497}"/>
    <cellStyle name="Separador de milhares 16 2 80 5" xfId="28098" xr:uid="{C6030E73-A1AA-4C08-893F-169130B5FA13}"/>
    <cellStyle name="Separador de milhares 16 2 80 6" xfId="37936" xr:uid="{59A4D252-2F5C-45D4-810F-2633822A3224}"/>
    <cellStyle name="Separador de milhares 16 2 80 7" xfId="42824" xr:uid="{0798167B-D4AC-41EF-A7D9-3F792DAC3161}"/>
    <cellStyle name="Separador de milhares 16 2 81" xfId="21702" xr:uid="{3F3B3530-2ED4-4BEC-ADC4-379C2528A53D}"/>
    <cellStyle name="Separador de milhares 16 2 81 2" xfId="21703" xr:uid="{A1D107E5-CB89-4AC4-8A18-A20E9BFD705F}"/>
    <cellStyle name="Separador de milhares 16 2 81 2 2" xfId="21704" xr:uid="{C4B6F7FD-9B15-4EC5-B0F3-8AE4D543B7B4}"/>
    <cellStyle name="Separador de milhares 16 2 81 2 2 2" xfId="31266" xr:uid="{71424547-D774-446E-887C-A7BC7E242557}"/>
    <cellStyle name="Separador de milhares 16 2 81 2 2 3" xfId="37942" xr:uid="{3B1E9C53-5860-49B8-ADE3-1168EB9E14A3}"/>
    <cellStyle name="Separador de milhares 16 2 81 2 2 4" xfId="46492" xr:uid="{FEFD96D6-2F07-4D93-BE5E-9392CA5CDE50}"/>
    <cellStyle name="Separador de milhares 16 2 81 2 3" xfId="28825" xr:uid="{401E2F0B-5DA3-4F8D-9DFE-E7387963237D}"/>
    <cellStyle name="Separador de milhares 16 2 81 2 4" xfId="37941" xr:uid="{E96B8328-C933-4013-9EF3-E1B08E5E819A}"/>
    <cellStyle name="Separador de milhares 16 2 81 2 5" xfId="44048" xr:uid="{65F58375-D989-4E9C-B132-EE325E2C79AB}"/>
    <cellStyle name="Separador de milhares 16 2 81 3" xfId="21705" xr:uid="{0584D595-3CB2-406A-8EF6-612F28FE19F3}"/>
    <cellStyle name="Separador de milhares 16 2 81 3 2" xfId="30043" xr:uid="{98A5186B-AE7C-422C-8165-B36EE06EA207}"/>
    <cellStyle name="Separador de milhares 16 2 81 3 3" xfId="37943" xr:uid="{44984098-7CC1-4145-AACE-F317E9A345B9}"/>
    <cellStyle name="Separador de milhares 16 2 81 3 4" xfId="45269" xr:uid="{4466240A-FCE5-4821-BE55-FDF415DAC04B}"/>
    <cellStyle name="Separador de milhares 16 2 81 4" xfId="26526" xr:uid="{DD4E7C2E-238D-4345-888B-3FF7FE02BD06}"/>
    <cellStyle name="Separador de milhares 16 2 81 5" xfId="28099" xr:uid="{AA66C963-9F9A-4F37-AF63-D4FE0106FCA7}"/>
    <cellStyle name="Separador de milhares 16 2 81 6" xfId="37940" xr:uid="{C7DF4E81-FBBE-4D78-9C51-DABED84FC483}"/>
    <cellStyle name="Separador de milhares 16 2 81 7" xfId="42825" xr:uid="{D6972DC0-641D-42E4-8D70-5C1C2C71F843}"/>
    <cellStyle name="Separador de milhares 16 2 82" xfId="21706" xr:uid="{8FE97685-4D0B-4DCE-A3D8-5EC751667C1C}"/>
    <cellStyle name="Separador de milhares 16 2 82 2" xfId="21707" xr:uid="{EA4149C0-FD60-483E-9D5B-20DB5A2AC08C}"/>
    <cellStyle name="Separador de milhares 16 2 82 2 2" xfId="21708" xr:uid="{59B9E14E-3CF8-4EE4-969D-C845CD23A0BC}"/>
    <cellStyle name="Separador de milhares 16 2 82 2 2 2" xfId="31267" xr:uid="{07FAC8CE-AD7E-41B5-9FBB-BF2438BCBA13}"/>
    <cellStyle name="Separador de milhares 16 2 82 2 2 3" xfId="37946" xr:uid="{FEB47953-2A1B-4A87-8FB2-148A39D59ED1}"/>
    <cellStyle name="Separador de milhares 16 2 82 2 2 4" xfId="46493" xr:uid="{2183B0E3-7A06-4385-A8E9-CD85E71E14E2}"/>
    <cellStyle name="Separador de milhares 16 2 82 2 3" xfId="28826" xr:uid="{1D636482-68D6-41C6-9826-EFC0B87B7050}"/>
    <cellStyle name="Separador de milhares 16 2 82 2 4" xfId="37945" xr:uid="{03CDE5C9-D91A-4023-B405-F91ADC17FAE5}"/>
    <cellStyle name="Separador de milhares 16 2 82 2 5" xfId="44049" xr:uid="{46CFB55B-7F14-40F4-A876-75758D9DC4EA}"/>
    <cellStyle name="Separador de milhares 16 2 82 3" xfId="21709" xr:uid="{81AC54E3-CCF0-413B-AFD1-748F3CC5BE1D}"/>
    <cellStyle name="Separador de milhares 16 2 82 3 2" xfId="30044" xr:uid="{CAE78E32-66CD-43DB-934B-DB05D22D1A72}"/>
    <cellStyle name="Separador de milhares 16 2 82 3 3" xfId="37947" xr:uid="{89620F67-F21C-467E-85FF-1A4DE5165500}"/>
    <cellStyle name="Separador de milhares 16 2 82 3 4" xfId="45270" xr:uid="{4B6E1748-9DE9-48B3-B71C-59631B1A0C0E}"/>
    <cellStyle name="Separador de milhares 16 2 82 4" xfId="26527" xr:uid="{A4A37E5C-45EA-4759-8E15-CB9C54F8BF05}"/>
    <cellStyle name="Separador de milhares 16 2 82 5" xfId="28100" xr:uid="{78757F52-4CA2-444C-9B9C-0F484D82FB68}"/>
    <cellStyle name="Separador de milhares 16 2 82 6" xfId="37944" xr:uid="{DEC85411-CECC-4F6C-876F-F9EC752D5630}"/>
    <cellStyle name="Separador de milhares 16 2 82 7" xfId="42826" xr:uid="{57B804F8-B79B-4B0B-A09D-920300AA389C}"/>
    <cellStyle name="Separador de milhares 16 2 83" xfId="21710" xr:uid="{6686F16B-9844-49AC-96AA-9A8C518C7FAF}"/>
    <cellStyle name="Separador de milhares 16 2 83 2" xfId="21711" xr:uid="{313F19D3-D862-442B-8F05-9606A8C21963}"/>
    <cellStyle name="Separador de milhares 16 2 83 2 2" xfId="21712" xr:uid="{45BE65F8-291B-40C6-8D34-E62D4C1D5CEA}"/>
    <cellStyle name="Separador de milhares 16 2 83 2 2 2" xfId="31268" xr:uid="{77589373-8CCD-43B2-B2A4-ECD3BC310A67}"/>
    <cellStyle name="Separador de milhares 16 2 83 2 2 3" xfId="37950" xr:uid="{DD4B3F02-4F02-49B2-B976-02CB31F6C308}"/>
    <cellStyle name="Separador de milhares 16 2 83 2 2 4" xfId="46494" xr:uid="{EEC8DB9C-C429-46B3-AA67-7E320821B25A}"/>
    <cellStyle name="Separador de milhares 16 2 83 2 3" xfId="28827" xr:uid="{F83F9347-20F7-40A9-9941-4B0C2D338FFC}"/>
    <cellStyle name="Separador de milhares 16 2 83 2 4" xfId="37949" xr:uid="{2C37CCDD-CD1D-4DE0-B14F-0DF9FBB2F911}"/>
    <cellStyle name="Separador de milhares 16 2 83 2 5" xfId="44050" xr:uid="{549BB9D3-059F-496F-B38D-65E6054C1D10}"/>
    <cellStyle name="Separador de milhares 16 2 83 3" xfId="21713" xr:uid="{D6BA0681-6B96-41C0-A261-95A7343F4D77}"/>
    <cellStyle name="Separador de milhares 16 2 83 3 2" xfId="30045" xr:uid="{90673910-9669-4CE2-A604-8D59B0ED6E5A}"/>
    <cellStyle name="Separador de milhares 16 2 83 3 3" xfId="37951" xr:uid="{5EBCED1B-322D-4E47-9C5E-9794CCA84385}"/>
    <cellStyle name="Separador de milhares 16 2 83 3 4" xfId="45271" xr:uid="{43ABDF3E-8B1F-4D5E-B905-E081CE6B8CF3}"/>
    <cellStyle name="Separador de milhares 16 2 83 4" xfId="26528" xr:uid="{E113C144-DEFD-4F98-A478-EF3779691202}"/>
    <cellStyle name="Separador de milhares 16 2 83 5" xfId="28101" xr:uid="{2086D67E-8170-4D00-B535-D2B9637BAA04}"/>
    <cellStyle name="Separador de milhares 16 2 83 6" xfId="37948" xr:uid="{F75411B3-B5B6-4587-A2CA-C9A0176FD01C}"/>
    <cellStyle name="Separador de milhares 16 2 83 7" xfId="42827" xr:uid="{719E80A2-37C5-45A0-BB04-B5137A27D1C1}"/>
    <cellStyle name="Separador de milhares 16 2 84" xfId="21714" xr:uid="{601A6275-CB04-4269-B007-F571C521A0A5}"/>
    <cellStyle name="Separador de milhares 16 2 84 2" xfId="21715" xr:uid="{C6A1E64C-F451-4648-A24C-74802641B642}"/>
    <cellStyle name="Separador de milhares 16 2 84 2 2" xfId="21716" xr:uid="{B84839EF-CE18-4CA2-B8AB-5EAD4A3B3E87}"/>
    <cellStyle name="Separador de milhares 16 2 84 2 2 2" xfId="31269" xr:uid="{3AD04F33-BE1B-4E84-9731-C03041BEC51B}"/>
    <cellStyle name="Separador de milhares 16 2 84 2 2 3" xfId="37954" xr:uid="{ACB60966-2069-4A08-94D9-48B04993767B}"/>
    <cellStyle name="Separador de milhares 16 2 84 2 2 4" xfId="46495" xr:uid="{71F2957F-3AF5-4762-BE07-B5ECBB69BAEE}"/>
    <cellStyle name="Separador de milhares 16 2 84 2 3" xfId="28828" xr:uid="{A417A8ED-6D50-4E4A-8939-FD462809863C}"/>
    <cellStyle name="Separador de milhares 16 2 84 2 4" xfId="37953" xr:uid="{A26F2390-3CFF-4DBD-9701-3ECDB7B91C26}"/>
    <cellStyle name="Separador de milhares 16 2 84 2 5" xfId="44051" xr:uid="{363ADB95-63C6-43A1-AD10-EC61948C68C6}"/>
    <cellStyle name="Separador de milhares 16 2 84 3" xfId="21717" xr:uid="{153F438C-0A1C-4CA2-9006-C2B7C966676D}"/>
    <cellStyle name="Separador de milhares 16 2 84 3 2" xfId="30046" xr:uid="{2215DED8-010D-41CA-B725-4F373F56E103}"/>
    <cellStyle name="Separador de milhares 16 2 84 3 3" xfId="37955" xr:uid="{2B0943EE-419A-4D0B-BE00-D7421A2D482A}"/>
    <cellStyle name="Separador de milhares 16 2 84 3 4" xfId="45272" xr:uid="{8669BA8F-EE5D-45DA-9CE8-1F30A1EAA869}"/>
    <cellStyle name="Separador de milhares 16 2 84 4" xfId="26529" xr:uid="{F684FC38-9D8B-460D-BEF7-9BB52BC4285C}"/>
    <cellStyle name="Separador de milhares 16 2 84 5" xfId="28102" xr:uid="{5787E870-0269-48F5-8A11-A568FD8A987C}"/>
    <cellStyle name="Separador de milhares 16 2 84 6" xfId="37952" xr:uid="{AA3F7380-828C-43A7-BB3D-5B3DA749E5F1}"/>
    <cellStyle name="Separador de milhares 16 2 84 7" xfId="42828" xr:uid="{096580B9-2B4E-4970-AE6D-D50C7A6CA893}"/>
    <cellStyle name="Separador de milhares 16 2 85" xfId="21718" xr:uid="{2515F0BE-8EAC-49AF-A5E3-72E1B758CA94}"/>
    <cellStyle name="Separador de milhares 16 2 85 2" xfId="21719" xr:uid="{12DA0F3C-3AA5-4577-9096-2D0780526775}"/>
    <cellStyle name="Separador de milhares 16 2 85 2 2" xfId="21720" xr:uid="{7C745665-EA44-4B77-92FA-2591E968FAB5}"/>
    <cellStyle name="Separador de milhares 16 2 85 2 2 2" xfId="31270" xr:uid="{A1CB8275-ECBA-48FF-9214-56D3948A9AD9}"/>
    <cellStyle name="Separador de milhares 16 2 85 2 2 3" xfId="37958" xr:uid="{26CA2BCD-B15B-46C6-BFD1-61D6246B50C1}"/>
    <cellStyle name="Separador de milhares 16 2 85 2 2 4" xfId="46496" xr:uid="{BDA47103-7A5F-4127-B3E2-0BFB00444022}"/>
    <cellStyle name="Separador de milhares 16 2 85 2 3" xfId="28829" xr:uid="{D8DCE561-82D2-4F74-8302-A6DF1D8D6BB2}"/>
    <cellStyle name="Separador de milhares 16 2 85 2 4" xfId="37957" xr:uid="{C20EA2C6-1E06-48CC-B5B3-29A263259ECA}"/>
    <cellStyle name="Separador de milhares 16 2 85 2 5" xfId="44052" xr:uid="{DAA75486-FBAF-4B1D-8D98-E8BB74CB0603}"/>
    <cellStyle name="Separador de milhares 16 2 85 3" xfId="21721" xr:uid="{1D16DFB8-EF11-45DB-BFE7-CD18156A768A}"/>
    <cellStyle name="Separador de milhares 16 2 85 3 2" xfId="30047" xr:uid="{D0F6F48E-5131-44E4-8E1B-9B8E0F016CF0}"/>
    <cellStyle name="Separador de milhares 16 2 85 3 3" xfId="37959" xr:uid="{2D009DB0-643D-4A5C-B7FA-70D974AE9211}"/>
    <cellStyle name="Separador de milhares 16 2 85 3 4" xfId="45273" xr:uid="{4026D318-139C-4461-A14F-444E0980FE72}"/>
    <cellStyle name="Separador de milhares 16 2 85 4" xfId="26530" xr:uid="{60ED4DAD-BCA1-46B9-8B07-E9ADCF350C79}"/>
    <cellStyle name="Separador de milhares 16 2 85 5" xfId="28103" xr:uid="{FEFFCAAB-EC1D-425F-8492-87D8AA1369A3}"/>
    <cellStyle name="Separador de milhares 16 2 85 6" xfId="37956" xr:uid="{1C727FC6-ECF8-46AB-B355-4E697A8EDCF0}"/>
    <cellStyle name="Separador de milhares 16 2 85 7" xfId="42829" xr:uid="{4E7D849D-6D28-4E18-B489-16F9C659CDBD}"/>
    <cellStyle name="Separador de milhares 16 2 86" xfId="21722" xr:uid="{E252C15A-3A66-4DBA-B00E-632CF7B3E505}"/>
    <cellStyle name="Separador de milhares 16 2 86 2" xfId="21723" xr:uid="{2F4EA147-4E98-4BEE-811C-B11852641F87}"/>
    <cellStyle name="Separador de milhares 16 2 86 2 2" xfId="21724" xr:uid="{E003A5CC-9246-4092-9B90-6A238464E341}"/>
    <cellStyle name="Separador de milhares 16 2 86 2 2 2" xfId="31271" xr:uid="{F6BA8AE0-4F9D-4FD9-A780-47FDD8C481EC}"/>
    <cellStyle name="Separador de milhares 16 2 86 2 2 3" xfId="37962" xr:uid="{A4428B1D-6EBD-4727-849C-56B34FF297EB}"/>
    <cellStyle name="Separador de milhares 16 2 86 2 2 4" xfId="46497" xr:uid="{A8D678BB-BEAA-438A-8646-3A9F36A4F178}"/>
    <cellStyle name="Separador de milhares 16 2 86 2 3" xfId="28830" xr:uid="{046629DB-0252-4642-BC74-F0209F5030FD}"/>
    <cellStyle name="Separador de milhares 16 2 86 2 4" xfId="37961" xr:uid="{6151DC89-C354-4633-B6A7-55C53EFC107B}"/>
    <cellStyle name="Separador de milhares 16 2 86 2 5" xfId="44053" xr:uid="{869B42A3-1368-4E9B-A270-64A87E6A3A33}"/>
    <cellStyle name="Separador de milhares 16 2 86 3" xfId="21725" xr:uid="{63A8457A-70DB-40CA-95D1-DE11E40373EA}"/>
    <cellStyle name="Separador de milhares 16 2 86 3 2" xfId="30048" xr:uid="{3DBFFC1C-74CD-401B-8FA8-EFB3E3DBEFF0}"/>
    <cellStyle name="Separador de milhares 16 2 86 3 3" xfId="37963" xr:uid="{17A96DC7-0B57-4F9C-98C1-73C7949DD7AE}"/>
    <cellStyle name="Separador de milhares 16 2 86 3 4" xfId="45274" xr:uid="{51A7513D-1340-4997-BB5B-781E8CDD7E27}"/>
    <cellStyle name="Separador de milhares 16 2 86 4" xfId="26531" xr:uid="{6FED93CF-D421-4BA9-A5E8-66F7A1E8BE87}"/>
    <cellStyle name="Separador de milhares 16 2 86 5" xfId="28104" xr:uid="{B04D61D5-27F1-4E7E-9127-7B8E41F67367}"/>
    <cellStyle name="Separador de milhares 16 2 86 6" xfId="37960" xr:uid="{ADB603A7-5E7E-4E61-BBFE-A60868809D32}"/>
    <cellStyle name="Separador de milhares 16 2 86 7" xfId="42830" xr:uid="{5DD4CAD8-5975-432F-841C-CF86B6ACB98C}"/>
    <cellStyle name="Separador de milhares 16 2 87" xfId="21726" xr:uid="{1A6121B5-A9D4-4AB9-B312-AA100EEF16C5}"/>
    <cellStyle name="Separador de milhares 16 2 87 2" xfId="21727" xr:uid="{65C56DFE-5DC2-4420-99E1-2F247D6A2066}"/>
    <cellStyle name="Separador de milhares 16 2 87 2 2" xfId="21728" xr:uid="{AFF5714D-7626-4F51-A697-958D7E3800F5}"/>
    <cellStyle name="Separador de milhares 16 2 87 2 2 2" xfId="31272" xr:uid="{CDDA62D6-B8D0-453C-A902-40E83F53D25E}"/>
    <cellStyle name="Separador de milhares 16 2 87 2 2 3" xfId="37966" xr:uid="{DE13BBD9-0B0E-4D78-BB76-BF413E63FF95}"/>
    <cellStyle name="Separador de milhares 16 2 87 2 2 4" xfId="46498" xr:uid="{3ED18651-C1F2-4B41-8ADD-A46E49710A05}"/>
    <cellStyle name="Separador de milhares 16 2 87 2 3" xfId="28831" xr:uid="{DB8D6B6D-588D-46D6-B710-A9963E716760}"/>
    <cellStyle name="Separador de milhares 16 2 87 2 4" xfId="37965" xr:uid="{E7443EC1-CF1F-4B27-B51A-BD9DE22BC84D}"/>
    <cellStyle name="Separador de milhares 16 2 87 2 5" xfId="44054" xr:uid="{E48EF37F-0213-4582-9731-D658F598E08D}"/>
    <cellStyle name="Separador de milhares 16 2 87 3" xfId="21729" xr:uid="{F4E05D52-4CB0-42E8-9F83-FDDCF0AED9F5}"/>
    <cellStyle name="Separador de milhares 16 2 87 3 2" xfId="30049" xr:uid="{66D99BA7-C907-4067-A7F6-BD874AA95D64}"/>
    <cellStyle name="Separador de milhares 16 2 87 3 3" xfId="37967" xr:uid="{50B69512-4A2B-49A8-ADAB-EA37C295954C}"/>
    <cellStyle name="Separador de milhares 16 2 87 3 4" xfId="45275" xr:uid="{33A6FF1D-AB9E-4BAC-AD0E-69349246D6AE}"/>
    <cellStyle name="Separador de milhares 16 2 87 4" xfId="26532" xr:uid="{E468360B-C98D-4FAB-93AB-48F42F0B7A63}"/>
    <cellStyle name="Separador de milhares 16 2 87 5" xfId="28105" xr:uid="{F0258073-B60C-4D61-99A0-A51B5FEA0DB1}"/>
    <cellStyle name="Separador de milhares 16 2 87 6" xfId="37964" xr:uid="{14A9A369-92DA-487E-A134-2BC3356AC974}"/>
    <cellStyle name="Separador de milhares 16 2 87 7" xfId="42831" xr:uid="{B818B83D-80E2-4142-A878-0BB2483AD53A}"/>
    <cellStyle name="Separador de milhares 16 2 88" xfId="21730" xr:uid="{6CF1DEFF-2D5B-4168-81B8-1E03724F6899}"/>
    <cellStyle name="Separador de milhares 16 2 88 2" xfId="21731" xr:uid="{5117BB65-0838-47DC-9FCB-175C8C68F190}"/>
    <cellStyle name="Separador de milhares 16 2 88 2 2" xfId="31187" xr:uid="{33597514-621E-467D-AB95-FB1D382A8F8B}"/>
    <cellStyle name="Separador de milhares 16 2 88 2 3" xfId="37969" xr:uid="{9F8B341D-0617-45F0-A1AA-F568A2D86EE9}"/>
    <cellStyle name="Separador de milhares 16 2 88 2 4" xfId="46413" xr:uid="{3D441864-1E74-41AB-A551-FB5C56800A09}"/>
    <cellStyle name="Separador de milhares 16 2 88 3" xfId="28746" xr:uid="{C0CD2CB7-F108-42C4-A7AB-9C468698FEA4}"/>
    <cellStyle name="Separador de milhares 16 2 88 4" xfId="37968" xr:uid="{E480743F-BE11-436F-B192-2461ABFDBEC6}"/>
    <cellStyle name="Separador de milhares 16 2 88 5" xfId="43969" xr:uid="{A8E2CFA3-09D8-4FE1-8A17-223720D55413}"/>
    <cellStyle name="Separador de milhares 16 2 89" xfId="21732" xr:uid="{C196BEA4-8F95-45BE-939C-441B3EE9BE4B}"/>
    <cellStyle name="Separador de milhares 16 2 89 2" xfId="29964" xr:uid="{678B4EB1-1F61-48BC-A448-709AD145B0A2}"/>
    <cellStyle name="Separador de milhares 16 2 89 3" xfId="37970" xr:uid="{C179F1AA-3988-4404-A336-5F66296AFEE1}"/>
    <cellStyle name="Separador de milhares 16 2 89 4" xfId="45190" xr:uid="{8D037338-5D18-4B7C-A877-BDD9349B7F60}"/>
    <cellStyle name="Separador de milhares 16 2 9" xfId="21733" xr:uid="{F2D90234-2B56-4D40-B1CE-B09E4373E941}"/>
    <cellStyle name="Separador de milhares 16 2 9 2" xfId="21734" xr:uid="{CF819997-1ED3-4413-A995-A7628054F256}"/>
    <cellStyle name="Separador de milhares 16 2 9 2 2" xfId="21735" xr:uid="{EB617642-2DFA-42ED-9C80-C9D29DFB71BB}"/>
    <cellStyle name="Separador de milhares 16 2 9 2 2 2" xfId="31273" xr:uid="{6BA57B69-20B6-4634-906B-96A7113A7982}"/>
    <cellStyle name="Separador de milhares 16 2 9 2 2 3" xfId="37973" xr:uid="{B14F25B0-778E-4E18-8527-96D8C4C1E2B2}"/>
    <cellStyle name="Separador de milhares 16 2 9 2 2 4" xfId="46499" xr:uid="{BDC872D3-6814-4E23-8B4B-314DE60BE0B5}"/>
    <cellStyle name="Separador de milhares 16 2 9 2 3" xfId="28832" xr:uid="{60D1B3D1-E4DD-4C78-B936-E51A69E56E70}"/>
    <cellStyle name="Separador de milhares 16 2 9 2 4" xfId="37972" xr:uid="{7A3D7117-B8D7-4DEA-9F2A-F699DA5484C6}"/>
    <cellStyle name="Separador de milhares 16 2 9 2 5" xfId="44055" xr:uid="{07656D4B-05D5-4EBC-8D2B-C082747ED6BD}"/>
    <cellStyle name="Separador de milhares 16 2 9 3" xfId="21736" xr:uid="{208F0147-C153-4D16-89B4-3EE40DF7F4EB}"/>
    <cellStyle name="Separador de milhares 16 2 9 3 2" xfId="30050" xr:uid="{F6D5765F-5CB9-4D92-BE62-8CE91BF6BB5C}"/>
    <cellStyle name="Separador de milhares 16 2 9 3 3" xfId="37974" xr:uid="{F1F23805-FAB0-4329-8F4D-FC43E73A3ED8}"/>
    <cellStyle name="Separador de milhares 16 2 9 3 4" xfId="45276" xr:uid="{F8F7B26A-90C4-4BC3-B272-8E22EC2A9DEC}"/>
    <cellStyle name="Separador de milhares 16 2 9 4" xfId="26533" xr:uid="{43F4C8A1-A901-4EDC-B159-7D29026D4BF9}"/>
    <cellStyle name="Separador de milhares 16 2 9 5" xfId="28106" xr:uid="{72E8F33E-DD27-4209-963C-1450E6C73BA3}"/>
    <cellStyle name="Separador de milhares 16 2 9 6" xfId="37971" xr:uid="{5D540CA5-AA62-4AEF-91EE-3ACA409EE90C}"/>
    <cellStyle name="Separador de milhares 16 2 9 7" xfId="42832" xr:uid="{2F818BFD-96DB-4409-904F-17941DA970AA}"/>
    <cellStyle name="Separador de milhares 16 2 90" xfId="21389" xr:uid="{170D9BA8-1F5A-4933-8346-C3D322661389}"/>
    <cellStyle name="Separador de milhares 16 2 90 2" xfId="32307" xr:uid="{2DB837FA-9226-4B82-8495-73B0831A1AC7}"/>
    <cellStyle name="Separador de milhares 16 2 90 3" xfId="37627" xr:uid="{DC8419A9-83B6-4011-B46A-9E27779B1D3B}"/>
    <cellStyle name="Separador de milhares 16 2 90 4" xfId="47038" xr:uid="{04A5A023-BBC4-45D2-A169-728AFE7B6450}"/>
    <cellStyle name="Separador de milhares 16 2 91" xfId="26447" xr:uid="{09E01350-A96B-4057-A901-E25CFD048882}"/>
    <cellStyle name="Separador de milhares 16 2 92" xfId="28020" xr:uid="{672B7D81-49C0-4AE1-83EA-4D68FAF61BAA}"/>
    <cellStyle name="Separador de milhares 16 2 93" xfId="35121" xr:uid="{8A077DDC-9B5D-4BD5-88AA-8485718A0BF9}"/>
    <cellStyle name="Separador de milhares 16 2 94" xfId="42746" xr:uid="{9ED12F7A-D6AE-4EFB-B68A-8BA686AA07BE}"/>
    <cellStyle name="Separador de milhares 16 2 95" xfId="16949" xr:uid="{DA4763B8-7657-462C-A0B0-0E90FD1A30F3}"/>
    <cellStyle name="Separador de milhares 16 20" xfId="21737" xr:uid="{AD4A43BB-48A5-410F-B89B-717ED70408F7}"/>
    <cellStyle name="Separador de milhares 16 20 2" xfId="21738" xr:uid="{385862D1-2360-4DC6-801A-51971A12D20E}"/>
    <cellStyle name="Separador de milhares 16 20 2 2" xfId="21739" xr:uid="{803C6D9D-7DA0-4FF4-9087-EB36B03818C1}"/>
    <cellStyle name="Separador de milhares 16 20 2 2 2" xfId="31274" xr:uid="{3FC7529C-76EC-4273-AFC4-609C79170818}"/>
    <cellStyle name="Separador de milhares 16 20 2 2 3" xfId="37977" xr:uid="{36814EA5-32BE-4C45-BD0A-381F151E9400}"/>
    <cellStyle name="Separador de milhares 16 20 2 2 4" xfId="46500" xr:uid="{50827774-AC5A-4BEE-83DD-F4AED45A4D1B}"/>
    <cellStyle name="Separador de milhares 16 20 2 3" xfId="28833" xr:uid="{5B019388-2B92-4FC4-9257-CE94814C35E7}"/>
    <cellStyle name="Separador de milhares 16 20 2 4" xfId="37976" xr:uid="{2BD3F9DC-F0B9-48E5-9D57-CB0A127F0713}"/>
    <cellStyle name="Separador de milhares 16 20 2 5" xfId="44056" xr:uid="{5B8F8AB1-E078-4C73-8998-68C7E861CA88}"/>
    <cellStyle name="Separador de milhares 16 20 3" xfId="21740" xr:uid="{527C6ACE-547B-462A-B7EA-99C578B0C76D}"/>
    <cellStyle name="Separador de milhares 16 20 3 2" xfId="30051" xr:uid="{C5ADBBF3-C3F4-49BA-9685-946CAA11AD01}"/>
    <cellStyle name="Separador de milhares 16 20 3 3" xfId="37978" xr:uid="{73752EC2-4878-4C48-833E-A6C7D957FC41}"/>
    <cellStyle name="Separador de milhares 16 20 3 4" xfId="45277" xr:uid="{D064EA3C-CA54-45E4-8CBC-1D999E1FD19A}"/>
    <cellStyle name="Separador de milhares 16 20 4" xfId="26534" xr:uid="{874FCF40-E0C6-4C4E-80CF-065F13DFAF98}"/>
    <cellStyle name="Separador de milhares 16 20 5" xfId="28107" xr:uid="{EF73060F-5468-415D-BDE5-283D4412B56B}"/>
    <cellStyle name="Separador de milhares 16 20 6" xfId="37975" xr:uid="{0C70F683-4A66-4B7B-9F66-45B8714BC5D7}"/>
    <cellStyle name="Separador de milhares 16 20 7" xfId="42833" xr:uid="{5D5D4A83-71DD-4721-9AC3-CB42320544A0}"/>
    <cellStyle name="Separador de milhares 16 21" xfId="21741" xr:uid="{E691AED4-F9DC-41AC-B808-32437FA74235}"/>
    <cellStyle name="Separador de milhares 16 21 2" xfId="21742" xr:uid="{47A69BD3-8FEF-425F-823D-3856D8089112}"/>
    <cellStyle name="Separador de milhares 16 21 2 2" xfId="21743" xr:uid="{B7E300BC-73FE-4C4F-8D61-05489D798E90}"/>
    <cellStyle name="Separador de milhares 16 21 2 2 2" xfId="31275" xr:uid="{22E8CB1F-8EA7-4CBE-BBFE-250EE7B34FB2}"/>
    <cellStyle name="Separador de milhares 16 21 2 2 3" xfId="37981" xr:uid="{F209ACF6-CFC9-4426-9374-4C1DD077B526}"/>
    <cellStyle name="Separador de milhares 16 21 2 2 4" xfId="46501" xr:uid="{D0DC63B6-9996-43BB-825B-1C327BA9D72B}"/>
    <cellStyle name="Separador de milhares 16 21 2 3" xfId="28834" xr:uid="{9E8B991A-7C8C-43E4-918C-EF9E6F796A5B}"/>
    <cellStyle name="Separador de milhares 16 21 2 4" xfId="37980" xr:uid="{39CE4615-3685-479A-9862-DB4A1533E6C8}"/>
    <cellStyle name="Separador de milhares 16 21 2 5" xfId="44057" xr:uid="{CD03F995-1BBC-4863-BD71-96806B549F17}"/>
    <cellStyle name="Separador de milhares 16 21 3" xfId="21744" xr:uid="{A0BD87B6-25B3-4146-9488-8C26EBBEC386}"/>
    <cellStyle name="Separador de milhares 16 21 3 2" xfId="30052" xr:uid="{308A4C1C-36DC-45E8-A40A-E471603B5E4D}"/>
    <cellStyle name="Separador de milhares 16 21 3 3" xfId="37982" xr:uid="{5B8ABBD0-5638-4982-9410-F81731E1ADBB}"/>
    <cellStyle name="Separador de milhares 16 21 3 4" xfId="45278" xr:uid="{A9129E69-EF6F-4C4A-A6D9-EF2110998207}"/>
    <cellStyle name="Separador de milhares 16 21 4" xfId="26535" xr:uid="{0C26A011-8CA1-4A7B-9A91-98337A1DF444}"/>
    <cellStyle name="Separador de milhares 16 21 5" xfId="28108" xr:uid="{4482976D-3D8A-4518-84E9-6A1EB5AEC05D}"/>
    <cellStyle name="Separador de milhares 16 21 6" xfId="37979" xr:uid="{B22F79DB-9897-40E7-83B2-93235CD407E3}"/>
    <cellStyle name="Separador de milhares 16 21 7" xfId="42834" xr:uid="{BAD9DA09-3E80-43D0-AFA9-D240387A8972}"/>
    <cellStyle name="Separador de milhares 16 22" xfId="21745" xr:uid="{B4CFB1FF-002A-4B9B-B825-E4800D01C062}"/>
    <cellStyle name="Separador de milhares 16 22 2" xfId="21746" xr:uid="{44F1AABE-8908-4D39-84F1-351F9716DB7C}"/>
    <cellStyle name="Separador de milhares 16 22 2 2" xfId="21747" xr:uid="{97DE5022-8A6D-4D93-A718-6651386E5F2A}"/>
    <cellStyle name="Separador de milhares 16 22 2 2 2" xfId="31276" xr:uid="{1515C3B8-92C7-4555-856C-A4DC052198B6}"/>
    <cellStyle name="Separador de milhares 16 22 2 2 3" xfId="37985" xr:uid="{76AC6E04-9D32-4EAC-9F2E-240C649453F2}"/>
    <cellStyle name="Separador de milhares 16 22 2 2 4" xfId="46502" xr:uid="{4D14FE26-EF0E-4B20-B27E-96389B34C715}"/>
    <cellStyle name="Separador de milhares 16 22 2 3" xfId="28835" xr:uid="{C5137915-BECB-4097-B5E5-1F587637F9BC}"/>
    <cellStyle name="Separador de milhares 16 22 2 4" xfId="37984" xr:uid="{C0B14504-7AED-45BD-9B23-EA6AE3C90E39}"/>
    <cellStyle name="Separador de milhares 16 22 2 5" xfId="44058" xr:uid="{D8D3C225-911E-48C5-BE9B-CC9DF3D0249C}"/>
    <cellStyle name="Separador de milhares 16 22 3" xfId="21748" xr:uid="{99581F55-F75A-453E-9E41-55F602EF94B4}"/>
    <cellStyle name="Separador de milhares 16 22 3 2" xfId="30053" xr:uid="{47AD031C-1787-4B0C-B418-E4B6EC2C8DF6}"/>
    <cellStyle name="Separador de milhares 16 22 3 3" xfId="37986" xr:uid="{5910BE56-24D5-4F2C-A1A5-5849B5C8D65B}"/>
    <cellStyle name="Separador de milhares 16 22 3 4" xfId="45279" xr:uid="{272A38E0-A6BA-4087-AF43-206793B12C93}"/>
    <cellStyle name="Separador de milhares 16 22 4" xfId="26536" xr:uid="{52FF1478-84AC-4596-83C5-6695729CFA31}"/>
    <cellStyle name="Separador de milhares 16 22 5" xfId="28109" xr:uid="{C479F3F1-D3C8-4CDF-ABAF-1A1463BFCD2E}"/>
    <cellStyle name="Separador de milhares 16 22 6" xfId="37983" xr:uid="{62E385DD-F6EA-4147-9F13-218D3E19C5C8}"/>
    <cellStyle name="Separador de milhares 16 22 7" xfId="42835" xr:uid="{A7FF4DFC-768D-4BD8-AA18-191FEA6D4F08}"/>
    <cellStyle name="Separador de milhares 16 23" xfId="21749" xr:uid="{AFC37004-A7FB-44D1-ACDB-41F72E14C642}"/>
    <cellStyle name="Separador de milhares 16 23 2" xfId="21750" xr:uid="{C008451D-B053-42FF-928F-ADFB42C98CFF}"/>
    <cellStyle name="Separador de milhares 16 23 2 2" xfId="21751" xr:uid="{92D9CBE8-92D8-4A4C-9770-D0AA5C6F602C}"/>
    <cellStyle name="Separador de milhares 16 23 2 2 2" xfId="31277" xr:uid="{7556A599-DB5E-4C24-96D5-7A71BAB79EDD}"/>
    <cellStyle name="Separador de milhares 16 23 2 2 3" xfId="37989" xr:uid="{2186F632-C268-4D96-B8ED-4E2CC517CF6F}"/>
    <cellStyle name="Separador de milhares 16 23 2 2 4" xfId="46503" xr:uid="{3FF4577B-AAD7-479C-9B3A-D9CE09136A7E}"/>
    <cellStyle name="Separador de milhares 16 23 2 3" xfId="28836" xr:uid="{0B789792-80FA-450D-8956-505F6B546CE5}"/>
    <cellStyle name="Separador de milhares 16 23 2 4" xfId="37988" xr:uid="{9729F2FA-9525-4679-AE6E-8282FF4EDA43}"/>
    <cellStyle name="Separador de milhares 16 23 2 5" xfId="44059" xr:uid="{80AB9793-70B7-40F3-A6E0-2092057B46F1}"/>
    <cellStyle name="Separador de milhares 16 23 3" xfId="21752" xr:uid="{582EFF56-34DC-4142-A23F-D936593ADC49}"/>
    <cellStyle name="Separador de milhares 16 23 3 2" xfId="30054" xr:uid="{BC38FA17-9421-40D7-A4CA-FA02AA09E4A3}"/>
    <cellStyle name="Separador de milhares 16 23 3 3" xfId="37990" xr:uid="{EFDC7C12-0C99-482A-A3D1-98F3B787DFC6}"/>
    <cellStyle name="Separador de milhares 16 23 3 4" xfId="45280" xr:uid="{E3FD663E-9C7A-4303-A487-17165798AD36}"/>
    <cellStyle name="Separador de milhares 16 23 4" xfId="26537" xr:uid="{3338A4EA-1AF9-43A7-8F72-F2FA15550FA4}"/>
    <cellStyle name="Separador de milhares 16 23 5" xfId="28110" xr:uid="{197579C8-B730-4B69-A7A4-C8A642F734CF}"/>
    <cellStyle name="Separador de milhares 16 23 6" xfId="37987" xr:uid="{452CC962-0298-4CCB-A072-665D355D893F}"/>
    <cellStyle name="Separador de milhares 16 23 7" xfId="42836" xr:uid="{324071E1-692F-4AFA-B221-92EEB40CCA75}"/>
    <cellStyle name="Separador de milhares 16 24" xfId="21753" xr:uid="{41D786B4-7083-49C4-883F-F5F74C0F96B4}"/>
    <cellStyle name="Separador de milhares 16 24 2" xfId="21754" xr:uid="{23E65BAE-2392-4994-A3AE-675871B2B902}"/>
    <cellStyle name="Separador de milhares 16 24 2 2" xfId="21755" xr:uid="{9BF11914-1B09-4E7B-B351-9F5C61E540CA}"/>
    <cellStyle name="Separador de milhares 16 24 2 2 2" xfId="31278" xr:uid="{2B8D4E53-C42B-4D03-84FA-1A3E9725E422}"/>
    <cellStyle name="Separador de milhares 16 24 2 2 3" xfId="37993" xr:uid="{FB4D1C00-F2D0-4BAB-9EFE-F25C3E183D71}"/>
    <cellStyle name="Separador de milhares 16 24 2 2 4" xfId="46504" xr:uid="{2B8B59C3-7636-466A-8094-E9550B7974EA}"/>
    <cellStyle name="Separador de milhares 16 24 2 3" xfId="28837" xr:uid="{FD407672-AF0D-4452-8A35-8FFEF1677A2F}"/>
    <cellStyle name="Separador de milhares 16 24 2 4" xfId="37992" xr:uid="{DF3EC0D4-60BE-4B38-83E9-C3910B1CE253}"/>
    <cellStyle name="Separador de milhares 16 24 2 5" xfId="44060" xr:uid="{47C925EE-BF2D-4BEB-8148-62EF9B832358}"/>
    <cellStyle name="Separador de milhares 16 24 3" xfId="21756" xr:uid="{482EDCC1-E4C4-4B5E-A160-9EAA0EFA961B}"/>
    <cellStyle name="Separador de milhares 16 24 3 2" xfId="30055" xr:uid="{5ECB5881-8254-45F8-8ED4-A3F0551944F8}"/>
    <cellStyle name="Separador de milhares 16 24 3 3" xfId="37994" xr:uid="{B94E605B-8597-4322-A6E7-F52AF0A50E9A}"/>
    <cellStyle name="Separador de milhares 16 24 3 4" xfId="45281" xr:uid="{281B9481-14E5-447B-8046-43D57116ADBF}"/>
    <cellStyle name="Separador de milhares 16 24 4" xfId="26538" xr:uid="{E77841F6-F396-47CE-AF62-F173EEF354B8}"/>
    <cellStyle name="Separador de milhares 16 24 5" xfId="28111" xr:uid="{32DB3A08-63B8-490B-94DC-A340535E469A}"/>
    <cellStyle name="Separador de milhares 16 24 6" xfId="37991" xr:uid="{5880464E-F1F6-4CAE-97C4-41B9A6307778}"/>
    <cellStyle name="Separador de milhares 16 24 7" xfId="42837" xr:uid="{722EA75F-38D4-4A86-8B53-976198E08506}"/>
    <cellStyle name="Separador de milhares 16 25" xfId="21757" xr:uid="{774F3075-43CA-4AFC-9F6A-1F40E1E0C791}"/>
    <cellStyle name="Separador de milhares 16 25 2" xfId="21758" xr:uid="{0BD9284A-3612-462C-99DC-2D04895A2C30}"/>
    <cellStyle name="Separador de milhares 16 25 2 2" xfId="21759" xr:uid="{1BC04E0B-6998-474D-B20F-091B7A5C8B53}"/>
    <cellStyle name="Separador de milhares 16 25 2 2 2" xfId="31279" xr:uid="{CA3F10B3-257C-4BE8-B247-D804CE1DC4D8}"/>
    <cellStyle name="Separador de milhares 16 25 2 2 3" xfId="37997" xr:uid="{774E39E3-DA36-412D-916D-420FEE1AF493}"/>
    <cellStyle name="Separador de milhares 16 25 2 2 4" xfId="46505" xr:uid="{9F6E4E3E-C082-424A-98D0-FAAE43059635}"/>
    <cellStyle name="Separador de milhares 16 25 2 3" xfId="28838" xr:uid="{DF66C952-7BE9-4610-BA59-DE25B7B930FF}"/>
    <cellStyle name="Separador de milhares 16 25 2 4" xfId="37996" xr:uid="{8E6FF108-6C49-4574-937D-7EBF6FC0ECD8}"/>
    <cellStyle name="Separador de milhares 16 25 2 5" xfId="44061" xr:uid="{4AF3F823-6898-44EF-9B9B-6BF450EBBF4E}"/>
    <cellStyle name="Separador de milhares 16 25 3" xfId="21760" xr:uid="{1A7EC224-5F08-447D-96DA-701ED5B686D8}"/>
    <cellStyle name="Separador de milhares 16 25 3 2" xfId="30056" xr:uid="{6AFB8AC7-EC52-46C3-B3E2-2A12E77D0BF8}"/>
    <cellStyle name="Separador de milhares 16 25 3 3" xfId="37998" xr:uid="{3A68A151-F01F-4B2B-8A63-64C9E3DCFDDD}"/>
    <cellStyle name="Separador de milhares 16 25 3 4" xfId="45282" xr:uid="{25CB7141-2F44-4A2E-9F03-AACBC72C2275}"/>
    <cellStyle name="Separador de milhares 16 25 4" xfId="26539" xr:uid="{A9CBC693-028E-474A-B332-55CB2DA6657F}"/>
    <cellStyle name="Separador de milhares 16 25 5" xfId="28112" xr:uid="{D16CE7B9-4428-494D-936F-F8EAC3EB4BDA}"/>
    <cellStyle name="Separador de milhares 16 25 6" xfId="37995" xr:uid="{363F3C85-F7F5-4311-8F8C-241E721CC490}"/>
    <cellStyle name="Separador de milhares 16 25 7" xfId="42838" xr:uid="{4590312E-458C-4C98-A3FC-83CD71344DAE}"/>
    <cellStyle name="Separador de milhares 16 26" xfId="21761" xr:uid="{26D95D67-3D6B-403F-BEA6-E2213A7790A9}"/>
    <cellStyle name="Separador de milhares 16 26 2" xfId="21762" xr:uid="{DA845922-DA5A-4FF7-BC76-39A37207C08C}"/>
    <cellStyle name="Separador de milhares 16 26 2 2" xfId="21763" xr:uid="{215BED26-0504-4289-A51D-30F4764926EB}"/>
    <cellStyle name="Separador de milhares 16 26 2 2 2" xfId="31280" xr:uid="{7BDEF8F8-1CE4-4C3E-8BCD-9435593E330D}"/>
    <cellStyle name="Separador de milhares 16 26 2 2 3" xfId="38001" xr:uid="{E1C28059-3E46-4C81-8B96-0066C5F32E32}"/>
    <cellStyle name="Separador de milhares 16 26 2 2 4" xfId="46506" xr:uid="{F4C8858A-59F1-485B-8DA7-B724FF4D633A}"/>
    <cellStyle name="Separador de milhares 16 26 2 3" xfId="28839" xr:uid="{033D3CCF-51ED-4385-BDF0-665695A5D827}"/>
    <cellStyle name="Separador de milhares 16 26 2 4" xfId="38000" xr:uid="{3B91D8F0-27EB-4584-9B33-27FE37562689}"/>
    <cellStyle name="Separador de milhares 16 26 2 5" xfId="44062" xr:uid="{5212110E-C490-4AA4-A6D0-70A46EB47334}"/>
    <cellStyle name="Separador de milhares 16 26 3" xfId="21764" xr:uid="{20E472D2-6DF7-4BFD-AEA6-3B174683160D}"/>
    <cellStyle name="Separador de milhares 16 26 3 2" xfId="30057" xr:uid="{028396A1-85E9-4551-840E-883D5F96D9B9}"/>
    <cellStyle name="Separador de milhares 16 26 3 3" xfId="38002" xr:uid="{CF3312C7-3C73-4DAF-AA58-99D42DF8062B}"/>
    <cellStyle name="Separador de milhares 16 26 3 4" xfId="45283" xr:uid="{A600B538-3769-4BC6-9CD2-EC150BE3DBE7}"/>
    <cellStyle name="Separador de milhares 16 26 4" xfId="26540" xr:uid="{140EA414-FFAF-4CD5-BD50-5B09A7BBD52E}"/>
    <cellStyle name="Separador de milhares 16 26 5" xfId="28113" xr:uid="{748A0490-7B25-4211-B97B-94DC9360F882}"/>
    <cellStyle name="Separador de milhares 16 26 6" xfId="37999" xr:uid="{AC937D75-DF82-4BD9-A40C-010A4AA6E317}"/>
    <cellStyle name="Separador de milhares 16 26 7" xfId="42839" xr:uid="{1191ECE2-4DB6-4CD7-8D23-3456B68DAA2F}"/>
    <cellStyle name="Separador de milhares 16 27" xfId="21765" xr:uid="{B51F0789-FAA3-4869-98DC-BFDA9FE81965}"/>
    <cellStyle name="Separador de milhares 16 27 2" xfId="21766" xr:uid="{B3E44C7B-4129-4E54-BBDE-A412F2F3311F}"/>
    <cellStyle name="Separador de milhares 16 27 2 2" xfId="21767" xr:uid="{BC465BD8-4C44-4673-AB6F-20DE5D3ADBD1}"/>
    <cellStyle name="Separador de milhares 16 27 2 2 2" xfId="31281" xr:uid="{FB2B92EB-6E36-4D9B-B8C5-ABF6B12839D7}"/>
    <cellStyle name="Separador de milhares 16 27 2 2 3" xfId="38005" xr:uid="{623202A8-B126-4ECE-A88A-06E705C21664}"/>
    <cellStyle name="Separador de milhares 16 27 2 2 4" xfId="46507" xr:uid="{CB10849B-18C0-492D-AE0C-D32BF9FCD3DF}"/>
    <cellStyle name="Separador de milhares 16 27 2 3" xfId="28840" xr:uid="{FB69CD32-F993-43F0-8092-25583BFE3BF4}"/>
    <cellStyle name="Separador de milhares 16 27 2 4" xfId="38004" xr:uid="{5233537B-43E2-4DE8-94F6-EF9CEEFCF4A5}"/>
    <cellStyle name="Separador de milhares 16 27 2 5" xfId="44063" xr:uid="{7D31954A-5065-487E-A622-D8D2DBBF4FBE}"/>
    <cellStyle name="Separador de milhares 16 27 3" xfId="21768" xr:uid="{C8DABECB-FFDC-4710-9EA7-E68BBBEC38ED}"/>
    <cellStyle name="Separador de milhares 16 27 3 2" xfId="30058" xr:uid="{1E503EF0-BA76-4A6E-803A-7DB1344B292C}"/>
    <cellStyle name="Separador de milhares 16 27 3 3" xfId="38006" xr:uid="{CAF1D255-B303-4E87-92AF-724BBB52D79B}"/>
    <cellStyle name="Separador de milhares 16 27 3 4" xfId="45284" xr:uid="{CD5234CB-23CC-400F-B310-8E6B25D15986}"/>
    <cellStyle name="Separador de milhares 16 27 4" xfId="26541" xr:uid="{A8065355-54CE-4698-8410-E1CD2C44B296}"/>
    <cellStyle name="Separador de milhares 16 27 5" xfId="28114" xr:uid="{EBC48D2A-12F3-4262-B701-229ADA6D777A}"/>
    <cellStyle name="Separador de milhares 16 27 6" xfId="38003" xr:uid="{EF48000B-486C-41E7-A929-3DA9650E1D9D}"/>
    <cellStyle name="Separador de milhares 16 27 7" xfId="42840" xr:uid="{F85D7709-F88F-41AD-9360-475188FFD488}"/>
    <cellStyle name="Separador de milhares 16 28" xfId="21769" xr:uid="{7B3A10A6-1A40-4E6E-AB72-38D27CB5F44C}"/>
    <cellStyle name="Separador de milhares 16 28 2" xfId="21770" xr:uid="{95CC447F-1F0B-44A9-85AE-5A453B3FD978}"/>
    <cellStyle name="Separador de milhares 16 28 2 2" xfId="21771" xr:uid="{2FD5EED4-8C80-42D6-9402-E7B283C8C883}"/>
    <cellStyle name="Separador de milhares 16 28 2 2 2" xfId="31282" xr:uid="{3058BEE9-E792-4E80-A538-7124A71E35DE}"/>
    <cellStyle name="Separador de milhares 16 28 2 2 3" xfId="38009" xr:uid="{572EC9D5-A480-4717-B899-72C75BA80946}"/>
    <cellStyle name="Separador de milhares 16 28 2 2 4" xfId="46508" xr:uid="{2EFB18CE-F35E-418D-A7F5-D516E527C534}"/>
    <cellStyle name="Separador de milhares 16 28 2 3" xfId="28841" xr:uid="{A69A48F6-D46C-43F3-9ED8-3773E6DDA3F6}"/>
    <cellStyle name="Separador de milhares 16 28 2 4" xfId="38008" xr:uid="{4CA0ACFD-DEAC-4ECB-9733-E13F125BA71E}"/>
    <cellStyle name="Separador de milhares 16 28 2 5" xfId="44064" xr:uid="{7C316106-E49D-427C-B41B-26917E3021F5}"/>
    <cellStyle name="Separador de milhares 16 28 3" xfId="21772" xr:uid="{D53353F8-ACCF-4622-B07F-DE41D520A94E}"/>
    <cellStyle name="Separador de milhares 16 28 3 2" xfId="30059" xr:uid="{3C305350-7AA2-4E69-A908-83263473942B}"/>
    <cellStyle name="Separador de milhares 16 28 3 3" xfId="38010" xr:uid="{0CD96707-432F-4A69-9680-322A1D1DC59F}"/>
    <cellStyle name="Separador de milhares 16 28 3 4" xfId="45285" xr:uid="{DA05F358-89D8-40D9-9C1D-535D891C8347}"/>
    <cellStyle name="Separador de milhares 16 28 4" xfId="26542" xr:uid="{A0B8A899-1323-4590-9D8A-9483923FC332}"/>
    <cellStyle name="Separador de milhares 16 28 5" xfId="28115" xr:uid="{004B2526-8136-4BC2-BEAB-284FDF4F055B}"/>
    <cellStyle name="Separador de milhares 16 28 6" xfId="38007" xr:uid="{C8D96FCD-3C94-4D1C-AFDE-27750C385CFE}"/>
    <cellStyle name="Separador de milhares 16 28 7" xfId="42841" xr:uid="{657A17E2-CD92-45E1-A0BF-5EC1B5B24C5C}"/>
    <cellStyle name="Separador de milhares 16 29" xfId="21773" xr:uid="{6CDFCA17-3AFA-43B9-B182-8AB076D4365D}"/>
    <cellStyle name="Separador de milhares 16 29 2" xfId="21774" xr:uid="{AF6C5326-CE9F-4DBF-9AAB-D98AC2474468}"/>
    <cellStyle name="Separador de milhares 16 29 2 2" xfId="21775" xr:uid="{9DA2D8ED-9A5D-443C-8766-77E83048CDFE}"/>
    <cellStyle name="Separador de milhares 16 29 2 2 2" xfId="31283" xr:uid="{9EAFB89E-D9F2-4DB9-A443-69166D3569BE}"/>
    <cellStyle name="Separador de milhares 16 29 2 2 3" xfId="38013" xr:uid="{64B31606-190E-4E4E-AB46-406D0AF779DA}"/>
    <cellStyle name="Separador de milhares 16 29 2 2 4" xfId="46509" xr:uid="{ECF7627F-0AFD-42B0-95FC-8BB5FDB2BEAD}"/>
    <cellStyle name="Separador de milhares 16 29 2 3" xfId="28842" xr:uid="{0B2C1AEA-04D9-45C3-83C1-99A0E593D42F}"/>
    <cellStyle name="Separador de milhares 16 29 2 4" xfId="38012" xr:uid="{712CB044-1E53-464D-A403-EE7AF1AC1210}"/>
    <cellStyle name="Separador de milhares 16 29 2 5" xfId="44065" xr:uid="{05653826-21A1-473C-ABA6-6724301256C2}"/>
    <cellStyle name="Separador de milhares 16 29 3" xfId="21776" xr:uid="{40224F7E-3CE4-405A-92AF-B9881F3872EB}"/>
    <cellStyle name="Separador de milhares 16 29 3 2" xfId="30060" xr:uid="{CD73EF24-FB03-4164-B318-F038EC154FD3}"/>
    <cellStyle name="Separador de milhares 16 29 3 3" xfId="38014" xr:uid="{D0AA5BA0-E3B1-4BA1-928C-A2F6FB010718}"/>
    <cellStyle name="Separador de milhares 16 29 3 4" xfId="45286" xr:uid="{C04F52B6-B82F-4872-AFA4-B8FE4A7E0EAA}"/>
    <cellStyle name="Separador de milhares 16 29 4" xfId="26543" xr:uid="{E275B61D-3CA9-403A-A11F-8835E7148369}"/>
    <cellStyle name="Separador de milhares 16 29 5" xfId="28116" xr:uid="{CC84C922-C78D-4221-80D3-5EEC2314D5D2}"/>
    <cellStyle name="Separador de milhares 16 29 6" xfId="38011" xr:uid="{F2A8C4EA-C617-4EE1-86F5-70F009A0049E}"/>
    <cellStyle name="Separador de milhares 16 29 7" xfId="42842" xr:uid="{723C44D6-9E4E-4095-8C8A-3E6D29331291}"/>
    <cellStyle name="Separador de milhares 16 3" xfId="14320" xr:uid="{1A720AD9-914B-42FD-AF53-653DE9ABA564}"/>
    <cellStyle name="Separador de milhares 16 3 2" xfId="21778" xr:uid="{246A64AB-3138-4A9B-9F98-72FE1DB3696D}"/>
    <cellStyle name="Separador de milhares 16 3 2 2" xfId="21779" xr:uid="{A29C6BFC-4DB3-47AD-91AB-ADC36CC9E16B}"/>
    <cellStyle name="Separador de milhares 16 3 2 2 2" xfId="31284" xr:uid="{AAA65A34-E5D8-45EA-AE92-A100EFC72DAA}"/>
    <cellStyle name="Separador de milhares 16 3 2 2 3" xfId="38017" xr:uid="{E222682E-0BF3-4B86-9E65-F89C552BD5D1}"/>
    <cellStyle name="Separador de milhares 16 3 2 2 4" xfId="46510" xr:uid="{D6E7F70D-A2D2-4FF6-AA04-563A251DB5E5}"/>
    <cellStyle name="Separador de milhares 16 3 2 3" xfId="28843" xr:uid="{7774C5B0-D3A5-4AAC-8EAD-9E53D4825661}"/>
    <cellStyle name="Separador de milhares 16 3 2 4" xfId="38016" xr:uid="{9EE007AA-4CF9-4EFC-8791-1092669D999A}"/>
    <cellStyle name="Separador de milhares 16 3 2 5" xfId="44066" xr:uid="{1D3AACB1-78F4-45FB-BDCF-43182120BE80}"/>
    <cellStyle name="Separador de milhares 16 3 3" xfId="21780" xr:uid="{6F244DB3-74CA-4B0D-B3B5-0AE781365367}"/>
    <cellStyle name="Separador de milhares 16 3 3 2" xfId="30061" xr:uid="{78E2B281-E2D4-42D7-81E4-C186E8930A0A}"/>
    <cellStyle name="Separador de milhares 16 3 3 3" xfId="38018" xr:uid="{B0951363-C427-412B-B9C2-2F8822C0A318}"/>
    <cellStyle name="Separador de milhares 16 3 3 4" xfId="45287" xr:uid="{82573B81-EC3D-4AE6-B266-F4C01B496626}"/>
    <cellStyle name="Separador de milhares 16 3 4" xfId="21777" xr:uid="{5F9EA530-B232-4770-939C-51FD17A15431}"/>
    <cellStyle name="Separador de milhares 16 3 4 2" xfId="32308" xr:uid="{EE78E95D-4F0A-4D3B-9CA4-694EAE30224D}"/>
    <cellStyle name="Separador de milhares 16 3 4 3" xfId="38015" xr:uid="{B5D9597E-C6D9-460B-B5EC-763BCE1FA36B}"/>
    <cellStyle name="Separador de milhares 16 3 4 4" xfId="47039" xr:uid="{D3C53D60-BA45-4918-AF6D-C8C05F98ECC7}"/>
    <cellStyle name="Separador de milhares 16 3 5" xfId="26544" xr:uid="{DD2EC3AF-0E3C-442B-93AC-CD3936FCBD50}"/>
    <cellStyle name="Separador de milhares 16 3 6" xfId="28117" xr:uid="{5224B609-0250-4191-944E-09BCA32BED4D}"/>
    <cellStyle name="Separador de milhares 16 3 7" xfId="35122" xr:uid="{D584175D-F921-4805-999F-71CD6ED0DDFD}"/>
    <cellStyle name="Separador de milhares 16 3 8" xfId="42843" xr:uid="{FAF8C5CF-8A25-4681-9803-7839FCC4AB5B}"/>
    <cellStyle name="Separador de milhares 16 3 9" xfId="16950" xr:uid="{E26CD348-BFF3-4B3B-9965-2314480D0544}"/>
    <cellStyle name="Separador de milhares 16 30" xfId="21781" xr:uid="{C166BE5B-B2C2-4610-9079-8CA3B30AE86F}"/>
    <cellStyle name="Separador de milhares 16 30 2" xfId="21782" xr:uid="{F0FBD842-6FD1-4072-AB02-ED58D3B71382}"/>
    <cellStyle name="Separador de milhares 16 30 2 2" xfId="21783" xr:uid="{A85650DD-9DA4-4947-980E-B36CF6E0EB10}"/>
    <cellStyle name="Separador de milhares 16 30 2 2 2" xfId="31285" xr:uid="{5054640E-18ED-4033-B2D6-8BA6F25DF9BD}"/>
    <cellStyle name="Separador de milhares 16 30 2 2 3" xfId="38021" xr:uid="{B3773744-DC50-45EC-B7E6-520F3180D87C}"/>
    <cellStyle name="Separador de milhares 16 30 2 2 4" xfId="46511" xr:uid="{AE3C45C4-4A0C-4B4B-87C7-D05BC3931D97}"/>
    <cellStyle name="Separador de milhares 16 30 2 3" xfId="28844" xr:uid="{D177A9C1-7730-48EE-B020-8F1E45B86C77}"/>
    <cellStyle name="Separador de milhares 16 30 2 4" xfId="38020" xr:uid="{076160D5-5A2F-4359-9753-97A19039B5A8}"/>
    <cellStyle name="Separador de milhares 16 30 2 5" xfId="44067" xr:uid="{11D999DE-4F06-4795-BF28-9C43D754810D}"/>
    <cellStyle name="Separador de milhares 16 30 3" xfId="21784" xr:uid="{91FCA483-BAC9-423C-B86C-14463D81B292}"/>
    <cellStyle name="Separador de milhares 16 30 3 2" xfId="30062" xr:uid="{72672313-880C-4E7D-85BD-AD765CEF2F35}"/>
    <cellStyle name="Separador de milhares 16 30 3 3" xfId="38022" xr:uid="{847F7239-2929-4A45-820E-0B6E98B39C1F}"/>
    <cellStyle name="Separador de milhares 16 30 3 4" xfId="45288" xr:uid="{86318F85-ED29-4BCC-A832-33F95F1E2A08}"/>
    <cellStyle name="Separador de milhares 16 30 4" xfId="26545" xr:uid="{2244C6BF-5321-4A03-AB87-DAB570A8AF98}"/>
    <cellStyle name="Separador de milhares 16 30 5" xfId="28118" xr:uid="{65E13C44-8003-4829-ABF4-E9BAC302C394}"/>
    <cellStyle name="Separador de milhares 16 30 6" xfId="38019" xr:uid="{095489E1-6554-4EC2-835B-60D8EDAC7146}"/>
    <cellStyle name="Separador de milhares 16 30 7" xfId="42844" xr:uid="{586C2761-0442-4798-912E-6420A75C0EA2}"/>
    <cellStyle name="Separador de milhares 16 31" xfId="21785" xr:uid="{EC27DAAE-E314-4C72-BF0A-386EDBDA54B6}"/>
    <cellStyle name="Separador de milhares 16 31 2" xfId="21786" xr:uid="{C7DB6BC6-A105-40A8-B833-37295A634DAA}"/>
    <cellStyle name="Separador de milhares 16 31 2 2" xfId="21787" xr:uid="{0E3463F5-1711-4BD3-BCD5-D5D81E58844E}"/>
    <cellStyle name="Separador de milhares 16 31 2 2 2" xfId="31286" xr:uid="{3208A85E-102C-4A01-BAF4-8D891B353B0F}"/>
    <cellStyle name="Separador de milhares 16 31 2 2 3" xfId="38025" xr:uid="{BF172C81-4222-4EA2-9014-DAD508A69859}"/>
    <cellStyle name="Separador de milhares 16 31 2 2 4" xfId="46512" xr:uid="{117452A5-280B-42F1-A785-68916BBF5326}"/>
    <cellStyle name="Separador de milhares 16 31 2 3" xfId="28845" xr:uid="{C649CA2C-F885-4B25-A789-DC621F21238C}"/>
    <cellStyle name="Separador de milhares 16 31 2 4" xfId="38024" xr:uid="{911A031D-7F64-411C-A197-B31767CDE8E4}"/>
    <cellStyle name="Separador de milhares 16 31 2 5" xfId="44068" xr:uid="{23FE809F-CBAF-4379-ACCD-E47119355A2C}"/>
    <cellStyle name="Separador de milhares 16 31 3" xfId="21788" xr:uid="{13D40642-B2F0-449D-B8DA-01D6E7E43004}"/>
    <cellStyle name="Separador de milhares 16 31 3 2" xfId="30063" xr:uid="{C99F94CC-AE8F-4C51-A925-5AB3F430B559}"/>
    <cellStyle name="Separador de milhares 16 31 3 3" xfId="38026" xr:uid="{558F8B46-A4B8-4A86-8E56-E86823BD53E1}"/>
    <cellStyle name="Separador de milhares 16 31 3 4" xfId="45289" xr:uid="{8037C770-5D59-4B35-9CFC-45B2B5C80ED1}"/>
    <cellStyle name="Separador de milhares 16 31 4" xfId="26546" xr:uid="{157FBFF2-C87F-4540-98E3-730739CDF097}"/>
    <cellStyle name="Separador de milhares 16 31 5" xfId="28119" xr:uid="{A5F61B34-84E3-4204-A7E4-0B38E6E0A98C}"/>
    <cellStyle name="Separador de milhares 16 31 6" xfId="38023" xr:uid="{7170DF7E-840E-4521-B925-5565F50A015C}"/>
    <cellStyle name="Separador de milhares 16 31 7" xfId="42845" xr:uid="{309F0315-225C-4CB9-82E6-DE1D55DD2E30}"/>
    <cellStyle name="Separador de milhares 16 32" xfId="21789" xr:uid="{674EF6A6-6A9A-4DAF-B50D-681EDB712EAD}"/>
    <cellStyle name="Separador de milhares 16 32 2" xfId="21790" xr:uid="{A32CA85B-77D4-4083-B793-14C61ACE2E88}"/>
    <cellStyle name="Separador de milhares 16 32 2 2" xfId="21791" xr:uid="{ABA21F9C-CEE9-43EB-A128-BB894AB80D59}"/>
    <cellStyle name="Separador de milhares 16 32 2 2 2" xfId="31287" xr:uid="{E10D1809-CBC3-4FFA-9F2F-D9611C0561CC}"/>
    <cellStyle name="Separador de milhares 16 32 2 2 3" xfId="38029" xr:uid="{685B8AEF-5004-4B12-BDCB-40A4F761F38E}"/>
    <cellStyle name="Separador de milhares 16 32 2 2 4" xfId="46513" xr:uid="{BB8F96D3-C70A-483B-B9F5-1EEDFEC5B527}"/>
    <cellStyle name="Separador de milhares 16 32 2 3" xfId="28846" xr:uid="{2A74CAE0-3FC7-4B0D-BB6C-26390D6A08DA}"/>
    <cellStyle name="Separador de milhares 16 32 2 4" xfId="38028" xr:uid="{530E5037-AE4E-440C-913A-B9882BE4004E}"/>
    <cellStyle name="Separador de milhares 16 32 2 5" xfId="44069" xr:uid="{05D769EE-A5D7-4434-92FA-6FFFA3C70F2D}"/>
    <cellStyle name="Separador de milhares 16 32 3" xfId="21792" xr:uid="{EE50D2A5-33DC-455F-9D86-CFFE3E267BA8}"/>
    <cellStyle name="Separador de milhares 16 32 3 2" xfId="30064" xr:uid="{6810E985-8B24-42D6-9285-F3C37F4A6E79}"/>
    <cellStyle name="Separador de milhares 16 32 3 3" xfId="38030" xr:uid="{3B645B88-B0E1-44B8-8E10-7C13F9D895F5}"/>
    <cellStyle name="Separador de milhares 16 32 3 4" xfId="45290" xr:uid="{50B30F95-5147-40E6-8824-C0EE080A39C8}"/>
    <cellStyle name="Separador de milhares 16 32 4" xfId="26547" xr:uid="{DB13CFD2-E5EA-44D5-8819-97CD81343929}"/>
    <cellStyle name="Separador de milhares 16 32 5" xfId="28120" xr:uid="{0E1BE43A-66F5-4442-8179-EAD0224BA730}"/>
    <cellStyle name="Separador de milhares 16 32 6" xfId="38027" xr:uid="{01F989E2-3E27-43B5-9A39-A2599B9D6492}"/>
    <cellStyle name="Separador de milhares 16 32 7" xfId="42846" xr:uid="{9EF118B9-12C4-4C06-A44E-8F113112E8C7}"/>
    <cellStyle name="Separador de milhares 16 33" xfId="21793" xr:uid="{6FB2C520-A163-4206-A488-065275765901}"/>
    <cellStyle name="Separador de milhares 16 33 2" xfId="21794" xr:uid="{7149DF89-4220-4008-A671-C93444D8AC4C}"/>
    <cellStyle name="Separador de milhares 16 33 2 2" xfId="21795" xr:uid="{CC9A86EE-442F-44B5-A6F4-402D0C4DEA4D}"/>
    <cellStyle name="Separador de milhares 16 33 2 2 2" xfId="31288" xr:uid="{FA3C0BE7-4DDE-4556-9434-A5E669B88463}"/>
    <cellStyle name="Separador de milhares 16 33 2 2 3" xfId="38033" xr:uid="{2C5B8FA0-F6D2-4137-9BF1-75392B28C1A5}"/>
    <cellStyle name="Separador de milhares 16 33 2 2 4" xfId="46514" xr:uid="{A8DF9A81-0A85-4A54-ADBB-2161992BF0AE}"/>
    <cellStyle name="Separador de milhares 16 33 2 3" xfId="28847" xr:uid="{ED8A502E-8308-406A-A69B-8BEF0F5F110C}"/>
    <cellStyle name="Separador de milhares 16 33 2 4" xfId="38032" xr:uid="{5CB56D3D-317E-4FC4-ADB9-9692B73C29B1}"/>
    <cellStyle name="Separador de milhares 16 33 2 5" xfId="44070" xr:uid="{52AFF9C9-5CFF-4768-8390-7A06BD83D808}"/>
    <cellStyle name="Separador de milhares 16 33 3" xfId="21796" xr:uid="{BBE5991C-87E2-4CB2-9FCE-3186CDEF9926}"/>
    <cellStyle name="Separador de milhares 16 33 3 2" xfId="30065" xr:uid="{60843884-9DB9-49C1-99F2-17A4959CAF22}"/>
    <cellStyle name="Separador de milhares 16 33 3 3" xfId="38034" xr:uid="{2CA35919-329A-4099-85B9-BEF41CFBA884}"/>
    <cellStyle name="Separador de milhares 16 33 3 4" xfId="45291" xr:uid="{EB0FEE51-E442-4269-B666-819162FFD171}"/>
    <cellStyle name="Separador de milhares 16 33 4" xfId="26548" xr:uid="{3596BA89-CC96-4238-80D8-048ACEA00EAF}"/>
    <cellStyle name="Separador de milhares 16 33 5" xfId="28121" xr:uid="{6B75AEDE-A95D-4914-B441-62BCADE7AA44}"/>
    <cellStyle name="Separador de milhares 16 33 6" xfId="38031" xr:uid="{6C41509E-7F2F-4024-BC88-F8FC921E84E0}"/>
    <cellStyle name="Separador de milhares 16 33 7" xfId="42847" xr:uid="{406EFCA3-E703-4392-9F1A-5C907E4C4A0A}"/>
    <cellStyle name="Separador de milhares 16 34" xfId="21797" xr:uid="{2D98A224-AA59-4F0D-AF89-891734DBF40E}"/>
    <cellStyle name="Separador de milhares 16 34 2" xfId="21798" xr:uid="{411E853A-67CD-4888-B5E8-864ACD950ABE}"/>
    <cellStyle name="Separador de milhares 16 34 2 2" xfId="21799" xr:uid="{CEA3DD1A-1708-4976-864E-A80712BF0B1A}"/>
    <cellStyle name="Separador de milhares 16 34 2 2 2" xfId="31289" xr:uid="{F3253847-D763-4B3D-91BC-CC0510E56E08}"/>
    <cellStyle name="Separador de milhares 16 34 2 2 3" xfId="38037" xr:uid="{B65437B4-09A3-413C-99D1-B795025BD759}"/>
    <cellStyle name="Separador de milhares 16 34 2 2 4" xfId="46515" xr:uid="{1C1802FB-D14B-403D-B30C-ADDEE6397984}"/>
    <cellStyle name="Separador de milhares 16 34 2 3" xfId="28848" xr:uid="{74AF3520-C3FA-418D-9E01-6CEF63CAEE76}"/>
    <cellStyle name="Separador de milhares 16 34 2 4" xfId="38036" xr:uid="{74481808-0914-4F58-B40C-4BADAFB79129}"/>
    <cellStyle name="Separador de milhares 16 34 2 5" xfId="44071" xr:uid="{BBC0897D-84E8-4F30-A2AC-3E81491C59B9}"/>
    <cellStyle name="Separador de milhares 16 34 3" xfId="21800" xr:uid="{9A60B1F3-F21C-4CB3-A825-86298F46344D}"/>
    <cellStyle name="Separador de milhares 16 34 3 2" xfId="30066" xr:uid="{BB45FC4B-BAC5-4818-A258-383A7A10FE18}"/>
    <cellStyle name="Separador de milhares 16 34 3 3" xfId="38038" xr:uid="{EFDCC8EC-8666-490B-A22C-610A5D1AEF11}"/>
    <cellStyle name="Separador de milhares 16 34 3 4" xfId="45292" xr:uid="{BF59328A-AC3A-4E70-A107-37EB1A4D1E60}"/>
    <cellStyle name="Separador de milhares 16 34 4" xfId="26549" xr:uid="{B946C53D-EA2A-436A-84CB-FDE9C1BE9C8A}"/>
    <cellStyle name="Separador de milhares 16 34 5" xfId="28122" xr:uid="{D7BD5104-A50D-4902-B8E7-26E6E6641230}"/>
    <cellStyle name="Separador de milhares 16 34 6" xfId="38035" xr:uid="{73DC8D19-BF0F-4A4E-940D-B7230D0F9736}"/>
    <cellStyle name="Separador de milhares 16 34 7" xfId="42848" xr:uid="{5031EE0D-4BF3-41E0-A438-1A2D2592D3DC}"/>
    <cellStyle name="Separador de milhares 16 35" xfId="21801" xr:uid="{390A8C29-E500-492C-8767-6476BE637266}"/>
    <cellStyle name="Separador de milhares 16 35 2" xfId="21802" xr:uid="{EF8F394D-6722-4B80-9F00-784DBEE99EFF}"/>
    <cellStyle name="Separador de milhares 16 35 2 2" xfId="21803" xr:uid="{4B66FA41-8F8C-45FB-9B9B-EC1A64411D65}"/>
    <cellStyle name="Separador de milhares 16 35 2 2 2" xfId="31290" xr:uid="{EA9E0DA5-C7CA-4113-A6CE-0714A73CD42F}"/>
    <cellStyle name="Separador de milhares 16 35 2 2 3" xfId="38041" xr:uid="{3F18BE40-5047-4F15-9D3D-B0918F7A987F}"/>
    <cellStyle name="Separador de milhares 16 35 2 2 4" xfId="46516" xr:uid="{1CC97F43-AC0D-49E2-87EB-B8AC22B5E573}"/>
    <cellStyle name="Separador de milhares 16 35 2 3" xfId="28849" xr:uid="{F34F6BF6-DE80-472B-8024-3CFDEEEC1B28}"/>
    <cellStyle name="Separador de milhares 16 35 2 4" xfId="38040" xr:uid="{8D38E658-337C-4A89-9915-AEF2E6FDF5BB}"/>
    <cellStyle name="Separador de milhares 16 35 2 5" xfId="44072" xr:uid="{771FEAE8-1129-4E23-A3E5-444EFEB32DB1}"/>
    <cellStyle name="Separador de milhares 16 35 3" xfId="21804" xr:uid="{D1F91C72-0402-40C9-9BBC-33FD3D389B63}"/>
    <cellStyle name="Separador de milhares 16 35 3 2" xfId="30067" xr:uid="{7B1456A7-F3BB-4B7D-9250-0F2B4EC52A32}"/>
    <cellStyle name="Separador de milhares 16 35 3 3" xfId="38042" xr:uid="{6EE412B9-8AC2-4FE5-B6EF-954E1D8FAF9E}"/>
    <cellStyle name="Separador de milhares 16 35 3 4" xfId="45293" xr:uid="{AA9E9E18-290B-4524-9B5D-A92662B0C7D6}"/>
    <cellStyle name="Separador de milhares 16 35 4" xfId="26550" xr:uid="{152332DB-BDB4-4DD1-B17B-FC0930F47F7D}"/>
    <cellStyle name="Separador de milhares 16 35 5" xfId="28123" xr:uid="{C8BB5B37-7B78-4B79-AB08-EAC9163CB1AA}"/>
    <cellStyle name="Separador de milhares 16 35 6" xfId="38039" xr:uid="{057DB780-E892-4500-B38B-F7DB58542612}"/>
    <cellStyle name="Separador de milhares 16 35 7" xfId="42849" xr:uid="{063E506A-9DE6-4663-B51B-6F1F53FB0CA4}"/>
    <cellStyle name="Separador de milhares 16 36" xfId="21805" xr:uid="{B23D030E-3B17-42B3-901B-7481FB18C432}"/>
    <cellStyle name="Separador de milhares 16 36 2" xfId="21806" xr:uid="{5A3A036F-0F7A-44EB-A850-42246E2F2C0F}"/>
    <cellStyle name="Separador de milhares 16 36 2 2" xfId="21807" xr:uid="{B46CE780-A985-4E73-BB2F-9DDE393075F4}"/>
    <cellStyle name="Separador de milhares 16 36 2 2 2" xfId="31291" xr:uid="{899848EE-2F07-4AB1-A0A6-3A49D977FF14}"/>
    <cellStyle name="Separador de milhares 16 36 2 2 3" xfId="38045" xr:uid="{CCFAB373-6753-42B9-878F-750E0EF19009}"/>
    <cellStyle name="Separador de milhares 16 36 2 2 4" xfId="46517" xr:uid="{DE4F0D8A-D7B1-4D6B-A0F8-71CB013F1E4B}"/>
    <cellStyle name="Separador de milhares 16 36 2 3" xfId="28850" xr:uid="{6D262E32-86AC-41A1-992A-23B5AF223882}"/>
    <cellStyle name="Separador de milhares 16 36 2 4" xfId="38044" xr:uid="{BF0750FB-AD28-4099-B53C-D9082BC53191}"/>
    <cellStyle name="Separador de milhares 16 36 2 5" xfId="44073" xr:uid="{3EE09E82-4D50-47DB-8172-C0E62C890EF8}"/>
    <cellStyle name="Separador de milhares 16 36 3" xfId="21808" xr:uid="{B2008CB9-0F27-42E6-8DC5-422004C9A616}"/>
    <cellStyle name="Separador de milhares 16 36 3 2" xfId="30068" xr:uid="{32297EA0-D9FF-42DA-824B-5E76E94E3768}"/>
    <cellStyle name="Separador de milhares 16 36 3 3" xfId="38046" xr:uid="{0F255386-ABC3-4A40-A5BD-2DC45823A769}"/>
    <cellStyle name="Separador de milhares 16 36 3 4" xfId="45294" xr:uid="{DF3580CC-5006-4932-84AE-3AE37AEE87BF}"/>
    <cellStyle name="Separador de milhares 16 36 4" xfId="26551" xr:uid="{71FB89D2-7455-48AF-8027-0368CA3F5D57}"/>
    <cellStyle name="Separador de milhares 16 36 5" xfId="28124" xr:uid="{4719875D-9E3A-40B6-A724-4FD7A0D8A693}"/>
    <cellStyle name="Separador de milhares 16 36 6" xfId="38043" xr:uid="{D280D7D5-E5FB-4BB2-A057-DC38FAA9BC86}"/>
    <cellStyle name="Separador de milhares 16 36 7" xfId="42850" xr:uid="{AA67725F-3EE6-408E-B5C3-210146DB4705}"/>
    <cellStyle name="Separador de milhares 16 37" xfId="21809" xr:uid="{0F507747-1167-4230-8999-8EA0C0A5955C}"/>
    <cellStyle name="Separador de milhares 16 37 2" xfId="21810" xr:uid="{23685AA2-3E94-42D1-A642-E461B01760C1}"/>
    <cellStyle name="Separador de milhares 16 37 2 2" xfId="21811" xr:uid="{4C66257D-806F-47B0-91A8-DA5B1CDC6E13}"/>
    <cellStyle name="Separador de milhares 16 37 2 2 2" xfId="31292" xr:uid="{73FF884D-A243-4529-8CA4-BF4F1614F31E}"/>
    <cellStyle name="Separador de milhares 16 37 2 2 3" xfId="38049" xr:uid="{662C013B-2708-4E75-9605-BE3BD6C8B9C0}"/>
    <cellStyle name="Separador de milhares 16 37 2 2 4" xfId="46518" xr:uid="{CC48EB0F-B9F5-4369-9B87-1319EBD7DCF1}"/>
    <cellStyle name="Separador de milhares 16 37 2 3" xfId="28851" xr:uid="{2992EA60-0E50-447B-BD7D-2AB5C627B1AA}"/>
    <cellStyle name="Separador de milhares 16 37 2 4" xfId="38048" xr:uid="{890C2753-B863-4806-9FAE-EB15CC69A8C0}"/>
    <cellStyle name="Separador de milhares 16 37 2 5" xfId="44074" xr:uid="{8B3661E6-1069-4AEB-B24C-C59BDCD5338B}"/>
    <cellStyle name="Separador de milhares 16 37 3" xfId="21812" xr:uid="{D8843551-D04D-48EA-A132-3010010B733F}"/>
    <cellStyle name="Separador de milhares 16 37 3 2" xfId="30069" xr:uid="{40EBE32D-B238-4BA2-8E1C-1A6C2B096B82}"/>
    <cellStyle name="Separador de milhares 16 37 3 3" xfId="38050" xr:uid="{D994160C-3EA6-406E-B9BD-B7C21470D6E6}"/>
    <cellStyle name="Separador de milhares 16 37 3 4" xfId="45295" xr:uid="{7EAE8BCF-EB0C-4BAB-B9A1-7A28BA6EA00B}"/>
    <cellStyle name="Separador de milhares 16 37 4" xfId="26552" xr:uid="{345711FD-88E4-4B79-BB30-60CECF969155}"/>
    <cellStyle name="Separador de milhares 16 37 5" xfId="28125" xr:uid="{FB6D48B0-C70E-4B1D-AE4F-785B7AE1E58D}"/>
    <cellStyle name="Separador de milhares 16 37 6" xfId="38047" xr:uid="{18B5630B-FBDB-45C0-A054-16AA26D87748}"/>
    <cellStyle name="Separador de milhares 16 37 7" xfId="42851" xr:uid="{3E4E4585-4DE3-4FC5-903F-58456CF8BE3D}"/>
    <cellStyle name="Separador de milhares 16 38" xfId="21813" xr:uid="{7E260F02-114E-48EC-BE9E-09EA140CDE7E}"/>
    <cellStyle name="Separador de milhares 16 38 2" xfId="21814" xr:uid="{E2D667CE-E22F-41D5-B170-557B09E55804}"/>
    <cellStyle name="Separador de milhares 16 38 2 2" xfId="21815" xr:uid="{0439E8E4-1C07-4225-8BF4-A4D58492D160}"/>
    <cellStyle name="Separador de milhares 16 38 2 2 2" xfId="31293" xr:uid="{F8E10C84-DF8D-4CFB-8470-17622C6A1300}"/>
    <cellStyle name="Separador de milhares 16 38 2 2 3" xfId="38053" xr:uid="{BC33EDC9-E4BD-4355-9269-24369066567E}"/>
    <cellStyle name="Separador de milhares 16 38 2 2 4" xfId="46519" xr:uid="{74E57D93-2237-4B36-9467-429AA6CE9C44}"/>
    <cellStyle name="Separador de milhares 16 38 2 3" xfId="28852" xr:uid="{C7BBD58A-61FC-449A-BECF-90E0A3334DC6}"/>
    <cellStyle name="Separador de milhares 16 38 2 4" xfId="38052" xr:uid="{4655363B-C3C6-4CF0-B745-537EDB2F79F5}"/>
    <cellStyle name="Separador de milhares 16 38 2 5" xfId="44075" xr:uid="{4100E44A-0A5B-4286-A0DF-CB2CE7D5296E}"/>
    <cellStyle name="Separador de milhares 16 38 3" xfId="21816" xr:uid="{9F6FF79A-8ABB-4D23-BF0F-8765F1236859}"/>
    <cellStyle name="Separador de milhares 16 38 3 2" xfId="30070" xr:uid="{6BE318B8-D0B5-45EB-8C18-2B8287EA75E0}"/>
    <cellStyle name="Separador de milhares 16 38 3 3" xfId="38054" xr:uid="{A8A874EA-EA84-4BB6-A4FD-227866AE6732}"/>
    <cellStyle name="Separador de milhares 16 38 3 4" xfId="45296" xr:uid="{300F18EA-10A3-43E6-B925-2CDAE70DA955}"/>
    <cellStyle name="Separador de milhares 16 38 4" xfId="26553" xr:uid="{38237332-3472-42DF-A277-6AC7D0E1EF15}"/>
    <cellStyle name="Separador de milhares 16 38 5" xfId="28126" xr:uid="{A9523B90-7B74-48B3-BFA0-D4F2A61978CF}"/>
    <cellStyle name="Separador de milhares 16 38 6" xfId="38051" xr:uid="{FC0744BC-DE2C-487C-98B8-97872DD96E4C}"/>
    <cellStyle name="Separador de milhares 16 38 7" xfId="42852" xr:uid="{B02C44F8-60CC-4F9E-837A-11947E079A1A}"/>
    <cellStyle name="Separador de milhares 16 39" xfId="21817" xr:uid="{0C961CF7-1E5D-4474-A68A-D109D1F2C1BC}"/>
    <cellStyle name="Separador de milhares 16 39 2" xfId="21818" xr:uid="{045D61C5-6C8E-4A05-BA2D-93BCBD3F2907}"/>
    <cellStyle name="Separador de milhares 16 39 2 2" xfId="21819" xr:uid="{EF71E949-FCE5-4CC2-9526-744123858F7A}"/>
    <cellStyle name="Separador de milhares 16 39 2 2 2" xfId="31294" xr:uid="{751F8BEF-E610-4943-9A68-E3CFD6C165C1}"/>
    <cellStyle name="Separador de milhares 16 39 2 2 3" xfId="38057" xr:uid="{6FBAB498-ECE0-44D7-A8AA-8039F4DCE345}"/>
    <cellStyle name="Separador de milhares 16 39 2 2 4" xfId="46520" xr:uid="{9BF2D89A-999F-4858-87B0-95EA093084CE}"/>
    <cellStyle name="Separador de milhares 16 39 2 3" xfId="28853" xr:uid="{B4BB5F63-E017-433E-B8FC-4BCE7A554089}"/>
    <cellStyle name="Separador de milhares 16 39 2 4" xfId="38056" xr:uid="{4D128F33-AA5F-4040-9698-740E1677DE2A}"/>
    <cellStyle name="Separador de milhares 16 39 2 5" xfId="44076" xr:uid="{F15C4CDB-8DB8-4A39-B333-D6AC0C94DBD7}"/>
    <cellStyle name="Separador de milhares 16 39 3" xfId="21820" xr:uid="{963070D1-6009-4031-9D5F-1B5267EB25CD}"/>
    <cellStyle name="Separador de milhares 16 39 3 2" xfId="30071" xr:uid="{4AEE6E74-9CB9-4883-B6EE-62B50E84DD1E}"/>
    <cellStyle name="Separador de milhares 16 39 3 3" xfId="38058" xr:uid="{A6B14606-6047-4C57-9CD7-8EF204257ECF}"/>
    <cellStyle name="Separador de milhares 16 39 3 4" xfId="45297" xr:uid="{B3F67192-A7B4-4603-8792-6376D7146239}"/>
    <cellStyle name="Separador de milhares 16 39 4" xfId="26554" xr:uid="{807AA951-3B8F-43BC-AC17-D2D168D93AAD}"/>
    <cellStyle name="Separador de milhares 16 39 5" xfId="28127" xr:uid="{28FDFDEE-D6E1-4AC3-8333-30696D3AF3FC}"/>
    <cellStyle name="Separador de milhares 16 39 6" xfId="38055" xr:uid="{2F44AE61-E868-4BF3-9EC4-44E3AFA6AA87}"/>
    <cellStyle name="Separador de milhares 16 39 7" xfId="42853" xr:uid="{4B578F35-178F-40A8-98C4-34EBBFF1D4A1}"/>
    <cellStyle name="Separador de milhares 16 4" xfId="14321" xr:uid="{51BC256A-74F8-40C7-9D07-DC4DF7E262B1}"/>
    <cellStyle name="Separador de milhares 16 4 2" xfId="21822" xr:uid="{A8C29419-BFBB-4C82-957D-ECABE0C73EF7}"/>
    <cellStyle name="Separador de milhares 16 4 2 2" xfId="21823" xr:uid="{DE24F826-4E0B-43FD-B0A8-9B8E38A98EDF}"/>
    <cellStyle name="Separador de milhares 16 4 2 2 2" xfId="31295" xr:uid="{29294AC8-95F5-4AE0-9801-6C58423EF7C6}"/>
    <cellStyle name="Separador de milhares 16 4 2 2 3" xfId="38061" xr:uid="{27B6D73A-5AB2-4D12-B235-C30851463D11}"/>
    <cellStyle name="Separador de milhares 16 4 2 2 4" xfId="46521" xr:uid="{1FCFE026-CBE9-49B3-B7F5-73C4D6F7203E}"/>
    <cellStyle name="Separador de milhares 16 4 2 3" xfId="28854" xr:uid="{816223D6-9F1D-46FB-86F5-A4BD84442435}"/>
    <cellStyle name="Separador de milhares 16 4 2 4" xfId="38060" xr:uid="{5A07AC4E-D06D-46BB-8EEF-57C3D46CC7AF}"/>
    <cellStyle name="Separador de milhares 16 4 2 5" xfId="44077" xr:uid="{A4424102-4965-4D05-B8E4-0E3493594A82}"/>
    <cellStyle name="Separador de milhares 16 4 3" xfId="21824" xr:uid="{DCDF9649-29A2-495D-9A62-BD317670FA07}"/>
    <cellStyle name="Separador de milhares 16 4 3 2" xfId="30072" xr:uid="{91012C7B-ACE9-4B65-8933-35A1C0E63C1E}"/>
    <cellStyle name="Separador de milhares 16 4 3 3" xfId="38062" xr:uid="{7FBB1918-3AAB-4FF8-B1C2-FC02BB21B96B}"/>
    <cellStyle name="Separador de milhares 16 4 3 4" xfId="45298" xr:uid="{57C32B15-2D91-43F6-8998-CB612CC70294}"/>
    <cellStyle name="Separador de milhares 16 4 4" xfId="21821" xr:uid="{4309E84D-9037-45E0-BE7C-0E7E1D6BFB62}"/>
    <cellStyle name="Separador de milhares 16 4 4 2" xfId="32309" xr:uid="{B2B1F7AE-496F-40D5-A846-2DEB9C027AE5}"/>
    <cellStyle name="Separador de milhares 16 4 4 3" xfId="38059" xr:uid="{F8FC6B16-4F57-4946-B75C-6A263983D5B7}"/>
    <cellStyle name="Separador de milhares 16 4 4 4" xfId="47040" xr:uid="{E6DD3A62-E060-4051-9D1C-B644A9A48215}"/>
    <cellStyle name="Separador de milhares 16 4 5" xfId="26555" xr:uid="{D677E09E-955C-4038-BDDE-57C39B5F2DF3}"/>
    <cellStyle name="Separador de milhares 16 4 6" xfId="28128" xr:uid="{FBD5A1E7-B10E-457B-830C-D47C0F9F3B94}"/>
    <cellStyle name="Separador de milhares 16 4 7" xfId="35123" xr:uid="{F9479607-9186-4A35-A250-7B34F3CD9262}"/>
    <cellStyle name="Separador de milhares 16 4 8" xfId="42854" xr:uid="{BE8FC087-A02E-42F4-8402-BCF4161A7D10}"/>
    <cellStyle name="Separador de milhares 16 4 9" xfId="16951" xr:uid="{A334A1ED-DC1E-4548-B672-66696D853BA1}"/>
    <cellStyle name="Separador de milhares 16 40" xfId="21825" xr:uid="{97591FF1-CF32-47A3-80C4-788E3F6C9A57}"/>
    <cellStyle name="Separador de milhares 16 40 2" xfId="21826" xr:uid="{61F0E213-AA62-4B2F-B38C-9EA29E7E6D1B}"/>
    <cellStyle name="Separador de milhares 16 40 2 2" xfId="21827" xr:uid="{3479A018-DEA5-4D7C-B16F-DB119D8FAE36}"/>
    <cellStyle name="Separador de milhares 16 40 2 2 2" xfId="31296" xr:uid="{94D1670D-E099-4696-8371-D4B0CD57CFE8}"/>
    <cellStyle name="Separador de milhares 16 40 2 2 3" xfId="38065" xr:uid="{A2BC9FCB-3AAF-47F9-B209-1F25EAFDD734}"/>
    <cellStyle name="Separador de milhares 16 40 2 2 4" xfId="46522" xr:uid="{79D4D2A4-4F81-451E-BBC3-3E13CAD6FC4C}"/>
    <cellStyle name="Separador de milhares 16 40 2 3" xfId="28855" xr:uid="{4C7AE9B2-F018-41BD-9C35-01FE41526D8E}"/>
    <cellStyle name="Separador de milhares 16 40 2 4" xfId="38064" xr:uid="{C14BE59B-13D0-4479-A490-0124787E1D8D}"/>
    <cellStyle name="Separador de milhares 16 40 2 5" xfId="44078" xr:uid="{A75AF5C0-49A2-4CF5-9860-2AB804B0EC98}"/>
    <cellStyle name="Separador de milhares 16 40 3" xfId="21828" xr:uid="{6D0D9F20-8AEB-4BBC-9F72-2FD2C86ED5E4}"/>
    <cellStyle name="Separador de milhares 16 40 3 2" xfId="30073" xr:uid="{536E176A-53B7-4223-B14F-3E27BAF954DD}"/>
    <cellStyle name="Separador de milhares 16 40 3 3" xfId="38066" xr:uid="{29616998-4AA2-460E-A34D-6A1DA10D7442}"/>
    <cellStyle name="Separador de milhares 16 40 3 4" xfId="45299" xr:uid="{BD99BD5A-E55A-4F0D-BF36-A1613EE227A4}"/>
    <cellStyle name="Separador de milhares 16 40 4" xfId="26556" xr:uid="{2993F914-FD4D-443A-B861-383C3534774A}"/>
    <cellStyle name="Separador de milhares 16 40 5" xfId="28129" xr:uid="{1E22D674-3963-41F5-89A7-475F6D5BD9B8}"/>
    <cellStyle name="Separador de milhares 16 40 6" xfId="38063" xr:uid="{2F13DD1F-1BA7-4B4D-B05E-24818D1AF7A7}"/>
    <cellStyle name="Separador de milhares 16 40 7" xfId="42855" xr:uid="{F986CD61-8BBA-434B-A32F-F207A159A6CD}"/>
    <cellStyle name="Separador de milhares 16 41" xfId="21829" xr:uid="{637C68C9-5B6D-46BC-9298-AD687C57572F}"/>
    <cellStyle name="Separador de milhares 16 41 2" xfId="21830" xr:uid="{63F183CB-DF08-400C-A93C-AAC65FC7AF0E}"/>
    <cellStyle name="Separador de milhares 16 41 2 2" xfId="21831" xr:uid="{660E8E51-31E2-473C-8B2D-ECA67DE1341F}"/>
    <cellStyle name="Separador de milhares 16 41 2 2 2" xfId="31297" xr:uid="{FDF36B15-C328-4726-94CF-C709895A51A9}"/>
    <cellStyle name="Separador de milhares 16 41 2 2 3" xfId="38069" xr:uid="{66D744DF-E917-403E-80BE-BD22E136C7D8}"/>
    <cellStyle name="Separador de milhares 16 41 2 2 4" xfId="46523" xr:uid="{8ECCB747-E7DF-4AA8-8411-AB9CDD2AC9B2}"/>
    <cellStyle name="Separador de milhares 16 41 2 3" xfId="28856" xr:uid="{558A654B-882C-48CC-A725-ADB56F8BB941}"/>
    <cellStyle name="Separador de milhares 16 41 2 4" xfId="38068" xr:uid="{CF27CE18-124F-413A-B30E-1AB21354C181}"/>
    <cellStyle name="Separador de milhares 16 41 2 5" xfId="44079" xr:uid="{71BBE8A2-41C0-4FE1-A4BC-7CB902D45F19}"/>
    <cellStyle name="Separador de milhares 16 41 3" xfId="21832" xr:uid="{BEEF32B9-C27A-4D02-A28A-DAD19511B56E}"/>
    <cellStyle name="Separador de milhares 16 41 3 2" xfId="30074" xr:uid="{40CB266E-FC54-4FDF-AF26-9129DFEC257A}"/>
    <cellStyle name="Separador de milhares 16 41 3 3" xfId="38070" xr:uid="{E185D99D-32DA-468C-BBA7-5CC1861170EC}"/>
    <cellStyle name="Separador de milhares 16 41 3 4" xfId="45300" xr:uid="{A4CDFFD7-516D-4A1C-AE60-17E650C9CC47}"/>
    <cellStyle name="Separador de milhares 16 41 4" xfId="26557" xr:uid="{22ADFEB7-F538-435F-95DF-5EEB186743D0}"/>
    <cellStyle name="Separador de milhares 16 41 5" xfId="28130" xr:uid="{8D8A91E2-DDC5-4AAA-9BD8-1ACF2A0ADEDB}"/>
    <cellStyle name="Separador de milhares 16 41 6" xfId="38067" xr:uid="{8BB70D96-52A8-4E8C-B968-954E7735BD0C}"/>
    <cellStyle name="Separador de milhares 16 41 7" xfId="42856" xr:uid="{8BBF5A57-BDF2-4F42-8CBA-C0F4FC835140}"/>
    <cellStyle name="Separador de milhares 16 42" xfId="21833" xr:uid="{F8213B85-D95F-48CB-B80F-C6CB5E93AC7D}"/>
    <cellStyle name="Separador de milhares 16 42 2" xfId="21834" xr:uid="{F860404F-109A-4C02-ABD9-B10DF737B0DE}"/>
    <cellStyle name="Separador de milhares 16 42 2 2" xfId="21835" xr:uid="{F132117F-E8C2-4028-BC78-015BD8C22A00}"/>
    <cellStyle name="Separador de milhares 16 42 2 2 2" xfId="31298" xr:uid="{89952DBA-2D28-40C5-868F-DCEE4B0CC5E9}"/>
    <cellStyle name="Separador de milhares 16 42 2 2 3" xfId="38073" xr:uid="{B9798A76-1C00-49C8-9093-527B769AE8DA}"/>
    <cellStyle name="Separador de milhares 16 42 2 2 4" xfId="46524" xr:uid="{7E235EF2-15A7-4007-BA24-FE79035BCBB5}"/>
    <cellStyle name="Separador de milhares 16 42 2 3" xfId="28857" xr:uid="{FD7DBFF5-8B44-4472-83D2-814AD60F1BEC}"/>
    <cellStyle name="Separador de milhares 16 42 2 4" xfId="38072" xr:uid="{731D7ED5-C01C-4EFC-919B-86BC39E48F32}"/>
    <cellStyle name="Separador de milhares 16 42 2 5" xfId="44080" xr:uid="{DBD402F4-8A35-4ABD-9335-4B0A17DFC0FD}"/>
    <cellStyle name="Separador de milhares 16 42 3" xfId="21836" xr:uid="{96F8F22A-F22F-4B24-8C61-D879E8A40F12}"/>
    <cellStyle name="Separador de milhares 16 42 3 2" xfId="30075" xr:uid="{25408BD6-26A2-404F-8966-CC31D9162E4C}"/>
    <cellStyle name="Separador de milhares 16 42 3 3" xfId="38074" xr:uid="{0907A7DE-7635-400A-AF35-2C53E243B9E9}"/>
    <cellStyle name="Separador de milhares 16 42 3 4" xfId="45301" xr:uid="{34664AAE-4A13-4651-8BDD-86BC7D5F35A7}"/>
    <cellStyle name="Separador de milhares 16 42 4" xfId="26558" xr:uid="{0641EE52-AA6A-4854-B67D-6851F013A949}"/>
    <cellStyle name="Separador de milhares 16 42 5" xfId="28131" xr:uid="{77FA6A2A-AC57-4BE1-ACC4-76C7E374EDC4}"/>
    <cellStyle name="Separador de milhares 16 42 6" xfId="38071" xr:uid="{7D539CFF-2B49-424D-A4C2-33863C7B1C9F}"/>
    <cellStyle name="Separador de milhares 16 42 7" xfId="42857" xr:uid="{15F665FA-498E-4FDC-8BCF-3551B6F66F76}"/>
    <cellStyle name="Separador de milhares 16 43" xfId="21837" xr:uid="{5F4F066A-D19C-4ED4-A6BC-E1F911BB396A}"/>
    <cellStyle name="Separador de milhares 16 43 2" xfId="21838" xr:uid="{B567B4F5-C6B6-4805-B720-AC9E9862930B}"/>
    <cellStyle name="Separador de milhares 16 43 2 2" xfId="21839" xr:uid="{A598E6E3-CF2C-424C-8C4C-138B6FFC01B6}"/>
    <cellStyle name="Separador de milhares 16 43 2 2 2" xfId="31299" xr:uid="{6E97FC00-E7B3-49DD-9CA6-F20D1047C7AB}"/>
    <cellStyle name="Separador de milhares 16 43 2 2 3" xfId="38077" xr:uid="{1AE13A76-684D-4A66-B017-238E576EF917}"/>
    <cellStyle name="Separador de milhares 16 43 2 2 4" xfId="46525" xr:uid="{A956B0B3-A671-496C-8EDE-0CE0EF21A1EB}"/>
    <cellStyle name="Separador de milhares 16 43 2 3" xfId="28858" xr:uid="{1F239C41-13D7-4FF7-BBAE-78A41E2FD99B}"/>
    <cellStyle name="Separador de milhares 16 43 2 4" xfId="38076" xr:uid="{4331AB8C-7238-492F-BD95-AB6F145DFF5C}"/>
    <cellStyle name="Separador de milhares 16 43 2 5" xfId="44081" xr:uid="{09A95B89-2A25-4C0C-A4DD-89251692EFBD}"/>
    <cellStyle name="Separador de milhares 16 43 3" xfId="21840" xr:uid="{81F89AD5-EB72-4F92-93A3-FD4E900ABD73}"/>
    <cellStyle name="Separador de milhares 16 43 3 2" xfId="30076" xr:uid="{A27C0F2C-2ACA-4FC5-A0F8-B1698458CE24}"/>
    <cellStyle name="Separador de milhares 16 43 3 3" xfId="38078" xr:uid="{E44089F4-E768-4945-B107-7EA2F0D4DEF0}"/>
    <cellStyle name="Separador de milhares 16 43 3 4" xfId="45302" xr:uid="{BAFA73AA-5E7D-4CA0-9CFE-B128BAA9A5B0}"/>
    <cellStyle name="Separador de milhares 16 43 4" xfId="26559" xr:uid="{EF64F099-4289-4751-B235-1FFE169EBB85}"/>
    <cellStyle name="Separador de milhares 16 43 5" xfId="28132" xr:uid="{84CD58EF-5AF2-41AF-9F8D-5E250795BCC0}"/>
    <cellStyle name="Separador de milhares 16 43 6" xfId="38075" xr:uid="{5487A4C7-15FD-4247-90F6-350EDBCF7F57}"/>
    <cellStyle name="Separador de milhares 16 43 7" xfId="42858" xr:uid="{FA6054FF-AEB6-4F03-A7F6-673090EA6835}"/>
    <cellStyle name="Separador de milhares 16 44" xfId="21841" xr:uid="{65CBDE41-B51A-4F16-8B73-B7FC1DF3F294}"/>
    <cellStyle name="Separador de milhares 16 44 2" xfId="21842" xr:uid="{199E9022-5649-4201-82B4-C8BE47B6432C}"/>
    <cellStyle name="Separador de milhares 16 44 2 2" xfId="21843" xr:uid="{9F7A3D48-C091-493F-9FEF-FFF6A7FB507A}"/>
    <cellStyle name="Separador de milhares 16 44 2 2 2" xfId="31300" xr:uid="{4EDCD9E7-2C01-462E-BB81-AFC7882F5C98}"/>
    <cellStyle name="Separador de milhares 16 44 2 2 3" xfId="38081" xr:uid="{37A3CC89-68EE-49CD-A8D9-CD084907A276}"/>
    <cellStyle name="Separador de milhares 16 44 2 2 4" xfId="46526" xr:uid="{53966098-BFC4-4362-AAD9-114B956F793C}"/>
    <cellStyle name="Separador de milhares 16 44 2 3" xfId="28859" xr:uid="{33FB986C-0B7D-488F-B362-C224324E8B77}"/>
    <cellStyle name="Separador de milhares 16 44 2 4" xfId="38080" xr:uid="{49E79FE1-C3C9-4BAD-88B1-E1C00A561827}"/>
    <cellStyle name="Separador de milhares 16 44 2 5" xfId="44082" xr:uid="{73191129-2AE8-4E47-A7B5-B4CE478012D2}"/>
    <cellStyle name="Separador de milhares 16 44 3" xfId="21844" xr:uid="{613BC32E-433B-4621-9670-FD369E9929F9}"/>
    <cellStyle name="Separador de milhares 16 44 3 2" xfId="30077" xr:uid="{92DF06EB-10F0-4D9A-88BD-9CDA6484508F}"/>
    <cellStyle name="Separador de milhares 16 44 3 3" xfId="38082" xr:uid="{BD91E7C0-83D5-4153-9320-25FCED71AD61}"/>
    <cellStyle name="Separador de milhares 16 44 3 4" xfId="45303" xr:uid="{A8D7B6A6-DA1D-4EB4-A291-140C93230266}"/>
    <cellStyle name="Separador de milhares 16 44 4" xfId="26560" xr:uid="{F68A1D2F-30E5-438B-883A-A0541AD1C6D2}"/>
    <cellStyle name="Separador de milhares 16 44 5" xfId="28133" xr:uid="{BE892ADB-A8D4-48A4-B057-B079237A61EB}"/>
    <cellStyle name="Separador de milhares 16 44 6" xfId="38079" xr:uid="{557B4222-F452-460E-AC58-2E5F74E1B5CF}"/>
    <cellStyle name="Separador de milhares 16 44 7" xfId="42859" xr:uid="{DBA78ECD-FF46-4114-A752-2D3B4E481CB2}"/>
    <cellStyle name="Separador de milhares 16 45" xfId="21845" xr:uid="{F88EB9C6-ED70-4B27-9A1C-9BC3E337F26F}"/>
    <cellStyle name="Separador de milhares 16 45 2" xfId="21846" xr:uid="{4C153AFF-6298-4434-9145-06E209BF1A9B}"/>
    <cellStyle name="Separador de milhares 16 45 2 2" xfId="21847" xr:uid="{FF01D0EB-233E-4D00-8A0C-444F8984E55C}"/>
    <cellStyle name="Separador de milhares 16 45 2 2 2" xfId="31301" xr:uid="{5062C8CA-29F1-4784-967F-4CD45BD429CA}"/>
    <cellStyle name="Separador de milhares 16 45 2 2 3" xfId="38085" xr:uid="{2AE2CE31-9E45-4E04-A74B-5DA9E6FBE4F0}"/>
    <cellStyle name="Separador de milhares 16 45 2 2 4" xfId="46527" xr:uid="{C4E0B757-0F40-4848-88AD-4DE5CF394F98}"/>
    <cellStyle name="Separador de milhares 16 45 2 3" xfId="28860" xr:uid="{EE3B4CF8-CF92-4A8A-AAEC-C6CDE77009D7}"/>
    <cellStyle name="Separador de milhares 16 45 2 4" xfId="38084" xr:uid="{83838508-2821-4E7C-BF41-BF5370C1B52A}"/>
    <cellStyle name="Separador de milhares 16 45 2 5" xfId="44083" xr:uid="{995C4D4D-02BD-4652-B4A7-2FC6D79E523D}"/>
    <cellStyle name="Separador de milhares 16 45 3" xfId="21848" xr:uid="{1FBCB025-72F0-4902-874F-6BAAFE7735EB}"/>
    <cellStyle name="Separador de milhares 16 45 3 2" xfId="30078" xr:uid="{E216CA88-602C-46C8-9732-507A9B0B0644}"/>
    <cellStyle name="Separador de milhares 16 45 3 3" xfId="38086" xr:uid="{E30F5893-103C-43EA-B130-3D4A05B185C5}"/>
    <cellStyle name="Separador de milhares 16 45 3 4" xfId="45304" xr:uid="{F609396D-A578-48F1-9FF2-5B67E915A21E}"/>
    <cellStyle name="Separador de milhares 16 45 4" xfId="26561" xr:uid="{4F69154D-568E-4F82-A163-B1D64DB036C9}"/>
    <cellStyle name="Separador de milhares 16 45 5" xfId="28134" xr:uid="{12B11AFF-CAEB-48B1-99C0-24907B60A48F}"/>
    <cellStyle name="Separador de milhares 16 45 6" xfId="38083" xr:uid="{B0CA4759-A057-4B4E-A115-78BA11558EAF}"/>
    <cellStyle name="Separador de milhares 16 45 7" xfId="42860" xr:uid="{26101920-1707-407F-ACEA-0C44B66E604E}"/>
    <cellStyle name="Separador de milhares 16 46" xfId="21849" xr:uid="{29087587-569C-4DBB-9AB2-1EFA9DF9F50C}"/>
    <cellStyle name="Separador de milhares 16 46 2" xfId="21850" xr:uid="{1F0E0975-A00F-48E5-AF99-DB71517A3E27}"/>
    <cellStyle name="Separador de milhares 16 46 2 2" xfId="21851" xr:uid="{DD72A553-DDCF-47CB-BF81-49A8892FDBE4}"/>
    <cellStyle name="Separador de milhares 16 46 2 2 2" xfId="31302" xr:uid="{B7C6161D-1463-4729-9560-8C9595038A02}"/>
    <cellStyle name="Separador de milhares 16 46 2 2 3" xfId="38089" xr:uid="{27FA7558-7CD7-48B5-8C8C-1E91EC89F989}"/>
    <cellStyle name="Separador de milhares 16 46 2 2 4" xfId="46528" xr:uid="{91828246-2AFF-466F-AFCA-1E47D10A9D8A}"/>
    <cellStyle name="Separador de milhares 16 46 2 3" xfId="28861" xr:uid="{320E4076-73F5-4129-A19D-51910A11B0BD}"/>
    <cellStyle name="Separador de milhares 16 46 2 4" xfId="38088" xr:uid="{A22FC9C6-209F-4714-A57F-177EC0AB5F05}"/>
    <cellStyle name="Separador de milhares 16 46 2 5" xfId="44084" xr:uid="{5F58925F-7D55-428B-A02B-CC52AAB6F86F}"/>
    <cellStyle name="Separador de milhares 16 46 3" xfId="21852" xr:uid="{62DA18B8-BBFA-4A5D-97D6-3B1EAFE19E26}"/>
    <cellStyle name="Separador de milhares 16 46 3 2" xfId="30079" xr:uid="{C0DCE1F2-C926-4690-969B-5A16A9B88776}"/>
    <cellStyle name="Separador de milhares 16 46 3 3" xfId="38090" xr:uid="{245BAABC-41A4-4135-9E83-B55988855962}"/>
    <cellStyle name="Separador de milhares 16 46 3 4" xfId="45305" xr:uid="{09D2F252-6CDE-44CC-9383-2826B45F465D}"/>
    <cellStyle name="Separador de milhares 16 46 4" xfId="26562" xr:uid="{30C1F48A-1C61-497E-8F83-F28EF6C7B002}"/>
    <cellStyle name="Separador de milhares 16 46 5" xfId="28135" xr:uid="{C4640DED-BCAB-4FC1-9AB2-1DE2C161BAFC}"/>
    <cellStyle name="Separador de milhares 16 46 6" xfId="38087" xr:uid="{2CBF63EF-B871-4825-8DD0-5CC20F558AD5}"/>
    <cellStyle name="Separador de milhares 16 46 7" xfId="42861" xr:uid="{116DB0DF-3FCE-400F-8502-E5D6CD864FA7}"/>
    <cellStyle name="Separador de milhares 16 47" xfId="21853" xr:uid="{B3CDD0FE-44C1-43EE-A473-633C05C1F8F9}"/>
    <cellStyle name="Separador de milhares 16 47 2" xfId="21854" xr:uid="{6E770EE1-DC28-4AB2-A55E-D1B965FC6BF8}"/>
    <cellStyle name="Separador de milhares 16 47 2 2" xfId="21855" xr:uid="{EE7F65D4-E6C4-4C8F-9ABC-3FEE286B8DB0}"/>
    <cellStyle name="Separador de milhares 16 47 2 2 2" xfId="31303" xr:uid="{4CD598FA-E76F-43DF-95C6-B170568AB52D}"/>
    <cellStyle name="Separador de milhares 16 47 2 2 3" xfId="38093" xr:uid="{6C3A1CAA-1AF9-4DC7-9F92-F4D536342D7F}"/>
    <cellStyle name="Separador de milhares 16 47 2 2 4" xfId="46529" xr:uid="{FEE567A4-F588-4858-8896-2635CA98EBDF}"/>
    <cellStyle name="Separador de milhares 16 47 2 3" xfId="28862" xr:uid="{DC3AC516-72B6-4A83-8E66-9C9B49FC0C3F}"/>
    <cellStyle name="Separador de milhares 16 47 2 4" xfId="38092" xr:uid="{68C1C429-B6D8-4C27-A113-1947686198A3}"/>
    <cellStyle name="Separador de milhares 16 47 2 5" xfId="44085" xr:uid="{CC4CC4D0-54DC-429D-AE18-F0D0D084BB36}"/>
    <cellStyle name="Separador de milhares 16 47 3" xfId="21856" xr:uid="{F46DC0A8-4C19-46B7-8B55-5EB9A42CBF73}"/>
    <cellStyle name="Separador de milhares 16 47 3 2" xfId="30080" xr:uid="{20942612-0FE7-44D1-93B7-DFF857CFDA5C}"/>
    <cellStyle name="Separador de milhares 16 47 3 3" xfId="38094" xr:uid="{21ABDFD4-059A-418A-9D6B-A37B9078E166}"/>
    <cellStyle name="Separador de milhares 16 47 3 4" xfId="45306" xr:uid="{EF17AAA6-106D-46BD-90D5-04994740CB0B}"/>
    <cellStyle name="Separador de milhares 16 47 4" xfId="26563" xr:uid="{104E162C-EEA9-438D-8D1F-110EAD87117D}"/>
    <cellStyle name="Separador de milhares 16 47 5" xfId="28136" xr:uid="{32098EDE-A7AA-405A-BF1F-998588F0D118}"/>
    <cellStyle name="Separador de milhares 16 47 6" xfId="38091" xr:uid="{ADF07860-4CCA-4BD5-B3EF-A55C8DA54E4C}"/>
    <cellStyle name="Separador de milhares 16 47 7" xfId="42862" xr:uid="{7AF3927D-E81B-4A37-AFA5-B303D626B6FB}"/>
    <cellStyle name="Separador de milhares 16 48" xfId="21857" xr:uid="{22ECEE71-DDCE-4F5A-9971-1D86F884975F}"/>
    <cellStyle name="Separador de milhares 16 48 2" xfId="21858" xr:uid="{4E27A68D-50A0-4CAE-8E69-E28D9E59BED4}"/>
    <cellStyle name="Separador de milhares 16 48 2 2" xfId="21859" xr:uid="{95A7BBDA-AD0E-4128-B14C-B9DCAF0A9B78}"/>
    <cellStyle name="Separador de milhares 16 48 2 2 2" xfId="31304" xr:uid="{11A7DD5D-335B-4EF7-9080-BEC144CA249B}"/>
    <cellStyle name="Separador de milhares 16 48 2 2 3" xfId="38097" xr:uid="{C5107B19-0491-498B-B3A2-AD84ABE5F6CF}"/>
    <cellStyle name="Separador de milhares 16 48 2 2 4" xfId="46530" xr:uid="{FB02608D-C149-4FD5-811D-ABF909B958D0}"/>
    <cellStyle name="Separador de milhares 16 48 2 3" xfId="28863" xr:uid="{7D4ACE85-E578-4878-AA77-AD1D3ACA494E}"/>
    <cellStyle name="Separador de milhares 16 48 2 4" xfId="38096" xr:uid="{3777442B-F9D2-4AA8-B742-8AA3D547A24E}"/>
    <cellStyle name="Separador de milhares 16 48 2 5" xfId="44086" xr:uid="{424F0A81-7B1B-4393-A29D-6522D4E627C1}"/>
    <cellStyle name="Separador de milhares 16 48 3" xfId="21860" xr:uid="{7E8729F6-5EB1-4F12-A51C-B442A2D744FD}"/>
    <cellStyle name="Separador de milhares 16 48 3 2" xfId="30081" xr:uid="{E16107FA-7030-4789-9256-44DE04875CFE}"/>
    <cellStyle name="Separador de milhares 16 48 3 3" xfId="38098" xr:uid="{8C569953-F7D3-4FFF-970E-B2A787AE82FE}"/>
    <cellStyle name="Separador de milhares 16 48 3 4" xfId="45307" xr:uid="{B921366E-0E03-4505-BD3D-A8C178C9B972}"/>
    <cellStyle name="Separador de milhares 16 48 4" xfId="26564" xr:uid="{867E40A4-F35A-400A-8D08-CED40B2E5DAC}"/>
    <cellStyle name="Separador de milhares 16 48 5" xfId="28137" xr:uid="{67FAFEDB-C5B7-475B-AAE8-1248DDF2A8EB}"/>
    <cellStyle name="Separador de milhares 16 48 6" xfId="38095" xr:uid="{5B474682-93F6-4682-AD5C-66FC85A0F245}"/>
    <cellStyle name="Separador de milhares 16 48 7" xfId="42863" xr:uid="{782C17C1-4887-4953-8CF0-5A58BC4CDDB8}"/>
    <cellStyle name="Separador de milhares 16 49" xfId="21861" xr:uid="{979DEED7-AE4D-4B5B-9674-E9AD910FBE8A}"/>
    <cellStyle name="Separador de milhares 16 49 2" xfId="21862" xr:uid="{8243EE63-F022-4DC3-91EF-B0E44AB0455D}"/>
    <cellStyle name="Separador de milhares 16 49 2 2" xfId="21863" xr:uid="{66B06913-863A-4112-A48A-6B0CFDD064B6}"/>
    <cellStyle name="Separador de milhares 16 49 2 2 2" xfId="31305" xr:uid="{06B9E448-896A-4317-8896-628ADF30F6D9}"/>
    <cellStyle name="Separador de milhares 16 49 2 2 3" xfId="38101" xr:uid="{2ABCF4ED-5173-4C61-9BD6-5C81FE7EE36C}"/>
    <cellStyle name="Separador de milhares 16 49 2 2 4" xfId="46531" xr:uid="{E77273DF-9570-4935-9638-82098218E097}"/>
    <cellStyle name="Separador de milhares 16 49 2 3" xfId="28864" xr:uid="{D8CC197A-060C-404D-BA82-CE751DEC5EF6}"/>
    <cellStyle name="Separador de milhares 16 49 2 4" xfId="38100" xr:uid="{DBEE706F-93F5-4C80-AD50-8F8FBEF92072}"/>
    <cellStyle name="Separador de milhares 16 49 2 5" xfId="44087" xr:uid="{A5B5C0B7-F98C-4B75-BC06-F7F4A2918FC2}"/>
    <cellStyle name="Separador de milhares 16 49 3" xfId="21864" xr:uid="{36358AAD-C4C7-45E8-947E-673815A27B12}"/>
    <cellStyle name="Separador de milhares 16 49 3 2" xfId="30082" xr:uid="{50D057C7-2DE6-4683-ABC3-02FDBC719E9E}"/>
    <cellStyle name="Separador de milhares 16 49 3 3" xfId="38102" xr:uid="{50C3CF60-A564-482A-86B2-630B658F51BE}"/>
    <cellStyle name="Separador de milhares 16 49 3 4" xfId="45308" xr:uid="{4438BA67-6A75-41E2-A625-7F3F5E7D6B28}"/>
    <cellStyle name="Separador de milhares 16 49 4" xfId="26565" xr:uid="{E519FFDB-BC63-4BC1-B151-586336958E37}"/>
    <cellStyle name="Separador de milhares 16 49 5" xfId="28138" xr:uid="{5D22F217-E824-4F02-89FD-06F03E7D4E96}"/>
    <cellStyle name="Separador de milhares 16 49 6" xfId="38099" xr:uid="{6A199A5B-FD52-4588-8636-FFE6BBEEC76F}"/>
    <cellStyle name="Separador de milhares 16 49 7" xfId="42864" xr:uid="{AC628E6E-207A-4CBE-8B64-8C8A7E29E92F}"/>
    <cellStyle name="Separador de milhares 16 5" xfId="21865" xr:uid="{B08C4AC8-B6D5-4B20-ACB1-60F0AA3EBCFF}"/>
    <cellStyle name="Separador de milhares 16 5 2" xfId="21866" xr:uid="{26B30B8C-2DCC-4077-B5F6-1DC0B2689A68}"/>
    <cellStyle name="Separador de milhares 16 5 2 2" xfId="21867" xr:uid="{561A0463-CD00-436B-AE0C-E3E0E506D6E1}"/>
    <cellStyle name="Separador de milhares 16 5 2 2 2" xfId="31306" xr:uid="{795542CE-5144-4315-B822-59D9C5EBA730}"/>
    <cellStyle name="Separador de milhares 16 5 2 2 3" xfId="38105" xr:uid="{0A908DC6-EF47-4BDA-9DCE-45D66114CA5A}"/>
    <cellStyle name="Separador de milhares 16 5 2 2 4" xfId="46532" xr:uid="{815B7E2B-9675-476F-BE3F-04BE405E29CF}"/>
    <cellStyle name="Separador de milhares 16 5 2 3" xfId="28865" xr:uid="{D326BCF1-B2C4-49B4-89DC-D61A4853FFBA}"/>
    <cellStyle name="Separador de milhares 16 5 2 4" xfId="38104" xr:uid="{9182A539-6D15-4D89-ACE0-7D8086828367}"/>
    <cellStyle name="Separador de milhares 16 5 2 5" xfId="44088" xr:uid="{F4AB8556-980A-49F1-B0BC-A54D72E202B1}"/>
    <cellStyle name="Separador de milhares 16 5 3" xfId="21868" xr:uid="{DE6DB41A-8B45-4DFA-BEAD-DC836CDF8555}"/>
    <cellStyle name="Separador de milhares 16 5 3 2" xfId="30083" xr:uid="{EC616107-A67C-483B-A38E-07363FE3788C}"/>
    <cellStyle name="Separador de milhares 16 5 3 3" xfId="38106" xr:uid="{266B2D8F-F892-4BD9-86CF-88B1B3F35927}"/>
    <cellStyle name="Separador de milhares 16 5 3 4" xfId="45309" xr:uid="{042BCE54-1B5C-4236-AF25-CEF3627489EC}"/>
    <cellStyle name="Separador de milhares 16 5 4" xfId="26566" xr:uid="{97C197FE-FB15-4CB7-9D27-C4D96A16E5F7}"/>
    <cellStyle name="Separador de milhares 16 5 5" xfId="28139" xr:uid="{68B1CCE5-0D52-4F62-80F8-2806EEFFA178}"/>
    <cellStyle name="Separador de milhares 16 5 6" xfId="38103" xr:uid="{D6875532-A266-488C-962F-84F883725B59}"/>
    <cellStyle name="Separador de milhares 16 5 7" xfId="42865" xr:uid="{EB507098-1B89-4A85-AED2-6279FA8FE983}"/>
    <cellStyle name="Separador de milhares 16 50" xfId="21869" xr:uid="{561A011E-A644-40D7-B311-90B20A30A174}"/>
    <cellStyle name="Separador de milhares 16 50 2" xfId="21870" xr:uid="{31BE57A1-B677-40A6-A059-6F851B46A816}"/>
    <cellStyle name="Separador de milhares 16 50 2 2" xfId="21871" xr:uid="{E904D33E-9B02-4E1E-9DD9-4BC75A734A18}"/>
    <cellStyle name="Separador de milhares 16 50 2 2 2" xfId="31307" xr:uid="{18F6EF4B-44BD-4D95-B81F-857FD00EBF02}"/>
    <cellStyle name="Separador de milhares 16 50 2 2 3" xfId="38109" xr:uid="{30C9D788-CF7B-403F-B9E0-DE2678694190}"/>
    <cellStyle name="Separador de milhares 16 50 2 2 4" xfId="46533" xr:uid="{A626EC78-9FCB-401D-94C0-944C56A484F3}"/>
    <cellStyle name="Separador de milhares 16 50 2 3" xfId="28866" xr:uid="{664813D7-ED01-4D24-A175-C6E4B38501F2}"/>
    <cellStyle name="Separador de milhares 16 50 2 4" xfId="38108" xr:uid="{B0D64F37-856B-48A0-82D4-7B97E7F9DC28}"/>
    <cellStyle name="Separador de milhares 16 50 2 5" xfId="44089" xr:uid="{8252553C-BB33-4B1F-AF1A-F313583E5F49}"/>
    <cellStyle name="Separador de milhares 16 50 3" xfId="21872" xr:uid="{722F014B-8127-4BBA-AD65-D04077A396A6}"/>
    <cellStyle name="Separador de milhares 16 50 3 2" xfId="30084" xr:uid="{F7A9947B-BD9D-4105-989D-8E75CFFFB396}"/>
    <cellStyle name="Separador de milhares 16 50 3 3" xfId="38110" xr:uid="{6BA32417-50DE-42D3-86B2-FB6A3A70DD3A}"/>
    <cellStyle name="Separador de milhares 16 50 3 4" xfId="45310" xr:uid="{1B0610B1-552E-4AE2-91CC-C834F5AB4825}"/>
    <cellStyle name="Separador de milhares 16 50 4" xfId="26567" xr:uid="{405603D6-7686-4A62-A905-C391F47D5E2F}"/>
    <cellStyle name="Separador de milhares 16 50 5" xfId="28140" xr:uid="{319DF17E-EDDE-4BCF-8C2D-03373A8D77F1}"/>
    <cellStyle name="Separador de milhares 16 50 6" xfId="38107" xr:uid="{3728FED6-C606-4833-B087-4E1DE7F3B19D}"/>
    <cellStyle name="Separador de milhares 16 50 7" xfId="42866" xr:uid="{DD6716D6-1129-48B2-9E52-9B1225BA0A32}"/>
    <cellStyle name="Separador de milhares 16 51" xfId="21873" xr:uid="{9EBAA43E-1DFE-41BA-A402-78CB17325D45}"/>
    <cellStyle name="Separador de milhares 16 51 2" xfId="21874" xr:uid="{B354529D-BFBC-4778-AAE3-3B4A6023D4F4}"/>
    <cellStyle name="Separador de milhares 16 51 2 2" xfId="21875" xr:uid="{9196D918-62EA-4441-AE50-A756EA621BB6}"/>
    <cellStyle name="Separador de milhares 16 51 2 2 2" xfId="31308" xr:uid="{B6E5BE6B-9C44-41B9-AB2B-D1C85972A9C4}"/>
    <cellStyle name="Separador de milhares 16 51 2 2 3" xfId="38113" xr:uid="{0FBB6AA4-C7D3-4793-A7B0-FAACA06B9BBA}"/>
    <cellStyle name="Separador de milhares 16 51 2 2 4" xfId="46534" xr:uid="{FD2F489A-6F3A-4988-9490-EC256D6809F3}"/>
    <cellStyle name="Separador de milhares 16 51 2 3" xfId="28867" xr:uid="{2CF60C3C-01D0-45C6-8298-C54BA68B87C9}"/>
    <cellStyle name="Separador de milhares 16 51 2 4" xfId="38112" xr:uid="{288F8914-B127-48E2-AF6C-D27DDACD27E5}"/>
    <cellStyle name="Separador de milhares 16 51 2 5" xfId="44090" xr:uid="{C9199657-ED8F-4F92-8802-1F6A0C9BFF3D}"/>
    <cellStyle name="Separador de milhares 16 51 3" xfId="21876" xr:uid="{BDA6A1B6-2E6E-4DCD-B604-CD2DA8ED2423}"/>
    <cellStyle name="Separador de milhares 16 51 3 2" xfId="30085" xr:uid="{DCBE7EE2-6085-48EE-AE51-4BA289BAD7FC}"/>
    <cellStyle name="Separador de milhares 16 51 3 3" xfId="38114" xr:uid="{A47BAEC6-A850-41C5-BD60-910C9CBC3DB3}"/>
    <cellStyle name="Separador de milhares 16 51 3 4" xfId="45311" xr:uid="{26A46A20-03A2-4AAE-9D78-D2909F0216FE}"/>
    <cellStyle name="Separador de milhares 16 51 4" xfId="26568" xr:uid="{9DD65F27-37D2-49F3-9CDD-30DCC4B3E425}"/>
    <cellStyle name="Separador de milhares 16 51 5" xfId="28141" xr:uid="{7FB53FF2-E600-4BD3-87E0-88C28FDFE023}"/>
    <cellStyle name="Separador de milhares 16 51 6" xfId="38111" xr:uid="{158180E7-2933-410C-9E61-3677905292D5}"/>
    <cellStyle name="Separador de milhares 16 51 7" xfId="42867" xr:uid="{BBC06FF9-57FF-4FD0-A18C-D6F531596F76}"/>
    <cellStyle name="Separador de milhares 16 52" xfId="21877" xr:uid="{137F631E-EB90-4E91-8AAC-AABE76AE0B04}"/>
    <cellStyle name="Separador de milhares 16 52 2" xfId="21878" xr:uid="{C427A051-A041-4470-8507-ECE0B34F0280}"/>
    <cellStyle name="Separador de milhares 16 52 2 2" xfId="21879" xr:uid="{29BB1C98-6E8D-4662-B238-1BDAC8F69848}"/>
    <cellStyle name="Separador de milhares 16 52 2 2 2" xfId="31309" xr:uid="{91BD07B7-6819-4EAD-892A-BC4E3CC5CE17}"/>
    <cellStyle name="Separador de milhares 16 52 2 2 3" xfId="38117" xr:uid="{04C47744-CFBA-4E89-9C07-D86067B2F263}"/>
    <cellStyle name="Separador de milhares 16 52 2 2 4" xfId="46535" xr:uid="{A2C865EF-0806-4BE7-9CE8-1B397315B518}"/>
    <cellStyle name="Separador de milhares 16 52 2 3" xfId="28868" xr:uid="{505F60FE-AF0F-4166-931C-4D812A81A593}"/>
    <cellStyle name="Separador de milhares 16 52 2 4" xfId="38116" xr:uid="{A13E9B8C-98CE-450B-8735-724D2ED7706F}"/>
    <cellStyle name="Separador de milhares 16 52 2 5" xfId="44091" xr:uid="{BDDFEF61-63F1-4E59-9FF3-DE6379B42702}"/>
    <cellStyle name="Separador de milhares 16 52 3" xfId="21880" xr:uid="{7EF88573-3109-45EF-B68F-C691B577E299}"/>
    <cellStyle name="Separador de milhares 16 52 3 2" xfId="30086" xr:uid="{2B500A9B-EEAB-48B8-862E-4F6E59F4BDF5}"/>
    <cellStyle name="Separador de milhares 16 52 3 3" xfId="38118" xr:uid="{A50BF430-24DB-4919-ACCB-E88174330F03}"/>
    <cellStyle name="Separador de milhares 16 52 3 4" xfId="45312" xr:uid="{2BA32403-5F03-483E-9C78-8078BE84C0A8}"/>
    <cellStyle name="Separador de milhares 16 52 4" xfId="26569" xr:uid="{10234714-DF17-4045-B080-6DD0ED2368A1}"/>
    <cellStyle name="Separador de milhares 16 52 5" xfId="28142" xr:uid="{C1A5923C-7AD2-45BE-9922-BD6BB362D236}"/>
    <cellStyle name="Separador de milhares 16 52 6" xfId="38115" xr:uid="{386E5721-0460-481B-A962-8973E2A821E3}"/>
    <cellStyle name="Separador de milhares 16 52 7" xfId="42868" xr:uid="{0615D9AA-7D57-40F2-9A19-0D6B2FFE1190}"/>
    <cellStyle name="Separador de milhares 16 53" xfId="21881" xr:uid="{47AEFCA1-6CF0-42C8-965D-3024CC51EFFA}"/>
    <cellStyle name="Separador de milhares 16 53 2" xfId="21882" xr:uid="{7D8C8DAD-DD6A-4D4E-A60E-2B486F1A451D}"/>
    <cellStyle name="Separador de milhares 16 53 2 2" xfId="21883" xr:uid="{CF344215-9B64-48BF-8743-F6EACA3C2961}"/>
    <cellStyle name="Separador de milhares 16 53 2 2 2" xfId="31310" xr:uid="{6C4491D6-2E94-4738-80A6-6D41B5AAE59D}"/>
    <cellStyle name="Separador de milhares 16 53 2 2 3" xfId="38121" xr:uid="{5AD4B1EF-1FEE-425A-8FE2-437E82173E71}"/>
    <cellStyle name="Separador de milhares 16 53 2 2 4" xfId="46536" xr:uid="{B0DEEB0A-7B27-402F-9543-00E7D50F3565}"/>
    <cellStyle name="Separador de milhares 16 53 2 3" xfId="28869" xr:uid="{73A610E9-DF7A-495B-A5FE-785958DD4889}"/>
    <cellStyle name="Separador de milhares 16 53 2 4" xfId="38120" xr:uid="{E6E0411F-35CE-4AE9-9E32-C62C7DFC92C8}"/>
    <cellStyle name="Separador de milhares 16 53 2 5" xfId="44092" xr:uid="{88AFE807-140C-4A53-8BF5-5C29F2A0BCE5}"/>
    <cellStyle name="Separador de milhares 16 53 3" xfId="21884" xr:uid="{6315C6BA-6704-4360-8B09-852DF39255DD}"/>
    <cellStyle name="Separador de milhares 16 53 3 2" xfId="30087" xr:uid="{45262B6D-3829-4863-B118-E363514A7214}"/>
    <cellStyle name="Separador de milhares 16 53 3 3" xfId="38122" xr:uid="{74B3ACD5-C2C5-41E9-A9A2-FF22022035B6}"/>
    <cellStyle name="Separador de milhares 16 53 3 4" xfId="45313" xr:uid="{2FEF7831-AC82-49F4-99F0-B7688A6FE223}"/>
    <cellStyle name="Separador de milhares 16 53 4" xfId="26570" xr:uid="{5FF4E59E-CA1E-4637-BA2A-8F6C1614262F}"/>
    <cellStyle name="Separador de milhares 16 53 5" xfId="28143" xr:uid="{67759AAB-E7E8-475A-9423-E5A2A30E13E0}"/>
    <cellStyle name="Separador de milhares 16 53 6" xfId="38119" xr:uid="{00ED7ECB-E58D-45D9-832F-61668486920B}"/>
    <cellStyle name="Separador de milhares 16 53 7" xfId="42869" xr:uid="{1A58A017-0DDE-4FFA-BF92-835179A0B424}"/>
    <cellStyle name="Separador de milhares 16 54" xfId="21885" xr:uid="{341EE5A4-8994-4BEF-9F3B-F3C72D62B819}"/>
    <cellStyle name="Separador de milhares 16 54 2" xfId="21886" xr:uid="{B13F5B63-E0F8-4602-9D24-E5614BFBE428}"/>
    <cellStyle name="Separador de milhares 16 54 2 2" xfId="21887" xr:uid="{486F4171-25D4-41F7-A91B-79172FDFD08E}"/>
    <cellStyle name="Separador de milhares 16 54 2 2 2" xfId="31311" xr:uid="{3E4ADA93-14D7-4B6B-A198-10CEC6B3D92C}"/>
    <cellStyle name="Separador de milhares 16 54 2 2 3" xfId="38125" xr:uid="{579C9759-5573-4EBD-B063-28B4EE413644}"/>
    <cellStyle name="Separador de milhares 16 54 2 2 4" xfId="46537" xr:uid="{0D07BC45-FF71-4FF1-8236-D92BD8601805}"/>
    <cellStyle name="Separador de milhares 16 54 2 3" xfId="28870" xr:uid="{3885D06B-D166-40CD-83B5-E981479443FC}"/>
    <cellStyle name="Separador de milhares 16 54 2 4" xfId="38124" xr:uid="{0D0C36CA-F2E6-40FD-8226-6AEC8B778ED1}"/>
    <cellStyle name="Separador de milhares 16 54 2 5" xfId="44093" xr:uid="{4FEC2117-FFD7-447E-AC2B-D16DB9A2CF29}"/>
    <cellStyle name="Separador de milhares 16 54 3" xfId="21888" xr:uid="{0BC923CE-39E7-4FDF-9F8B-BCC15283CE90}"/>
    <cellStyle name="Separador de milhares 16 54 3 2" xfId="30088" xr:uid="{E073C9DC-8268-4742-9FAE-F42D896C440D}"/>
    <cellStyle name="Separador de milhares 16 54 3 3" xfId="38126" xr:uid="{CA07988E-80DF-4CD5-90D4-34376B62B859}"/>
    <cellStyle name="Separador de milhares 16 54 3 4" xfId="45314" xr:uid="{699746AF-A2C1-43C0-806B-A1D339EC4B4F}"/>
    <cellStyle name="Separador de milhares 16 54 4" xfId="26571" xr:uid="{9EF7967C-53AC-4518-91F1-C222CF7F2A33}"/>
    <cellStyle name="Separador de milhares 16 54 5" xfId="28144" xr:uid="{2D8CC6B2-FA42-4F1B-A4A2-EF1F86ABB557}"/>
    <cellStyle name="Separador de milhares 16 54 6" xfId="38123" xr:uid="{E1CA20AD-666F-49A0-84FA-2252B6770924}"/>
    <cellStyle name="Separador de milhares 16 54 7" xfId="42870" xr:uid="{82D026B5-D94A-49B9-A3D9-9439AAECFB7A}"/>
    <cellStyle name="Separador de milhares 16 55" xfId="21889" xr:uid="{A29D1A6E-6936-49C3-8A71-D6B3FABE3BA6}"/>
    <cellStyle name="Separador de milhares 16 55 2" xfId="21890" xr:uid="{17EA7947-4E53-452E-AB24-7C437286F06C}"/>
    <cellStyle name="Separador de milhares 16 55 2 2" xfId="21891" xr:uid="{142DAC41-78BA-48D9-9681-CF9E06106679}"/>
    <cellStyle name="Separador de milhares 16 55 2 2 2" xfId="31312" xr:uid="{C95AD9C3-5BF0-4920-8DD4-9CE5D7A2AC2B}"/>
    <cellStyle name="Separador de milhares 16 55 2 2 3" xfId="38129" xr:uid="{7F9998A8-AF7F-4756-9E35-A4A0E9EF138F}"/>
    <cellStyle name="Separador de milhares 16 55 2 2 4" xfId="46538" xr:uid="{975B9639-A8D1-449B-8539-276DE9E0573D}"/>
    <cellStyle name="Separador de milhares 16 55 2 3" xfId="28871" xr:uid="{D7979975-F370-41EF-9069-169FCD799619}"/>
    <cellStyle name="Separador de milhares 16 55 2 4" xfId="38128" xr:uid="{075E6C8A-23C0-484E-A654-28305F487EC4}"/>
    <cellStyle name="Separador de milhares 16 55 2 5" xfId="44094" xr:uid="{5805E814-C14F-4996-814B-320653630EED}"/>
    <cellStyle name="Separador de milhares 16 55 3" xfId="21892" xr:uid="{9A75A7E3-0057-4725-9805-3A6659DBF264}"/>
    <cellStyle name="Separador de milhares 16 55 3 2" xfId="30089" xr:uid="{9055936A-8EAC-4C1A-AB4E-B9A9EDD53046}"/>
    <cellStyle name="Separador de milhares 16 55 3 3" xfId="38130" xr:uid="{CB6EEBF2-3EC3-4CF2-8640-697236205DCA}"/>
    <cellStyle name="Separador de milhares 16 55 3 4" xfId="45315" xr:uid="{9D976C5F-89A0-4DFA-A892-0D33BACB6341}"/>
    <cellStyle name="Separador de milhares 16 55 4" xfId="26572" xr:uid="{2BFDD87E-B5B6-4D7E-BF33-ADF28DFDD5C9}"/>
    <cellStyle name="Separador de milhares 16 55 5" xfId="28145" xr:uid="{6E076F3F-B42B-4BC5-BB81-6434D00D90AA}"/>
    <cellStyle name="Separador de milhares 16 55 6" xfId="38127" xr:uid="{310642B7-5AF5-431E-8399-FDC21B38571E}"/>
    <cellStyle name="Separador de milhares 16 55 7" xfId="42871" xr:uid="{E1850A96-90B8-48D9-B7E6-E00886816599}"/>
    <cellStyle name="Separador de milhares 16 56" xfId="21893" xr:uid="{D4F5818F-E8EA-465B-930D-B1BCAF951E92}"/>
    <cellStyle name="Separador de milhares 16 56 2" xfId="21894" xr:uid="{6F535966-4414-45FF-A253-340DFB3F4BF4}"/>
    <cellStyle name="Separador de milhares 16 56 2 2" xfId="21895" xr:uid="{2C61E027-48BD-4AE2-9FE0-D86C36567B03}"/>
    <cellStyle name="Separador de milhares 16 56 2 2 2" xfId="31313" xr:uid="{24F3224C-CC94-42BF-ABBB-BA48AA50626E}"/>
    <cellStyle name="Separador de milhares 16 56 2 2 3" xfId="38133" xr:uid="{1E54426D-B512-4573-BD07-02AF53615270}"/>
    <cellStyle name="Separador de milhares 16 56 2 2 4" xfId="46539" xr:uid="{41133D7F-FAC1-4AE3-AB6B-03B1B567D046}"/>
    <cellStyle name="Separador de milhares 16 56 2 3" xfId="28872" xr:uid="{4F0D91A5-2B2C-4738-BDDC-E4DFEE035D19}"/>
    <cellStyle name="Separador de milhares 16 56 2 4" xfId="38132" xr:uid="{8A9C5D1F-3486-4719-9185-23C06CF3AB82}"/>
    <cellStyle name="Separador de milhares 16 56 2 5" xfId="44095" xr:uid="{652A98CE-2695-492D-B62D-626B030244AB}"/>
    <cellStyle name="Separador de milhares 16 56 3" xfId="21896" xr:uid="{A1C3912E-3890-47B3-B2E1-F89CD617B1A0}"/>
    <cellStyle name="Separador de milhares 16 56 3 2" xfId="30090" xr:uid="{B6996BB3-7C12-41E5-93C9-A986982EAB9B}"/>
    <cellStyle name="Separador de milhares 16 56 3 3" xfId="38134" xr:uid="{7C17C66C-41D6-4754-A000-2C5E79054428}"/>
    <cellStyle name="Separador de milhares 16 56 3 4" xfId="45316" xr:uid="{81F7EE12-0A31-4F8E-9030-3C28163C5183}"/>
    <cellStyle name="Separador de milhares 16 56 4" xfId="26573" xr:uid="{6D92FA22-DE3E-4296-A101-1583902660B4}"/>
    <cellStyle name="Separador de milhares 16 56 5" xfId="28146" xr:uid="{5EF74B4E-B71A-44E7-AB19-DC3856768CF9}"/>
    <cellStyle name="Separador de milhares 16 56 6" xfId="38131" xr:uid="{070D1F2F-FACB-40B4-8D6B-F00413C6A14A}"/>
    <cellStyle name="Separador de milhares 16 56 7" xfId="42872" xr:uid="{7505B8C7-45C8-4129-8A53-C331E97DDEF7}"/>
    <cellStyle name="Separador de milhares 16 57" xfId="21897" xr:uid="{12258C67-C6A5-4A90-896A-2FDFDC198689}"/>
    <cellStyle name="Separador de milhares 16 57 2" xfId="21898" xr:uid="{B16B86F7-A148-45A1-A65B-0008206E198A}"/>
    <cellStyle name="Separador de milhares 16 57 2 2" xfId="21899" xr:uid="{97CD852F-CA55-4669-8AF3-C4EE27C28724}"/>
    <cellStyle name="Separador de milhares 16 57 2 2 2" xfId="31314" xr:uid="{2E95C646-0067-47DE-8AAE-81B85C6BC53F}"/>
    <cellStyle name="Separador de milhares 16 57 2 2 3" xfId="38137" xr:uid="{001F375F-D02F-4286-BCBD-EBBE9256A707}"/>
    <cellStyle name="Separador de milhares 16 57 2 2 4" xfId="46540" xr:uid="{72BE2640-9AA1-4BFC-9CE6-6C6ADFFD735B}"/>
    <cellStyle name="Separador de milhares 16 57 2 3" xfId="28873" xr:uid="{C0B1D138-AE82-4750-A9CE-9BC362ACE9E8}"/>
    <cellStyle name="Separador de milhares 16 57 2 4" xfId="38136" xr:uid="{59E94769-38A0-40F4-ACBD-C1C85D1B848D}"/>
    <cellStyle name="Separador de milhares 16 57 2 5" xfId="44096" xr:uid="{2F5CADC3-7BA4-49D1-B0DE-521AA3CBAB6D}"/>
    <cellStyle name="Separador de milhares 16 57 3" xfId="21900" xr:uid="{0915DD28-7C71-4516-80A8-056E5FBCA0C4}"/>
    <cellStyle name="Separador de milhares 16 57 3 2" xfId="30091" xr:uid="{E10CF17D-4D8D-41F9-9474-CFF192CEE680}"/>
    <cellStyle name="Separador de milhares 16 57 3 3" xfId="38138" xr:uid="{99FF324D-CF81-49E0-A8ED-95453B7F8C91}"/>
    <cellStyle name="Separador de milhares 16 57 3 4" xfId="45317" xr:uid="{E925DF4E-8CAC-4143-AEFA-A948E2115720}"/>
    <cellStyle name="Separador de milhares 16 57 4" xfId="26574" xr:uid="{BE951291-7673-4FC2-8F77-8C8A4383290E}"/>
    <cellStyle name="Separador de milhares 16 57 5" xfId="28147" xr:uid="{AA6D0DDA-B49A-46F9-90F7-44A246331F1A}"/>
    <cellStyle name="Separador de milhares 16 57 6" xfId="38135" xr:uid="{69771546-08C1-4FCA-8A99-ADFEE0F0DC2D}"/>
    <cellStyle name="Separador de milhares 16 57 7" xfId="42873" xr:uid="{D75D6612-4FA0-44F2-AD9E-DB37D62A682B}"/>
    <cellStyle name="Separador de milhares 16 58" xfId="21901" xr:uid="{4EFEA863-288B-4721-8D5C-A44AE56331B3}"/>
    <cellStyle name="Separador de milhares 16 58 2" xfId="21902" xr:uid="{05C84044-E6C8-4AB7-A841-A64828CED4CD}"/>
    <cellStyle name="Separador de milhares 16 58 2 2" xfId="21903" xr:uid="{CFA51C8C-1D9B-4142-ACBF-857E30DE7459}"/>
    <cellStyle name="Separador de milhares 16 58 2 2 2" xfId="31315" xr:uid="{1E8E81C3-9636-4D6D-966E-491B812D1017}"/>
    <cellStyle name="Separador de milhares 16 58 2 2 3" xfId="38141" xr:uid="{5FE8C3D1-F31E-49E6-B1EB-05A9A1E34E16}"/>
    <cellStyle name="Separador de milhares 16 58 2 2 4" xfId="46541" xr:uid="{E18E7224-8CCB-4EA7-897C-731B2D952646}"/>
    <cellStyle name="Separador de milhares 16 58 2 3" xfId="28874" xr:uid="{ABDB4302-C234-4509-A839-85617B51A139}"/>
    <cellStyle name="Separador de milhares 16 58 2 4" xfId="38140" xr:uid="{846B4679-449B-46A3-9AF2-474CB7EE64FC}"/>
    <cellStyle name="Separador de milhares 16 58 2 5" xfId="44097" xr:uid="{477C7755-7B76-4A2D-846D-CA87558151AE}"/>
    <cellStyle name="Separador de milhares 16 58 3" xfId="21904" xr:uid="{989148B9-0035-48DC-BD75-44632B5501ED}"/>
    <cellStyle name="Separador de milhares 16 58 3 2" xfId="30092" xr:uid="{F3321049-1AF0-4490-A548-C9ECEE15E2C4}"/>
    <cellStyle name="Separador de milhares 16 58 3 3" xfId="38142" xr:uid="{317A910C-8E5C-42C0-86B9-DD0A8E6AAD21}"/>
    <cellStyle name="Separador de milhares 16 58 3 4" xfId="45318" xr:uid="{19AC411C-BED0-4F5B-A941-DA9F16CC69D9}"/>
    <cellStyle name="Separador de milhares 16 58 4" xfId="26575" xr:uid="{757EB07D-ABCE-4882-80B5-8AE901A25CD3}"/>
    <cellStyle name="Separador de milhares 16 58 5" xfId="28148" xr:uid="{9B7BA73E-8A91-4D9F-BD67-D461BC26B616}"/>
    <cellStyle name="Separador de milhares 16 58 6" xfId="38139" xr:uid="{D54A5B5B-2A95-40E8-AC92-4EC66D112EE7}"/>
    <cellStyle name="Separador de milhares 16 58 7" xfId="42874" xr:uid="{37F5B000-1867-4572-94AA-6AF55A5367CE}"/>
    <cellStyle name="Separador de milhares 16 59" xfId="21905" xr:uid="{17534010-C118-43D4-AC0D-6DBBBD5FE1A4}"/>
    <cellStyle name="Separador de milhares 16 59 2" xfId="21906" xr:uid="{9ABDE422-BD73-4172-97E7-3A8C488213C2}"/>
    <cellStyle name="Separador de milhares 16 59 2 2" xfId="21907" xr:uid="{4EA50703-79A6-491E-B630-FE899FC99509}"/>
    <cellStyle name="Separador de milhares 16 59 2 2 2" xfId="31316" xr:uid="{D8B56F5F-9F4C-4FA0-B152-87DBD11BECB1}"/>
    <cellStyle name="Separador de milhares 16 59 2 2 3" xfId="38145" xr:uid="{53DFCFD7-EC71-494F-8C0A-35E8D0BF87F2}"/>
    <cellStyle name="Separador de milhares 16 59 2 2 4" xfId="46542" xr:uid="{43F3D06A-E99A-41D3-96EF-C2B02FFF2FC0}"/>
    <cellStyle name="Separador de milhares 16 59 2 3" xfId="28875" xr:uid="{98DA3CBD-C0DA-47EF-9B58-D181E4AA5040}"/>
    <cellStyle name="Separador de milhares 16 59 2 4" xfId="38144" xr:uid="{C85B1EE5-A565-4E15-98F7-C4163861EA8A}"/>
    <cellStyle name="Separador de milhares 16 59 2 5" xfId="44098" xr:uid="{E7B8DC6C-37DF-4E86-9024-FEC12DB95603}"/>
    <cellStyle name="Separador de milhares 16 59 3" xfId="21908" xr:uid="{75F7586E-1D32-4F03-A027-F30EFCDB363B}"/>
    <cellStyle name="Separador de milhares 16 59 3 2" xfId="30093" xr:uid="{28F0C5EC-877D-4D9A-969D-4D53AD86A92E}"/>
    <cellStyle name="Separador de milhares 16 59 3 3" xfId="38146" xr:uid="{EAE3DDF2-D304-4409-AF2B-71C337B08471}"/>
    <cellStyle name="Separador de milhares 16 59 3 4" xfId="45319" xr:uid="{402320FB-08D9-4565-B5DA-B4981EB387C1}"/>
    <cellStyle name="Separador de milhares 16 59 4" xfId="26576" xr:uid="{6E2A72D0-B044-4714-BEFB-CEA9F52F4FBF}"/>
    <cellStyle name="Separador de milhares 16 59 5" xfId="28149" xr:uid="{F0EC9312-8524-4C30-AFEC-98DE0B94E6B2}"/>
    <cellStyle name="Separador de milhares 16 59 6" xfId="38143" xr:uid="{F7EE8DB8-3FB3-4A74-AE16-AD75EDE4FD00}"/>
    <cellStyle name="Separador de milhares 16 59 7" xfId="42875" xr:uid="{78188A9D-042D-4B8F-97D6-62A0AB40C81F}"/>
    <cellStyle name="Separador de milhares 16 6" xfId="21909" xr:uid="{A5EB9CCC-85DE-480A-B24A-97D949DA65CD}"/>
    <cellStyle name="Separador de milhares 16 6 2" xfId="21910" xr:uid="{0F71223C-2ACE-4CC6-941D-22C86C3B314C}"/>
    <cellStyle name="Separador de milhares 16 6 2 2" xfId="21911" xr:uid="{178FADC0-C410-48EC-868A-91A35A375EEB}"/>
    <cellStyle name="Separador de milhares 16 6 2 2 2" xfId="31317" xr:uid="{755ED5BF-EC71-4B1C-BE81-43235BB7EBC4}"/>
    <cellStyle name="Separador de milhares 16 6 2 2 3" xfId="38149" xr:uid="{983F4757-2BFC-49A7-988E-930C74AD3930}"/>
    <cellStyle name="Separador de milhares 16 6 2 2 4" xfId="46543" xr:uid="{CFDDF5B0-61AF-4AC4-9E74-33B785E72F52}"/>
    <cellStyle name="Separador de milhares 16 6 2 3" xfId="28876" xr:uid="{4DB56BDE-C95F-4726-816A-03898140204F}"/>
    <cellStyle name="Separador de milhares 16 6 2 4" xfId="38148" xr:uid="{9EA5996C-B0A0-482C-A552-4F60748AE5A5}"/>
    <cellStyle name="Separador de milhares 16 6 2 5" xfId="44099" xr:uid="{EF32C385-22A4-4D3C-B9A4-50CA45979393}"/>
    <cellStyle name="Separador de milhares 16 6 3" xfId="21912" xr:uid="{7E60AD53-1DB0-4EAB-BD30-6A50E084FF5C}"/>
    <cellStyle name="Separador de milhares 16 6 3 2" xfId="30094" xr:uid="{56C95088-9681-4328-9D61-F0C0C4D3FB8A}"/>
    <cellStyle name="Separador de milhares 16 6 3 3" xfId="38150" xr:uid="{8DD4D94D-4F54-4858-A9FA-7EC34D2A5624}"/>
    <cellStyle name="Separador de milhares 16 6 3 4" xfId="45320" xr:uid="{E08B2E49-082B-4DC9-95D9-11572A236A13}"/>
    <cellStyle name="Separador de milhares 16 6 4" xfId="26577" xr:uid="{4809229C-3325-4167-87D5-A33322DF11DF}"/>
    <cellStyle name="Separador de milhares 16 6 5" xfId="28150" xr:uid="{7B63B358-A911-4FAA-ADA0-85935104B255}"/>
    <cellStyle name="Separador de milhares 16 6 6" xfId="38147" xr:uid="{D60F790C-5383-42EB-ACBF-CDDEB336B809}"/>
    <cellStyle name="Separador de milhares 16 6 7" xfId="42876" xr:uid="{3570506B-404D-44A4-833A-06436A7B5B10}"/>
    <cellStyle name="Separador de milhares 16 60" xfId="21913" xr:uid="{DF7684C3-C811-4871-A861-DF34CB9E0BEA}"/>
    <cellStyle name="Separador de milhares 16 60 2" xfId="21914" xr:uid="{3FA88C58-B215-4CC6-BA8B-F4CE86452C87}"/>
    <cellStyle name="Separador de milhares 16 60 2 2" xfId="21915" xr:uid="{8A46C5FB-CC45-4C09-92B2-7E6EBED860E4}"/>
    <cellStyle name="Separador de milhares 16 60 2 2 2" xfId="31318" xr:uid="{00CA5EB2-BD78-4496-BA65-DF8B5BD986FE}"/>
    <cellStyle name="Separador de milhares 16 60 2 2 3" xfId="38153" xr:uid="{33694BEF-0DC0-48FC-B540-A4D422FB3EEF}"/>
    <cellStyle name="Separador de milhares 16 60 2 2 4" xfId="46544" xr:uid="{68F14C1E-2EA4-409C-B6A1-72A9B64F39B3}"/>
    <cellStyle name="Separador de milhares 16 60 2 3" xfId="28877" xr:uid="{454C9B40-BFA6-4EDB-AB38-90D701DED799}"/>
    <cellStyle name="Separador de milhares 16 60 2 4" xfId="38152" xr:uid="{9402CE90-9669-4E24-8EA4-A47CCC514BE0}"/>
    <cellStyle name="Separador de milhares 16 60 2 5" xfId="44100" xr:uid="{7795C788-35D9-4B75-B95A-AD1C736491F3}"/>
    <cellStyle name="Separador de milhares 16 60 3" xfId="21916" xr:uid="{45877464-3C0E-44C5-A089-8F023D0B9A58}"/>
    <cellStyle name="Separador de milhares 16 60 3 2" xfId="30095" xr:uid="{740318E7-2BF5-406D-841A-557D8DFC12CE}"/>
    <cellStyle name="Separador de milhares 16 60 3 3" xfId="38154" xr:uid="{9A0A1B3B-D284-421E-A738-B8693BC5E920}"/>
    <cellStyle name="Separador de milhares 16 60 3 4" xfId="45321" xr:uid="{F0CB54A5-7A89-4E7F-B025-9608A9105F6F}"/>
    <cellStyle name="Separador de milhares 16 60 4" xfId="26578" xr:uid="{0E04A918-CA73-4DBE-9DFB-6020474E2175}"/>
    <cellStyle name="Separador de milhares 16 60 5" xfId="28151" xr:uid="{120428F6-EAFF-4E0B-89E7-21BB795CB244}"/>
    <cellStyle name="Separador de milhares 16 60 6" xfId="38151" xr:uid="{42FE398A-E5D4-428E-9011-5EB8969C6B7B}"/>
    <cellStyle name="Separador de milhares 16 60 7" xfId="42877" xr:uid="{EC96434A-3B83-45F6-8ECD-A5D5A1F34CD0}"/>
    <cellStyle name="Separador de milhares 16 61" xfId="21917" xr:uid="{E3DB2A95-C8B9-49A0-BDB9-239814C0B0A7}"/>
    <cellStyle name="Separador de milhares 16 61 2" xfId="21918" xr:uid="{EE1987E7-DB3A-4E5A-AD9A-427276BBC0DF}"/>
    <cellStyle name="Separador de milhares 16 61 2 2" xfId="21919" xr:uid="{22DA2AAC-02C2-47A0-9F5D-B09CED192691}"/>
    <cellStyle name="Separador de milhares 16 61 2 2 2" xfId="31319" xr:uid="{49723435-C164-46B0-A5FF-9DF5E590DC4A}"/>
    <cellStyle name="Separador de milhares 16 61 2 2 3" xfId="38157" xr:uid="{A01E3FCF-2AD6-479F-8DC0-37FBD5471D4C}"/>
    <cellStyle name="Separador de milhares 16 61 2 2 4" xfId="46545" xr:uid="{4505D856-31B7-40AD-8A1E-5EAB8935EC18}"/>
    <cellStyle name="Separador de milhares 16 61 2 3" xfId="28878" xr:uid="{C71900A9-9E8B-497B-8846-AE7BB8597976}"/>
    <cellStyle name="Separador de milhares 16 61 2 4" xfId="38156" xr:uid="{39642CCA-85E6-426A-B800-3F91D99CC719}"/>
    <cellStyle name="Separador de milhares 16 61 2 5" xfId="44101" xr:uid="{4B621669-359F-4539-9C8D-3C151AF4791F}"/>
    <cellStyle name="Separador de milhares 16 61 3" xfId="21920" xr:uid="{0FCEA877-51D0-484F-B498-80F457DE5999}"/>
    <cellStyle name="Separador de milhares 16 61 3 2" xfId="30096" xr:uid="{11DA9C2E-E0A3-4C54-9180-B8D6D4039F0F}"/>
    <cellStyle name="Separador de milhares 16 61 3 3" xfId="38158" xr:uid="{ACD6B5E3-7AAC-4D42-B34B-BE841757EE92}"/>
    <cellStyle name="Separador de milhares 16 61 3 4" xfId="45322" xr:uid="{8AD0D36F-7E59-487A-BB2F-184C29BE5C6D}"/>
    <cellStyle name="Separador de milhares 16 61 4" xfId="26579" xr:uid="{66A77387-9EEF-423C-9AC6-CCE353DA4EBC}"/>
    <cellStyle name="Separador de milhares 16 61 5" xfId="28152" xr:uid="{324A8936-6293-48B9-A162-FB240F8C436B}"/>
    <cellStyle name="Separador de milhares 16 61 6" xfId="38155" xr:uid="{4A51A3EB-C175-4E97-BE9F-BCFA72831083}"/>
    <cellStyle name="Separador de milhares 16 61 7" xfId="42878" xr:uid="{9CBD545A-2021-4D32-AD29-9BFCFB89E1DA}"/>
    <cellStyle name="Separador de milhares 16 62" xfId="21921" xr:uid="{16C4F655-1974-4442-9080-A94542AA7A24}"/>
    <cellStyle name="Separador de milhares 16 62 2" xfId="21922" xr:uid="{8C4C3F22-5798-4CD2-B477-B3841B50AAA6}"/>
    <cellStyle name="Separador de milhares 16 62 2 2" xfId="21923" xr:uid="{DD3CD3B1-4134-461B-B42F-C271A3D91F56}"/>
    <cellStyle name="Separador de milhares 16 62 2 2 2" xfId="31320" xr:uid="{C7C545D5-CC20-45A6-AB09-2274B7C1E44F}"/>
    <cellStyle name="Separador de milhares 16 62 2 2 3" xfId="38161" xr:uid="{90C400DF-8D9F-4397-B116-20DA158F58B2}"/>
    <cellStyle name="Separador de milhares 16 62 2 2 4" xfId="46546" xr:uid="{FB3D5228-51D2-4201-BD38-1D40A546D660}"/>
    <cellStyle name="Separador de milhares 16 62 2 3" xfId="28879" xr:uid="{D6CEA543-391B-4620-872A-52477A5BC284}"/>
    <cellStyle name="Separador de milhares 16 62 2 4" xfId="38160" xr:uid="{B4C8A26B-C203-40B7-9B33-D7BFC6C9E697}"/>
    <cellStyle name="Separador de milhares 16 62 2 5" xfId="44102" xr:uid="{7D2DB56F-14E4-40C4-815E-86FCDC145A9C}"/>
    <cellStyle name="Separador de milhares 16 62 3" xfId="21924" xr:uid="{E061319A-6ED9-42B4-89ED-F2B5B22C08E1}"/>
    <cellStyle name="Separador de milhares 16 62 3 2" xfId="30097" xr:uid="{54AAB7BE-4E29-4FF6-B598-37057450EF14}"/>
    <cellStyle name="Separador de milhares 16 62 3 3" xfId="38162" xr:uid="{DF8A3270-E4CA-4607-A83C-49205BFA8520}"/>
    <cellStyle name="Separador de milhares 16 62 3 4" xfId="45323" xr:uid="{0346CFC0-20F2-4CDB-9A92-E8409B16F03F}"/>
    <cellStyle name="Separador de milhares 16 62 4" xfId="26580" xr:uid="{7D5314B7-5BC5-4502-831F-E0A4022A50D4}"/>
    <cellStyle name="Separador de milhares 16 62 5" xfId="28153" xr:uid="{3CA72A71-06D1-4BC8-8279-84411025B4A0}"/>
    <cellStyle name="Separador de milhares 16 62 6" xfId="38159" xr:uid="{B2D54FC3-2FD6-487C-87E7-EBE64213BE94}"/>
    <cellStyle name="Separador de milhares 16 62 7" xfId="42879" xr:uid="{7DAAF171-9CA8-420E-94FC-6BFAA2729CC7}"/>
    <cellStyle name="Separador de milhares 16 63" xfId="21925" xr:uid="{AB84403C-B9BC-48D0-BD5D-21A2D1B771B2}"/>
    <cellStyle name="Separador de milhares 16 63 2" xfId="21926" xr:uid="{28E4CDAF-DE05-451C-84FD-AB587F78DC1A}"/>
    <cellStyle name="Separador de milhares 16 63 2 2" xfId="21927" xr:uid="{793A1A69-C118-4A06-8570-9311CCC978D7}"/>
    <cellStyle name="Separador de milhares 16 63 2 2 2" xfId="31321" xr:uid="{B3C169FB-D229-4352-B8E5-7E46B2F4A905}"/>
    <cellStyle name="Separador de milhares 16 63 2 2 3" xfId="38165" xr:uid="{A60DED06-9887-4C73-A3FA-E1D79C44DA45}"/>
    <cellStyle name="Separador de milhares 16 63 2 2 4" xfId="46547" xr:uid="{D9B0835D-58CE-4FE9-AF33-FD85894FB666}"/>
    <cellStyle name="Separador de milhares 16 63 2 3" xfId="28880" xr:uid="{703AC739-8A9E-4D4C-ADD9-1AA20784F982}"/>
    <cellStyle name="Separador de milhares 16 63 2 4" xfId="38164" xr:uid="{38E84832-54CD-4A35-8542-EC64EDB17D92}"/>
    <cellStyle name="Separador de milhares 16 63 2 5" xfId="44103" xr:uid="{96425FE8-FCC3-4366-A968-1ABBE8C1B7EA}"/>
    <cellStyle name="Separador de milhares 16 63 3" xfId="21928" xr:uid="{C15EEC1D-FAC3-4CDA-B85B-6FECDA4E277B}"/>
    <cellStyle name="Separador de milhares 16 63 3 2" xfId="30098" xr:uid="{E24B9042-B2CE-4C61-884D-7755B9D8C1E5}"/>
    <cellStyle name="Separador de milhares 16 63 3 3" xfId="38166" xr:uid="{4237506F-6287-4CA0-965C-385E2E506782}"/>
    <cellStyle name="Separador de milhares 16 63 3 4" xfId="45324" xr:uid="{0BA758B8-D46D-4D5B-8F92-D77431601685}"/>
    <cellStyle name="Separador de milhares 16 63 4" xfId="26581" xr:uid="{FBFB92CA-AA4B-40E1-852B-E1BF860C822B}"/>
    <cellStyle name="Separador de milhares 16 63 5" xfId="28154" xr:uid="{FF977257-A0F9-4907-BCF3-C67EDD9149C5}"/>
    <cellStyle name="Separador de milhares 16 63 6" xfId="38163" xr:uid="{E22FCB59-9860-4571-B312-28995A93641F}"/>
    <cellStyle name="Separador de milhares 16 63 7" xfId="42880" xr:uid="{EFE16733-CA7A-41D7-9B4D-80C572507C26}"/>
    <cellStyle name="Separador de milhares 16 64" xfId="21929" xr:uid="{E988FFE1-D636-4969-A44A-43D2E7F5FC6C}"/>
    <cellStyle name="Separador de milhares 16 64 2" xfId="21930" xr:uid="{D61FE981-4FEA-4B87-BF8E-00DC251F5FE6}"/>
    <cellStyle name="Separador de milhares 16 64 2 2" xfId="21931" xr:uid="{8526F30A-3BEF-4F3F-AE3F-2C58AC5BACE9}"/>
    <cellStyle name="Separador de milhares 16 64 2 2 2" xfId="31322" xr:uid="{E472F747-DB82-48CF-AEAC-1D4E50279938}"/>
    <cellStyle name="Separador de milhares 16 64 2 2 3" xfId="38169" xr:uid="{FD31F2EA-18CE-43F5-94E1-7BC1618EC10E}"/>
    <cellStyle name="Separador de milhares 16 64 2 2 4" xfId="46548" xr:uid="{CA76512F-A612-48FB-A506-E2DAAE5D0A67}"/>
    <cellStyle name="Separador de milhares 16 64 2 3" xfId="28881" xr:uid="{FE81F156-9549-4B76-AAE4-5A7FA9950A24}"/>
    <cellStyle name="Separador de milhares 16 64 2 4" xfId="38168" xr:uid="{35696519-B5CC-4F0E-8440-3DB6BC8DBC7A}"/>
    <cellStyle name="Separador de milhares 16 64 2 5" xfId="44104" xr:uid="{720C7B65-FF8D-40F9-AFD7-7C1CED372E59}"/>
    <cellStyle name="Separador de milhares 16 64 3" xfId="21932" xr:uid="{6B389F06-3C93-4308-A8A0-AA66A86CF339}"/>
    <cellStyle name="Separador de milhares 16 64 3 2" xfId="30099" xr:uid="{58C33930-7EF3-494D-8DD5-F726428CE1DD}"/>
    <cellStyle name="Separador de milhares 16 64 3 3" xfId="38170" xr:uid="{8DFA419C-4A1F-469D-9BED-7C99465F8890}"/>
    <cellStyle name="Separador de milhares 16 64 3 4" xfId="45325" xr:uid="{46D5ADD6-6614-4D59-86C6-FA952639494E}"/>
    <cellStyle name="Separador de milhares 16 64 4" xfId="26582" xr:uid="{F277E10B-9B36-44CE-BDF4-C7D0A3D99616}"/>
    <cellStyle name="Separador de milhares 16 64 5" xfId="28155" xr:uid="{90D15BC5-7660-4193-B366-3D935C297478}"/>
    <cellStyle name="Separador de milhares 16 64 6" xfId="38167" xr:uid="{738D96FD-1BD2-4C93-B202-C90C0E90669C}"/>
    <cellStyle name="Separador de milhares 16 64 7" xfId="42881" xr:uid="{AF97FE30-14A8-43E7-9317-92012ADFF9AF}"/>
    <cellStyle name="Separador de milhares 16 65" xfId="21933" xr:uid="{AFE1778A-9E5F-4137-A21C-D9F451D6FB37}"/>
    <cellStyle name="Separador de milhares 16 65 2" xfId="21934" xr:uid="{1AD55752-EFE8-4F0C-B209-D4030721DC9D}"/>
    <cellStyle name="Separador de milhares 16 65 2 2" xfId="21935" xr:uid="{86D76910-A09F-4C33-8504-CF8ECD97DEBF}"/>
    <cellStyle name="Separador de milhares 16 65 2 2 2" xfId="31323" xr:uid="{D201DE9F-5C8D-49A6-BCF8-6EF0EF710994}"/>
    <cellStyle name="Separador de milhares 16 65 2 2 3" xfId="38173" xr:uid="{E7066191-A6AD-4917-AA8A-0B6777A59050}"/>
    <cellStyle name="Separador de milhares 16 65 2 2 4" xfId="46549" xr:uid="{B31D1264-B9A0-4A7B-830F-767698D4E757}"/>
    <cellStyle name="Separador de milhares 16 65 2 3" xfId="28882" xr:uid="{66F91F2B-60B1-466C-B603-EB1988202CEB}"/>
    <cellStyle name="Separador de milhares 16 65 2 4" xfId="38172" xr:uid="{543F48CF-48EC-49C8-87EA-EBC8C5214F64}"/>
    <cellStyle name="Separador de milhares 16 65 2 5" xfId="44105" xr:uid="{C37033D2-13C0-4C79-A512-6D90DD94A3BA}"/>
    <cellStyle name="Separador de milhares 16 65 3" xfId="21936" xr:uid="{0FE10C6F-B7BA-4E50-8633-E1959C7E4BE6}"/>
    <cellStyle name="Separador de milhares 16 65 3 2" xfId="30100" xr:uid="{7BE694C1-BAD0-4D28-ABA2-BCC99A0EFF95}"/>
    <cellStyle name="Separador de milhares 16 65 3 3" xfId="38174" xr:uid="{BF7E7CCE-463D-4879-AF42-EFE682D36DBE}"/>
    <cellStyle name="Separador de milhares 16 65 3 4" xfId="45326" xr:uid="{3714EA2C-048B-4BE4-96CB-73357AA1EF1A}"/>
    <cellStyle name="Separador de milhares 16 65 4" xfId="26583" xr:uid="{E6D6418F-2AF9-4E52-9E30-768F1874EC32}"/>
    <cellStyle name="Separador de milhares 16 65 5" xfId="28156" xr:uid="{B0E6E7D3-5C07-4CC9-8D89-C603FC790012}"/>
    <cellStyle name="Separador de milhares 16 65 6" xfId="38171" xr:uid="{AFCF05E7-8356-4078-A6CA-D1C19B104191}"/>
    <cellStyle name="Separador de milhares 16 65 7" xfId="42882" xr:uid="{0966BF3D-7214-4BAE-9DDD-863E2F005262}"/>
    <cellStyle name="Separador de milhares 16 66" xfId="21937" xr:uid="{4E52E039-15C5-4B66-B523-69A30B827C00}"/>
    <cellStyle name="Separador de milhares 16 66 2" xfId="21938" xr:uid="{F85F0182-435D-4767-ACBA-C03A3977226B}"/>
    <cellStyle name="Separador de milhares 16 66 2 2" xfId="21939" xr:uid="{97973831-139C-4545-9920-D1AACA0B4D6A}"/>
    <cellStyle name="Separador de milhares 16 66 2 2 2" xfId="31324" xr:uid="{DF164B0D-37B9-4139-BF9A-E2451C715035}"/>
    <cellStyle name="Separador de milhares 16 66 2 2 3" xfId="38177" xr:uid="{1D8095CE-3235-4AA9-A320-5147EB6608B0}"/>
    <cellStyle name="Separador de milhares 16 66 2 2 4" xfId="46550" xr:uid="{B36C279C-EC47-469C-96FE-8E881F96BE68}"/>
    <cellStyle name="Separador de milhares 16 66 2 3" xfId="28883" xr:uid="{3688816C-28E8-4F5B-930B-635B29259BEF}"/>
    <cellStyle name="Separador de milhares 16 66 2 4" xfId="38176" xr:uid="{3FDB2797-E7BE-4096-BEB7-233A632AE4AA}"/>
    <cellStyle name="Separador de milhares 16 66 2 5" xfId="44106" xr:uid="{E20CAB58-DDD8-42CC-B5F2-338DD8A4D5C0}"/>
    <cellStyle name="Separador de milhares 16 66 3" xfId="21940" xr:uid="{31762626-96FD-4C6E-A893-F2BA73F6A2D5}"/>
    <cellStyle name="Separador de milhares 16 66 3 2" xfId="30101" xr:uid="{F8246989-46B0-4AD0-8D11-6F3AA83A87F4}"/>
    <cellStyle name="Separador de milhares 16 66 3 3" xfId="38178" xr:uid="{CA5B8DAC-A1E4-449D-A7DC-BA17CD305D68}"/>
    <cellStyle name="Separador de milhares 16 66 3 4" xfId="45327" xr:uid="{79867474-EBAD-4CC7-8048-A68BE12926F2}"/>
    <cellStyle name="Separador de milhares 16 66 4" xfId="26584" xr:uid="{0EDF7F69-5712-40FB-8660-75A88ADB057B}"/>
    <cellStyle name="Separador de milhares 16 66 5" xfId="28157" xr:uid="{F373B63D-EB1B-4E38-A002-2F133237929B}"/>
    <cellStyle name="Separador de milhares 16 66 6" xfId="38175" xr:uid="{9A26125D-915B-4453-9C7E-BC3E2AC57573}"/>
    <cellStyle name="Separador de milhares 16 66 7" xfId="42883" xr:uid="{06EEEC4E-84D4-4C3D-90FE-CC2BB76BF582}"/>
    <cellStyle name="Separador de milhares 16 67" xfId="21941" xr:uid="{0D5EF07C-7DB0-47BC-BD73-EB10D527F6E1}"/>
    <cellStyle name="Separador de milhares 16 67 2" xfId="21942" xr:uid="{3A1581C2-33FF-4C3C-85FD-EBDA68B2A7B1}"/>
    <cellStyle name="Separador de milhares 16 67 2 2" xfId="21943" xr:uid="{943DD784-813B-4B1A-B45D-8514B2B44135}"/>
    <cellStyle name="Separador de milhares 16 67 2 2 2" xfId="31325" xr:uid="{0362398F-8D76-4B8B-A2F7-AE95317880BA}"/>
    <cellStyle name="Separador de milhares 16 67 2 2 3" xfId="38181" xr:uid="{937F9F4A-4188-4680-B17C-528260C56F07}"/>
    <cellStyle name="Separador de milhares 16 67 2 2 4" xfId="46551" xr:uid="{5399A68F-F57A-49CD-BD07-C0BA7825C1CA}"/>
    <cellStyle name="Separador de milhares 16 67 2 3" xfId="28884" xr:uid="{3DFC32E7-1DC3-488C-9DFD-E11F081DC3F1}"/>
    <cellStyle name="Separador de milhares 16 67 2 4" xfId="38180" xr:uid="{DE7BFF01-8F8C-451A-98E5-092172DD51F6}"/>
    <cellStyle name="Separador de milhares 16 67 2 5" xfId="44107" xr:uid="{0D9D293A-3764-45EB-B351-D8577732870E}"/>
    <cellStyle name="Separador de milhares 16 67 3" xfId="21944" xr:uid="{E6425C6A-C076-41CB-9C0C-AE390148D33D}"/>
    <cellStyle name="Separador de milhares 16 67 3 2" xfId="30102" xr:uid="{588B2B5C-8E04-4442-A5A2-F4518DF19293}"/>
    <cellStyle name="Separador de milhares 16 67 3 3" xfId="38182" xr:uid="{731313F3-9DEE-46B4-BC73-100B6A704C1D}"/>
    <cellStyle name="Separador de milhares 16 67 3 4" xfId="45328" xr:uid="{2E54D595-2E2F-4C10-8280-D5C1FEFB935C}"/>
    <cellStyle name="Separador de milhares 16 67 4" xfId="26585" xr:uid="{AAE456A1-02AC-4B2D-9E06-2D27AF3C2CD6}"/>
    <cellStyle name="Separador de milhares 16 67 5" xfId="28158" xr:uid="{A161CE2B-6DC2-43A0-95A8-C2B4754F5FA5}"/>
    <cellStyle name="Separador de milhares 16 67 6" xfId="38179" xr:uid="{B18AB19F-770E-4B06-919A-CE4568D06AF1}"/>
    <cellStyle name="Separador de milhares 16 67 7" xfId="42884" xr:uid="{ACA2A836-7C1C-4BBF-9255-0EC98EA2A508}"/>
    <cellStyle name="Separador de milhares 16 68" xfId="21945" xr:uid="{A0400B9A-5341-44FF-A8DF-7B35222A336E}"/>
    <cellStyle name="Separador de milhares 16 68 2" xfId="21946" xr:uid="{64BD548D-09C3-48F9-8849-EC572BE2A9F1}"/>
    <cellStyle name="Separador de milhares 16 68 2 2" xfId="21947" xr:uid="{54EAD185-AE12-4142-B07E-E7CF46C6C112}"/>
    <cellStyle name="Separador de milhares 16 68 2 2 2" xfId="31326" xr:uid="{7D1869DA-F3B1-4CF1-9C27-CEA559B922FA}"/>
    <cellStyle name="Separador de milhares 16 68 2 2 3" xfId="38185" xr:uid="{5F2DC64B-6D23-470B-ACC8-52BE53AC67F7}"/>
    <cellStyle name="Separador de milhares 16 68 2 2 4" xfId="46552" xr:uid="{DA154EFF-353D-45B4-95D2-02543AC6AFE3}"/>
    <cellStyle name="Separador de milhares 16 68 2 3" xfId="28885" xr:uid="{877CD42A-628F-4E86-A548-1D1396030F87}"/>
    <cellStyle name="Separador de milhares 16 68 2 4" xfId="38184" xr:uid="{B9087BDF-4694-4BFE-8FAB-2495ED112DA1}"/>
    <cellStyle name="Separador de milhares 16 68 2 5" xfId="44108" xr:uid="{876D235B-B55D-484C-9BD7-0DCB5CEDCCB1}"/>
    <cellStyle name="Separador de milhares 16 68 3" xfId="21948" xr:uid="{88D8E5B7-A85C-4D32-8FFE-E2DBC45CFF34}"/>
    <cellStyle name="Separador de milhares 16 68 3 2" xfId="30103" xr:uid="{017FCCF0-4D5D-4D3D-A82D-2EF745A27ACD}"/>
    <cellStyle name="Separador de milhares 16 68 3 3" xfId="38186" xr:uid="{EBA07AF6-C6EC-4870-B4E5-6A157D704F23}"/>
    <cellStyle name="Separador de milhares 16 68 3 4" xfId="45329" xr:uid="{CE96FC37-FFA9-4BDC-8792-D557DDEF74E4}"/>
    <cellStyle name="Separador de milhares 16 68 4" xfId="26586" xr:uid="{CE1FDB10-CB67-4DFB-AF8A-AEBC619CAA03}"/>
    <cellStyle name="Separador de milhares 16 68 5" xfId="28159" xr:uid="{D55F1137-7385-4324-8DBA-2FC10F8767C2}"/>
    <cellStyle name="Separador de milhares 16 68 6" xfId="38183" xr:uid="{35B47AD8-2B65-426E-BD5D-817826E63481}"/>
    <cellStyle name="Separador de milhares 16 68 7" xfId="42885" xr:uid="{076AFFF7-C95F-4670-A368-D9677273C72A}"/>
    <cellStyle name="Separador de milhares 16 69" xfId="21949" xr:uid="{C8C7D8B7-52FE-4EBF-8952-6A1B25D08D8F}"/>
    <cellStyle name="Separador de milhares 16 69 2" xfId="21950" xr:uid="{525A539C-82A8-44FF-95B2-3409B2FC060B}"/>
    <cellStyle name="Separador de milhares 16 69 2 2" xfId="21951" xr:uid="{6CB77B3B-E7D0-4958-A943-2010F6915487}"/>
    <cellStyle name="Separador de milhares 16 69 2 2 2" xfId="31327" xr:uid="{7DBE3449-034B-441C-86B1-DAB27A9F3220}"/>
    <cellStyle name="Separador de milhares 16 69 2 2 3" xfId="38189" xr:uid="{DFE7E57F-6374-488F-803F-A2314BE0CC90}"/>
    <cellStyle name="Separador de milhares 16 69 2 2 4" xfId="46553" xr:uid="{863D1173-A167-4B5F-B6A3-DF82B7F7D7EF}"/>
    <cellStyle name="Separador de milhares 16 69 2 3" xfId="28886" xr:uid="{8402DC10-EA3F-40DB-978F-E53449E7054A}"/>
    <cellStyle name="Separador de milhares 16 69 2 4" xfId="38188" xr:uid="{98592BE2-5549-4610-A70D-9FAE3EF52049}"/>
    <cellStyle name="Separador de milhares 16 69 2 5" xfId="44109" xr:uid="{59E0F097-92EF-4A94-85C7-4126C46C2936}"/>
    <cellStyle name="Separador de milhares 16 69 3" xfId="21952" xr:uid="{10CF6316-CE83-49FB-9786-9909E9DB7E61}"/>
    <cellStyle name="Separador de milhares 16 69 3 2" xfId="30104" xr:uid="{59BF3AD7-21D6-4C30-B95B-B66B060EF6FE}"/>
    <cellStyle name="Separador de milhares 16 69 3 3" xfId="38190" xr:uid="{6CB63324-6817-4A65-8D16-4EEE6D8EF690}"/>
    <cellStyle name="Separador de milhares 16 69 3 4" xfId="45330" xr:uid="{91F52ED9-B15B-428D-AEF6-B4015883F75C}"/>
    <cellStyle name="Separador de milhares 16 69 4" xfId="26587" xr:uid="{D4EA9F67-60A5-4262-A2C4-1F0C414A8A22}"/>
    <cellStyle name="Separador de milhares 16 69 5" xfId="28160" xr:uid="{F24D70FB-4F7A-432E-BB8F-2CAAD2CF0312}"/>
    <cellStyle name="Separador de milhares 16 69 6" xfId="38187" xr:uid="{BC35E340-7060-4B66-A990-7787A2C742D0}"/>
    <cellStyle name="Separador de milhares 16 69 7" xfId="42886" xr:uid="{C381619B-46E0-4487-8F3A-44143B9E48AF}"/>
    <cellStyle name="Separador de milhares 16 7" xfId="21953" xr:uid="{47C65C9A-E9A2-4C8A-B9B1-FC5B9E9E7976}"/>
    <cellStyle name="Separador de milhares 16 7 2" xfId="21954" xr:uid="{A789069E-C102-490C-8D35-1BA90B01AA63}"/>
    <cellStyle name="Separador de milhares 16 7 2 2" xfId="21955" xr:uid="{F83ACA65-0F89-4FEA-AAE5-1DA9CD690EF4}"/>
    <cellStyle name="Separador de milhares 16 7 2 2 2" xfId="31328" xr:uid="{F4050589-9C27-4278-BD3D-EFE090804039}"/>
    <cellStyle name="Separador de milhares 16 7 2 2 3" xfId="38193" xr:uid="{AE929AF4-0370-461D-82EF-5091F19879C9}"/>
    <cellStyle name="Separador de milhares 16 7 2 2 4" xfId="46554" xr:uid="{3340081E-B495-4A61-B1D7-CA6C1CA97087}"/>
    <cellStyle name="Separador de milhares 16 7 2 3" xfId="28887" xr:uid="{2DE7759C-B015-4EC8-829C-897794CABF98}"/>
    <cellStyle name="Separador de milhares 16 7 2 4" xfId="38192" xr:uid="{DEE516A4-FE8D-42E2-B625-66D2E414F92E}"/>
    <cellStyle name="Separador de milhares 16 7 2 5" xfId="44110" xr:uid="{70AA00F4-697B-4DCF-8B74-4F15CC53B9F7}"/>
    <cellStyle name="Separador de milhares 16 7 3" xfId="21956" xr:uid="{F761F175-6B37-4D14-9A64-EFA0B20866F0}"/>
    <cellStyle name="Separador de milhares 16 7 3 2" xfId="30105" xr:uid="{5137C26C-FD3D-4EEC-BC04-2F78BB46CBF4}"/>
    <cellStyle name="Separador de milhares 16 7 3 3" xfId="38194" xr:uid="{3E2F59BE-8098-4204-BA4E-70ECFC672A55}"/>
    <cellStyle name="Separador de milhares 16 7 3 4" xfId="45331" xr:uid="{465CDC8E-EACB-41F9-B3AA-230C43F4315A}"/>
    <cellStyle name="Separador de milhares 16 7 4" xfId="26588" xr:uid="{E3B99D0E-11C1-4C07-977E-BAB8283ABB59}"/>
    <cellStyle name="Separador de milhares 16 7 5" xfId="28161" xr:uid="{E8F78760-D01B-45F5-9D20-EB4890245811}"/>
    <cellStyle name="Separador de milhares 16 7 6" xfId="38191" xr:uid="{F390347A-A460-4264-BDA0-AF393141D06C}"/>
    <cellStyle name="Separador de milhares 16 7 7" xfId="42887" xr:uid="{FADA3EFF-AE0F-48A3-8133-3F528EB8BC6F}"/>
    <cellStyle name="Separador de milhares 16 70" xfId="21957" xr:uid="{94DCCCF9-DD27-4E13-9F4D-2F1601D9239A}"/>
    <cellStyle name="Separador de milhares 16 70 2" xfId="21958" xr:uid="{30643451-D5D5-46C1-A44F-26254CA1C9FF}"/>
    <cellStyle name="Separador de milhares 16 70 2 2" xfId="21959" xr:uid="{6766E14E-BA3E-47B3-BF89-46194F9649DF}"/>
    <cellStyle name="Separador de milhares 16 70 2 2 2" xfId="31329" xr:uid="{C502E87C-78C8-4791-9676-B407F886C0D4}"/>
    <cellStyle name="Separador de milhares 16 70 2 2 3" xfId="38197" xr:uid="{AD32337C-953E-4AD6-BE33-2D06BB28E52C}"/>
    <cellStyle name="Separador de milhares 16 70 2 2 4" xfId="46555" xr:uid="{D31F0C28-9651-4F4D-B081-B765D3BD12B9}"/>
    <cellStyle name="Separador de milhares 16 70 2 3" xfId="28888" xr:uid="{ADB047EB-3D1D-46BC-A1A9-D19D37B7C1E7}"/>
    <cellStyle name="Separador de milhares 16 70 2 4" xfId="38196" xr:uid="{88D0627F-1D1A-4C28-B5AD-C019ED871463}"/>
    <cellStyle name="Separador de milhares 16 70 2 5" xfId="44111" xr:uid="{A9A79EE7-36B5-4F30-B1DF-102CA9C1ADDE}"/>
    <cellStyle name="Separador de milhares 16 70 3" xfId="21960" xr:uid="{5E2DA6A0-358F-42AE-B394-C0DEAC2DB873}"/>
    <cellStyle name="Separador de milhares 16 70 3 2" xfId="30106" xr:uid="{64CFF1FD-6A6E-489D-A188-DBD74141FB90}"/>
    <cellStyle name="Separador de milhares 16 70 3 3" xfId="38198" xr:uid="{73DF7C0B-E40F-48E3-A7C9-B831F5B089FC}"/>
    <cellStyle name="Separador de milhares 16 70 3 4" xfId="45332" xr:uid="{935EB48C-F739-4D7F-BEE8-4F66EE84C1CC}"/>
    <cellStyle name="Separador de milhares 16 70 4" xfId="26589" xr:uid="{B6954C95-1FF7-4D0B-AFE7-6541EBFC88EB}"/>
    <cellStyle name="Separador de milhares 16 70 5" xfId="28162" xr:uid="{76D849AA-48C3-45A3-AC00-3CA9FAF5ED40}"/>
    <cellStyle name="Separador de milhares 16 70 6" xfId="38195" xr:uid="{2485344C-8A23-4BA4-B8B8-844BABF87387}"/>
    <cellStyle name="Separador de milhares 16 70 7" xfId="42888" xr:uid="{17921428-962E-4C82-9A42-7F36CDBE061A}"/>
    <cellStyle name="Separador de milhares 16 71" xfId="21961" xr:uid="{D4964580-E8D2-4CDA-A562-03F8993A5F5E}"/>
    <cellStyle name="Separador de milhares 16 71 2" xfId="21962" xr:uid="{D23A3017-8C7A-41E2-A420-38D7D014197B}"/>
    <cellStyle name="Separador de milhares 16 71 2 2" xfId="21963" xr:uid="{30D8C997-8E20-4889-9828-E98910529E1C}"/>
    <cellStyle name="Separador de milhares 16 71 2 2 2" xfId="31330" xr:uid="{CE55A950-63B9-4A5E-889D-5F69D2C40352}"/>
    <cellStyle name="Separador de milhares 16 71 2 2 3" xfId="38201" xr:uid="{22189164-BE0B-4ACD-AC12-A50B4228CEFA}"/>
    <cellStyle name="Separador de milhares 16 71 2 2 4" xfId="46556" xr:uid="{0D0D608C-032F-4D3D-9A5B-C45F0A19E040}"/>
    <cellStyle name="Separador de milhares 16 71 2 3" xfId="28889" xr:uid="{C57102CD-8109-41C3-8E14-05A5DB8DECA3}"/>
    <cellStyle name="Separador de milhares 16 71 2 4" xfId="38200" xr:uid="{C54947DC-0A03-4515-81A7-7593F41E897E}"/>
    <cellStyle name="Separador de milhares 16 71 2 5" xfId="44112" xr:uid="{9B2F62DA-529D-4C0D-AAEC-328F21F0CB87}"/>
    <cellStyle name="Separador de milhares 16 71 3" xfId="21964" xr:uid="{4822ED69-8433-4681-9CFA-4C408CF2C545}"/>
    <cellStyle name="Separador de milhares 16 71 3 2" xfId="30107" xr:uid="{32355E71-C5DD-43CE-9CD5-72A6817C8E2C}"/>
    <cellStyle name="Separador de milhares 16 71 3 3" xfId="38202" xr:uid="{BD5910FA-442F-46BD-9B66-7D9224B0B381}"/>
    <cellStyle name="Separador de milhares 16 71 3 4" xfId="45333" xr:uid="{408BAE2A-332A-4444-8E72-D7C295C448EB}"/>
    <cellStyle name="Separador de milhares 16 71 4" xfId="26590" xr:uid="{3C2D4905-8E5E-4B0C-9AE0-CFFFD156D307}"/>
    <cellStyle name="Separador de milhares 16 71 5" xfId="28163" xr:uid="{B0997406-B34E-4987-BB94-21EC00C7EA7E}"/>
    <cellStyle name="Separador de milhares 16 71 6" xfId="38199" xr:uid="{FDECDE96-7885-496E-B94D-6783E45C1A90}"/>
    <cellStyle name="Separador de milhares 16 71 7" xfId="42889" xr:uid="{B1CB6411-877F-4C8C-B1D7-7770BE6D0B35}"/>
    <cellStyle name="Separador de milhares 16 72" xfId="21965" xr:uid="{D3BA49A1-E773-4E89-AA20-5530A6F4747F}"/>
    <cellStyle name="Separador de milhares 16 72 2" xfId="21966" xr:uid="{94C10B7E-8251-42A7-8876-680B3B68856B}"/>
    <cellStyle name="Separador de milhares 16 72 2 2" xfId="21967" xr:uid="{73AFD2D6-3326-43D8-B3B4-19826838DF29}"/>
    <cellStyle name="Separador de milhares 16 72 2 2 2" xfId="31331" xr:uid="{96F89F88-2F11-430B-9FC2-618876AAB243}"/>
    <cellStyle name="Separador de milhares 16 72 2 2 3" xfId="38205" xr:uid="{5555B591-9FB4-4B7B-9782-CD42B32126BD}"/>
    <cellStyle name="Separador de milhares 16 72 2 2 4" xfId="46557" xr:uid="{0D9FBFE1-9E38-4808-B613-AE284BF88740}"/>
    <cellStyle name="Separador de milhares 16 72 2 3" xfId="28890" xr:uid="{9B18003C-5BEC-408D-9113-05812A3908DD}"/>
    <cellStyle name="Separador de milhares 16 72 2 4" xfId="38204" xr:uid="{B71D6F88-FF65-4AC9-98F4-D5492C56CCE7}"/>
    <cellStyle name="Separador de milhares 16 72 2 5" xfId="44113" xr:uid="{2C77AC8F-B46E-46E4-80B1-042ABC440F5A}"/>
    <cellStyle name="Separador de milhares 16 72 3" xfId="21968" xr:uid="{B6720D0C-C17F-4EB6-B874-2E2527AE8018}"/>
    <cellStyle name="Separador de milhares 16 72 3 2" xfId="30108" xr:uid="{97BECFCE-3826-4FCD-A95E-9A91559FD6DF}"/>
    <cellStyle name="Separador de milhares 16 72 3 3" xfId="38206" xr:uid="{09B69D80-364E-4E29-BE99-3B91A19EDC8C}"/>
    <cellStyle name="Separador de milhares 16 72 3 4" xfId="45334" xr:uid="{BE72422B-380C-43EB-B8B7-6373E76A2A61}"/>
    <cellStyle name="Separador de milhares 16 72 4" xfId="26591" xr:uid="{A6A9F4EB-844B-49DF-9E1B-FE84FC898F96}"/>
    <cellStyle name="Separador de milhares 16 72 5" xfId="28164" xr:uid="{5DBB9A87-8FE5-4F0C-879B-AB12F127E670}"/>
    <cellStyle name="Separador de milhares 16 72 6" xfId="38203" xr:uid="{490E28F3-9237-44C0-AFB0-FD6C41D57DA7}"/>
    <cellStyle name="Separador de milhares 16 72 7" xfId="42890" xr:uid="{AB724D3A-85FD-46E5-A1B4-288206314F9E}"/>
    <cellStyle name="Separador de milhares 16 73" xfId="21969" xr:uid="{7AC8475B-2EF0-437F-93D1-AD9F2B300B4A}"/>
    <cellStyle name="Separador de milhares 16 73 2" xfId="21970" xr:uid="{213EC338-E8E3-49D3-9A7E-2C776E4B69CD}"/>
    <cellStyle name="Separador de milhares 16 73 2 2" xfId="21971" xr:uid="{24C98524-A8EC-43A6-A9D5-6A466CA79DFB}"/>
    <cellStyle name="Separador de milhares 16 73 2 2 2" xfId="31332" xr:uid="{1DB47057-2266-4F46-A3A9-93FB0EDBD051}"/>
    <cellStyle name="Separador de milhares 16 73 2 2 3" xfId="38209" xr:uid="{16B404CA-1775-4067-A2B8-7D7F70F9D545}"/>
    <cellStyle name="Separador de milhares 16 73 2 2 4" xfId="46558" xr:uid="{8F8CFFC2-DCC1-46D2-B36F-D0F898F18AC2}"/>
    <cellStyle name="Separador de milhares 16 73 2 3" xfId="28891" xr:uid="{228DF129-D1D5-46F9-8AF5-9336C998A7D8}"/>
    <cellStyle name="Separador de milhares 16 73 2 4" xfId="38208" xr:uid="{821BA3A3-1BD9-4C59-8A19-436F5D059258}"/>
    <cellStyle name="Separador de milhares 16 73 2 5" xfId="44114" xr:uid="{5ED8B5EC-D086-41C4-B69D-9ED66861D376}"/>
    <cellStyle name="Separador de milhares 16 73 3" xfId="21972" xr:uid="{AD206AF2-F286-42A6-A49E-40D2B4C69912}"/>
    <cellStyle name="Separador de milhares 16 73 3 2" xfId="30109" xr:uid="{906377E6-09B8-4127-9D8F-83752887565D}"/>
    <cellStyle name="Separador de milhares 16 73 3 3" xfId="38210" xr:uid="{82271061-C820-4116-AA1D-D5B9D4004533}"/>
    <cellStyle name="Separador de milhares 16 73 3 4" xfId="45335" xr:uid="{A2F6991E-FB9F-4124-A949-06A5B7ABE268}"/>
    <cellStyle name="Separador de milhares 16 73 4" xfId="26592" xr:uid="{CF33A0E0-DE69-44E1-BF2C-677E4FEF53F1}"/>
    <cellStyle name="Separador de milhares 16 73 5" xfId="28165" xr:uid="{D3AED832-6593-487E-822A-0ECDB1DB9A9B}"/>
    <cellStyle name="Separador de milhares 16 73 6" xfId="38207" xr:uid="{727AA698-0150-43F7-A51D-E9472B990563}"/>
    <cellStyle name="Separador de milhares 16 73 7" xfId="42891" xr:uid="{A0160BE5-989E-42AF-ACB4-E6AA807BAC8B}"/>
    <cellStyle name="Separador de milhares 16 74" xfId="21973" xr:uid="{35495441-0DC2-4C33-BC67-9B471371B298}"/>
    <cellStyle name="Separador de milhares 16 74 2" xfId="21974" xr:uid="{676F7CD1-FF20-45B6-BAF3-E877513B108B}"/>
    <cellStyle name="Separador de milhares 16 74 2 2" xfId="21975" xr:uid="{8C3E5FDB-83C9-4EE0-87C3-32C1EC2ACBC2}"/>
    <cellStyle name="Separador de milhares 16 74 2 2 2" xfId="31333" xr:uid="{D67A2AEC-A505-417F-A08D-2F3C29E62DF5}"/>
    <cellStyle name="Separador de milhares 16 74 2 2 3" xfId="38213" xr:uid="{91552582-865B-4F02-AAD7-D6F6A25EF068}"/>
    <cellStyle name="Separador de milhares 16 74 2 2 4" xfId="46559" xr:uid="{39E0DF4A-52AD-42BB-AF97-C4E1D8241E6B}"/>
    <cellStyle name="Separador de milhares 16 74 2 3" xfId="28892" xr:uid="{32ACF77D-0D5E-4BA2-AD08-F1273E6A89BE}"/>
    <cellStyle name="Separador de milhares 16 74 2 4" xfId="38212" xr:uid="{9A155013-BB1B-4119-89AE-C457AC8432E6}"/>
    <cellStyle name="Separador de milhares 16 74 2 5" xfId="44115" xr:uid="{789DA58B-6B07-499A-808A-11C0BB5DF6B1}"/>
    <cellStyle name="Separador de milhares 16 74 3" xfId="21976" xr:uid="{B567AFD4-50C5-4325-986D-A11CF45DA33D}"/>
    <cellStyle name="Separador de milhares 16 74 3 2" xfId="30110" xr:uid="{A84D7C9F-C5B0-41C2-83BA-53E031959166}"/>
    <cellStyle name="Separador de milhares 16 74 3 3" xfId="38214" xr:uid="{99B1FCAE-56DB-4733-80F6-A2F915D40BC4}"/>
    <cellStyle name="Separador de milhares 16 74 3 4" xfId="45336" xr:uid="{439BA322-160E-407E-B698-311FE67965ED}"/>
    <cellStyle name="Separador de milhares 16 74 4" xfId="26593" xr:uid="{5122FC51-1FB2-4187-8559-D935A8CACED7}"/>
    <cellStyle name="Separador de milhares 16 74 5" xfId="28166" xr:uid="{AFE19118-CE29-4669-8522-4124BFA23557}"/>
    <cellStyle name="Separador de milhares 16 74 6" xfId="38211" xr:uid="{8AD33DF0-EF4E-4A6D-B18F-793EBFDA2199}"/>
    <cellStyle name="Separador de milhares 16 74 7" xfId="42892" xr:uid="{19AFF246-E010-406F-B746-23D23A02D8FC}"/>
    <cellStyle name="Separador de milhares 16 75" xfId="21977" xr:uid="{4EA765D0-3486-407F-84C7-7D380CC9E69E}"/>
    <cellStyle name="Separador de milhares 16 75 2" xfId="21978" xr:uid="{4DD07442-E6B4-448F-B1FC-522ABE0D7F47}"/>
    <cellStyle name="Separador de milhares 16 75 2 2" xfId="21979" xr:uid="{31CA1A99-5955-4798-B236-5D59D4C55E13}"/>
    <cellStyle name="Separador de milhares 16 75 2 2 2" xfId="31334" xr:uid="{09698E3B-BFA1-4775-8C28-08B35436E70E}"/>
    <cellStyle name="Separador de milhares 16 75 2 2 3" xfId="38217" xr:uid="{B1DB6A6A-03B4-42F2-9853-AC304EC1C56C}"/>
    <cellStyle name="Separador de milhares 16 75 2 2 4" xfId="46560" xr:uid="{2B25C734-E84D-47BF-A4A8-1ED454D9D125}"/>
    <cellStyle name="Separador de milhares 16 75 2 3" xfId="28893" xr:uid="{F443D400-3878-47C5-9E74-35B217819F6F}"/>
    <cellStyle name="Separador de milhares 16 75 2 4" xfId="38216" xr:uid="{B197842B-8A80-4123-911F-C70A8ABABBFD}"/>
    <cellStyle name="Separador de milhares 16 75 2 5" xfId="44116" xr:uid="{F0048A74-0BB2-496B-8766-744213271496}"/>
    <cellStyle name="Separador de milhares 16 75 3" xfId="21980" xr:uid="{8001E343-2FA3-4BD9-9FAB-D7C918D72F68}"/>
    <cellStyle name="Separador de milhares 16 75 3 2" xfId="30111" xr:uid="{1C5E2179-5C18-46F0-8E0F-01CE92D28FBF}"/>
    <cellStyle name="Separador de milhares 16 75 3 3" xfId="38218" xr:uid="{810123B5-563A-4291-8AD7-6CE18C01A18B}"/>
    <cellStyle name="Separador de milhares 16 75 3 4" xfId="45337" xr:uid="{89EE0C4B-3872-4AA4-A832-937C57B24752}"/>
    <cellStyle name="Separador de milhares 16 75 4" xfId="26594" xr:uid="{0E068AD4-D4FA-461C-ACC8-DAB4789790EB}"/>
    <cellStyle name="Separador de milhares 16 75 5" xfId="28167" xr:uid="{6380E53B-6D42-41B4-85D4-CC5F2767E50A}"/>
    <cellStyle name="Separador de milhares 16 75 6" xfId="38215" xr:uid="{22DFE162-803E-4515-8438-99B52F143594}"/>
    <cellStyle name="Separador de milhares 16 75 7" xfId="42893" xr:uid="{2120A03E-1765-42C9-8F6C-62CD8AE2A694}"/>
    <cellStyle name="Separador de milhares 16 76" xfId="21981" xr:uid="{BDA6CAFF-8015-406B-9542-C9EFEA0AE584}"/>
    <cellStyle name="Separador de milhares 16 76 2" xfId="21982" xr:uid="{50049FEC-6857-4142-9F04-2C0BA0A2167F}"/>
    <cellStyle name="Separador de milhares 16 76 2 2" xfId="21983" xr:uid="{5285760F-12BF-4D36-BA48-78884F8B8793}"/>
    <cellStyle name="Separador de milhares 16 76 2 2 2" xfId="31335" xr:uid="{EAB0FA33-1AF9-4243-A4AB-CCBB3B5E4242}"/>
    <cellStyle name="Separador de milhares 16 76 2 2 3" xfId="38221" xr:uid="{34FE1430-053B-40F0-9314-91A6BF5CFEE9}"/>
    <cellStyle name="Separador de milhares 16 76 2 2 4" xfId="46561" xr:uid="{B9AA7276-0D77-4E8C-BA5D-651C65BEDE45}"/>
    <cellStyle name="Separador de milhares 16 76 2 3" xfId="28894" xr:uid="{C63814FB-DA69-4D87-A701-DBAD263845A3}"/>
    <cellStyle name="Separador de milhares 16 76 2 4" xfId="38220" xr:uid="{1B8BA46C-2C3C-431F-866A-B12432B17632}"/>
    <cellStyle name="Separador de milhares 16 76 2 5" xfId="44117" xr:uid="{DD3F3D0E-ECC7-4116-A9D3-902FF7AC535D}"/>
    <cellStyle name="Separador de milhares 16 76 3" xfId="21984" xr:uid="{D78BC18A-1927-457E-8242-E959B3600032}"/>
    <cellStyle name="Separador de milhares 16 76 3 2" xfId="30112" xr:uid="{F0CAB061-368E-41BA-8A35-C3506C5955CF}"/>
    <cellStyle name="Separador de milhares 16 76 3 3" xfId="38222" xr:uid="{CBEB8416-FFC8-49C6-94B9-6D6E3F86B953}"/>
    <cellStyle name="Separador de milhares 16 76 3 4" xfId="45338" xr:uid="{675528E9-822E-43DE-BB7F-99BB5C2283CF}"/>
    <cellStyle name="Separador de milhares 16 76 4" xfId="26595" xr:uid="{451351CC-FB5A-460F-AB5E-715F006A28DA}"/>
    <cellStyle name="Separador de milhares 16 76 5" xfId="28168" xr:uid="{C8D874E9-C9DC-43AC-B3D4-9103FE02D354}"/>
    <cellStyle name="Separador de milhares 16 76 6" xfId="38219" xr:uid="{7ECB0E48-21AE-4AD7-89AE-816911F41B70}"/>
    <cellStyle name="Separador de milhares 16 76 7" xfId="42894" xr:uid="{E0432EF2-853D-40A9-8651-00ED2103AB65}"/>
    <cellStyle name="Separador de milhares 16 77" xfId="21985" xr:uid="{B91CA33A-6CA4-4536-80E4-90FD743D043E}"/>
    <cellStyle name="Separador de milhares 16 77 2" xfId="21986" xr:uid="{30F965EA-5954-4164-B2FD-F2AD1921918D}"/>
    <cellStyle name="Separador de milhares 16 77 2 2" xfId="21987" xr:uid="{8405ED8C-1421-4A5E-964B-6796493F02EF}"/>
    <cellStyle name="Separador de milhares 16 77 2 2 2" xfId="31336" xr:uid="{F16CB422-CEE3-4818-BD4F-B0FEEF3FF01E}"/>
    <cellStyle name="Separador de milhares 16 77 2 2 3" xfId="38225" xr:uid="{A5DAD4CC-50F7-416C-A761-8973ACCBE05B}"/>
    <cellStyle name="Separador de milhares 16 77 2 2 4" xfId="46562" xr:uid="{0121BAA4-6115-48D5-A224-794620557DA7}"/>
    <cellStyle name="Separador de milhares 16 77 2 3" xfId="28895" xr:uid="{4D6B1374-BB82-4BBA-B255-05422AD25FF5}"/>
    <cellStyle name="Separador de milhares 16 77 2 4" xfId="38224" xr:uid="{EB03D29F-13A2-4EEE-A92D-85FF95934BD0}"/>
    <cellStyle name="Separador de milhares 16 77 2 5" xfId="44118" xr:uid="{AD54C912-38A5-4385-BC1D-1B915624A727}"/>
    <cellStyle name="Separador de milhares 16 77 3" xfId="21988" xr:uid="{0ED7C593-DC67-4F47-977A-98288A909D21}"/>
    <cellStyle name="Separador de milhares 16 77 3 2" xfId="30113" xr:uid="{637EAFB4-8CE5-49F3-9988-931E39171986}"/>
    <cellStyle name="Separador de milhares 16 77 3 3" xfId="38226" xr:uid="{CC4208B1-0BA6-41B7-9B53-C247DA6E070E}"/>
    <cellStyle name="Separador de milhares 16 77 3 4" xfId="45339" xr:uid="{4FB1F2E2-2FAE-4D65-84A7-86991A31286B}"/>
    <cellStyle name="Separador de milhares 16 77 4" xfId="26596" xr:uid="{B5E2361B-266B-453B-B748-2243F8C596D9}"/>
    <cellStyle name="Separador de milhares 16 77 5" xfId="28169" xr:uid="{7DF103DF-5B79-4AF3-B3C4-525571A52EF8}"/>
    <cellStyle name="Separador de milhares 16 77 6" xfId="38223" xr:uid="{FAA64CF5-F281-4E67-85DF-E2AEBC642075}"/>
    <cellStyle name="Separador de milhares 16 77 7" xfId="42895" xr:uid="{8B060979-3C43-4A3A-9C6D-540F80FE1071}"/>
    <cellStyle name="Separador de milhares 16 78" xfId="21989" xr:uid="{A4382522-8DBA-4FDA-AE82-9DF9D6996E70}"/>
    <cellStyle name="Separador de milhares 16 78 2" xfId="21990" xr:uid="{0A780186-E7AA-4CE1-ABB5-A835F005648E}"/>
    <cellStyle name="Separador de milhares 16 78 2 2" xfId="21991" xr:uid="{AAC614A8-DAC3-47BB-AB43-CCF550D39356}"/>
    <cellStyle name="Separador de milhares 16 78 2 2 2" xfId="31337" xr:uid="{6DF9358B-553A-4336-8214-9980E4982F09}"/>
    <cellStyle name="Separador de milhares 16 78 2 2 3" xfId="38229" xr:uid="{38D74FCF-E059-4D25-8E7B-277F271A2AFE}"/>
    <cellStyle name="Separador de milhares 16 78 2 2 4" xfId="46563" xr:uid="{10725E86-BE4D-4938-85BD-2A60456662B6}"/>
    <cellStyle name="Separador de milhares 16 78 2 3" xfId="28896" xr:uid="{08F072F2-FA2E-42FB-969D-F8F740DE44F8}"/>
    <cellStyle name="Separador de milhares 16 78 2 4" xfId="38228" xr:uid="{713ABB24-EAEF-43D7-B50C-1629587DE52E}"/>
    <cellStyle name="Separador de milhares 16 78 2 5" xfId="44119" xr:uid="{73DE4A70-755A-4CB1-A6E1-7303991A36A5}"/>
    <cellStyle name="Separador de milhares 16 78 3" xfId="21992" xr:uid="{2C36E682-261F-4D94-9FC2-327410219845}"/>
    <cellStyle name="Separador de milhares 16 78 3 2" xfId="30114" xr:uid="{F804417B-9FBA-4A77-A107-33A9FCE188CE}"/>
    <cellStyle name="Separador de milhares 16 78 3 3" xfId="38230" xr:uid="{445E0A58-744F-4C35-9B77-941CE00D3DAC}"/>
    <cellStyle name="Separador de milhares 16 78 3 4" xfId="45340" xr:uid="{6BC9A57D-8377-4381-AD06-CBF30CDF1251}"/>
    <cellStyle name="Separador de milhares 16 78 4" xfId="26597" xr:uid="{169AF123-4C1C-412A-BB19-91BE69413664}"/>
    <cellStyle name="Separador de milhares 16 78 5" xfId="28170" xr:uid="{7F04F716-C26D-41F3-911E-65DE98AA13B7}"/>
    <cellStyle name="Separador de milhares 16 78 6" xfId="38227" xr:uid="{7076C458-1176-4C80-89F2-7D6EB345B881}"/>
    <cellStyle name="Separador de milhares 16 78 7" xfId="42896" xr:uid="{CF86795A-8960-425B-AF84-BD96CE990726}"/>
    <cellStyle name="Separador de milhares 16 79" xfId="21993" xr:uid="{2DF553E7-FD2C-4E1B-9B03-A6BAC1E3FE66}"/>
    <cellStyle name="Separador de milhares 16 79 2" xfId="21994" xr:uid="{AE70B6D4-515D-4C0E-BD97-508B32358033}"/>
    <cellStyle name="Separador de milhares 16 79 2 2" xfId="21995" xr:uid="{156FC140-E86C-4E96-BEB8-9BAFE4ECA690}"/>
    <cellStyle name="Separador de milhares 16 79 2 2 2" xfId="31338" xr:uid="{45428574-486B-4D2B-8290-52EE535ADE53}"/>
    <cellStyle name="Separador de milhares 16 79 2 2 3" xfId="38233" xr:uid="{7A72BB95-6465-44DF-AB83-43CD43ADC157}"/>
    <cellStyle name="Separador de milhares 16 79 2 2 4" xfId="46564" xr:uid="{65DB9BB6-036B-418E-A4DE-4AC03A30A080}"/>
    <cellStyle name="Separador de milhares 16 79 2 3" xfId="28897" xr:uid="{BB2CFB76-8656-43F6-9852-14C7C6D74095}"/>
    <cellStyle name="Separador de milhares 16 79 2 4" xfId="38232" xr:uid="{805D7FD0-AAF5-4F1B-91A7-6225B63095A7}"/>
    <cellStyle name="Separador de milhares 16 79 2 5" xfId="44120" xr:uid="{15F44227-178A-4BA0-9D3A-B5AE44F348B6}"/>
    <cellStyle name="Separador de milhares 16 79 3" xfId="21996" xr:uid="{8E510FA4-9A5D-4553-9964-235115A9C6F4}"/>
    <cellStyle name="Separador de milhares 16 79 3 2" xfId="30115" xr:uid="{3F42E911-ED9F-4BF6-B985-635B73875CA2}"/>
    <cellStyle name="Separador de milhares 16 79 3 3" xfId="38234" xr:uid="{D5B06E8E-BB12-4D95-8588-9270CD08F0C5}"/>
    <cellStyle name="Separador de milhares 16 79 3 4" xfId="45341" xr:uid="{D205FA58-399B-4D29-8D0C-DEF8DBA1A2D8}"/>
    <cellStyle name="Separador de milhares 16 79 4" xfId="26598" xr:uid="{7EE9323B-1B14-4BED-ADE8-24C6E2EEAE20}"/>
    <cellStyle name="Separador de milhares 16 79 5" xfId="28171" xr:uid="{73A5B1BD-5C11-40DD-940B-177C6E50F963}"/>
    <cellStyle name="Separador de milhares 16 79 6" xfId="38231" xr:uid="{EBEF317C-22DB-4000-81A2-774951C9CD05}"/>
    <cellStyle name="Separador de milhares 16 79 7" xfId="42897" xr:uid="{F32B4FA4-080F-4D48-A416-54EDF65C0258}"/>
    <cellStyle name="Separador de milhares 16 8" xfId="21997" xr:uid="{111AD74E-28FE-4C5B-90E8-48B69C715AC0}"/>
    <cellStyle name="Separador de milhares 16 8 2" xfId="21998" xr:uid="{5D87D287-DB07-4993-8A5D-74BBAB191022}"/>
    <cellStyle name="Separador de milhares 16 8 2 2" xfId="21999" xr:uid="{1EDF4427-13F4-494B-8B6F-87786E935857}"/>
    <cellStyle name="Separador de milhares 16 8 2 2 2" xfId="31339" xr:uid="{B4EC9B36-2B9F-49CB-B35F-A29591C43388}"/>
    <cellStyle name="Separador de milhares 16 8 2 2 3" xfId="38237" xr:uid="{EF697933-584D-46E1-865B-EB75EFC7282A}"/>
    <cellStyle name="Separador de milhares 16 8 2 2 4" xfId="46565" xr:uid="{3413D4D5-D81F-4B81-8671-8093DDFB4132}"/>
    <cellStyle name="Separador de milhares 16 8 2 3" xfId="28898" xr:uid="{C0AAA103-1D69-46B4-A64B-2A3B3C4F6255}"/>
    <cellStyle name="Separador de milhares 16 8 2 4" xfId="38236" xr:uid="{963500BC-35CF-4BE6-BB4B-530F14791729}"/>
    <cellStyle name="Separador de milhares 16 8 2 5" xfId="44121" xr:uid="{AA109BC4-EF1F-40BD-B473-F89B36924032}"/>
    <cellStyle name="Separador de milhares 16 8 3" xfId="22000" xr:uid="{1669BA30-E8FB-4266-9A14-BE5424F91761}"/>
    <cellStyle name="Separador de milhares 16 8 3 2" xfId="30116" xr:uid="{2EF91E1B-F079-43B0-B29B-D171161915B4}"/>
    <cellStyle name="Separador de milhares 16 8 3 3" xfId="38238" xr:uid="{6E6CA81E-78C2-4E63-940A-0EEDF965CA48}"/>
    <cellStyle name="Separador de milhares 16 8 3 4" xfId="45342" xr:uid="{3A127BC1-C851-40D0-8888-F843915EE625}"/>
    <cellStyle name="Separador de milhares 16 8 4" xfId="26599" xr:uid="{AF20AC96-C5C7-45FF-AABB-A47B3249F852}"/>
    <cellStyle name="Separador de milhares 16 8 5" xfId="28172" xr:uid="{06FE8018-911A-44A0-9B53-9908E55FDA20}"/>
    <cellStyle name="Separador de milhares 16 8 6" xfId="38235" xr:uid="{B406120F-0D90-4679-A0E0-51F60BC3AEAB}"/>
    <cellStyle name="Separador de milhares 16 8 7" xfId="42898" xr:uid="{CC5A3417-D3D2-47D5-A429-E91FA5D3A2A3}"/>
    <cellStyle name="Separador de milhares 16 80" xfId="22001" xr:uid="{DBF582A2-269E-413D-B1B7-1C0804017E08}"/>
    <cellStyle name="Separador de milhares 16 80 2" xfId="22002" xr:uid="{A7BF3F46-344C-4CAF-9AC5-BE365608A497}"/>
    <cellStyle name="Separador de milhares 16 80 2 2" xfId="22003" xr:uid="{19FA4CAA-9201-4925-8E77-452A28EB65ED}"/>
    <cellStyle name="Separador de milhares 16 80 2 2 2" xfId="31340" xr:uid="{7B4253DE-B6C7-4B97-8F0B-935CCDFB4427}"/>
    <cellStyle name="Separador de milhares 16 80 2 2 3" xfId="38241" xr:uid="{320F80F8-626B-4640-ABC9-DF192B52A4D4}"/>
    <cellStyle name="Separador de milhares 16 80 2 2 4" xfId="46566" xr:uid="{615B20FD-0570-4163-9E7C-25341264ECD9}"/>
    <cellStyle name="Separador de milhares 16 80 2 3" xfId="28899" xr:uid="{6A9E4302-D8BD-4B51-9979-9192EFA1C2A3}"/>
    <cellStyle name="Separador de milhares 16 80 2 4" xfId="38240" xr:uid="{DCCAC878-18D0-4FFB-892E-D5D9149F2EAE}"/>
    <cellStyle name="Separador de milhares 16 80 2 5" xfId="44122" xr:uid="{C1E61C03-AADF-4578-929F-FE48B68FE3D9}"/>
    <cellStyle name="Separador de milhares 16 80 3" xfId="22004" xr:uid="{6C5108C0-205B-4422-9308-DB50E64C0A6F}"/>
    <cellStyle name="Separador de milhares 16 80 3 2" xfId="30117" xr:uid="{EAA07944-8F36-4C77-92C3-0AE2BBB7AFF0}"/>
    <cellStyle name="Separador de milhares 16 80 3 3" xfId="38242" xr:uid="{94E267C1-9508-4163-AFEF-42A6E6BFE225}"/>
    <cellStyle name="Separador de milhares 16 80 3 4" xfId="45343" xr:uid="{0BF9A1F3-C6CD-4AC9-9DA9-AAD21572D595}"/>
    <cellStyle name="Separador de milhares 16 80 4" xfId="26600" xr:uid="{7EC1C928-5DFA-411F-B364-533D64D9A986}"/>
    <cellStyle name="Separador de milhares 16 80 5" xfId="28173" xr:uid="{F335BA25-9897-4E63-8F93-8E794FAB2C8A}"/>
    <cellStyle name="Separador de milhares 16 80 6" xfId="38239" xr:uid="{6209FB45-7292-4C24-ADF8-4163803D6F52}"/>
    <cellStyle name="Separador de milhares 16 80 7" xfId="42899" xr:uid="{CFB6D94B-60D0-4A1A-9CE9-968D7F2E1D14}"/>
    <cellStyle name="Separador de milhares 16 81" xfId="22005" xr:uid="{746D4F45-8577-4B2E-A91C-3589F9404205}"/>
    <cellStyle name="Separador de milhares 16 81 2" xfId="22006" xr:uid="{732B490D-D5D2-44BC-9DB7-77C523A9BB3C}"/>
    <cellStyle name="Separador de milhares 16 81 2 2" xfId="22007" xr:uid="{6699C514-03E3-4963-9384-57E8E1D2E44E}"/>
    <cellStyle name="Separador de milhares 16 81 2 2 2" xfId="31341" xr:uid="{8F1DA4AF-AB88-4054-97CB-FA226608DF5E}"/>
    <cellStyle name="Separador de milhares 16 81 2 2 3" xfId="38245" xr:uid="{F7DA5FFE-089E-4452-A52D-68C02BD4BE26}"/>
    <cellStyle name="Separador de milhares 16 81 2 2 4" xfId="46567" xr:uid="{37B699F2-8228-4063-8AF2-4E124511A2C3}"/>
    <cellStyle name="Separador de milhares 16 81 2 3" xfId="28900" xr:uid="{61A36C31-1C6B-42C6-B10C-C126094EEAB7}"/>
    <cellStyle name="Separador de milhares 16 81 2 4" xfId="38244" xr:uid="{7EE5FADF-2509-4309-9D3C-4D374858358E}"/>
    <cellStyle name="Separador de milhares 16 81 2 5" xfId="44123" xr:uid="{9F740F89-D26E-4F27-9C44-7E0D65F5167D}"/>
    <cellStyle name="Separador de milhares 16 81 3" xfId="22008" xr:uid="{D16BCF8D-14D4-48A9-A878-BF2403752B93}"/>
    <cellStyle name="Separador de milhares 16 81 3 2" xfId="30118" xr:uid="{80AA6C5D-50B6-4514-A3ED-D7865DDE85C9}"/>
    <cellStyle name="Separador de milhares 16 81 3 3" xfId="38246" xr:uid="{7796D54C-6FC0-44D7-9F95-35DD1D6CA8BA}"/>
    <cellStyle name="Separador de milhares 16 81 3 4" xfId="45344" xr:uid="{D24D0333-B7AB-4CB5-8033-0150C00E02A5}"/>
    <cellStyle name="Separador de milhares 16 81 4" xfId="26601" xr:uid="{3EFE26F9-ABDC-46D0-B7F7-B497FC39BADA}"/>
    <cellStyle name="Separador de milhares 16 81 5" xfId="28174" xr:uid="{AD22A17B-EF8D-4F7D-A0E2-546065EAC5BD}"/>
    <cellStyle name="Separador de milhares 16 81 6" xfId="38243" xr:uid="{B52F5205-69F8-43AD-ABC0-27009080D6B0}"/>
    <cellStyle name="Separador de milhares 16 81 7" xfId="42900" xr:uid="{3F25012A-DE14-43DA-A6B1-9F6FC7D6EF75}"/>
    <cellStyle name="Separador de milhares 16 82" xfId="22009" xr:uid="{2D294F94-2DE8-4EBF-8687-FB898CFDDA60}"/>
    <cellStyle name="Separador de milhares 16 82 2" xfId="22010" xr:uid="{C63ED2D2-6711-4966-843F-4BDCD0CA1B0F}"/>
    <cellStyle name="Separador de milhares 16 82 2 2" xfId="22011" xr:uid="{91FAFC98-3233-494A-AE3E-0BFD4AAE819A}"/>
    <cellStyle name="Separador de milhares 16 82 2 2 2" xfId="31342" xr:uid="{42591CD5-FDA1-4330-B7A0-5F8E6A8522D3}"/>
    <cellStyle name="Separador de milhares 16 82 2 2 3" xfId="38249" xr:uid="{3F77ADCE-973D-4B5A-A023-BF2D822CD09B}"/>
    <cellStyle name="Separador de milhares 16 82 2 2 4" xfId="46568" xr:uid="{CFFCA99C-31D2-4FD7-82E1-62EFBC836AC8}"/>
    <cellStyle name="Separador de milhares 16 82 2 3" xfId="28901" xr:uid="{23D24ED0-5AAD-4227-825F-0699D4D8B4AC}"/>
    <cellStyle name="Separador de milhares 16 82 2 4" xfId="38248" xr:uid="{34CD0A86-4F39-4244-AB08-3AAA13937F4D}"/>
    <cellStyle name="Separador de milhares 16 82 2 5" xfId="44124" xr:uid="{16CC290B-DDCD-470B-8BD1-72956DFB9295}"/>
    <cellStyle name="Separador de milhares 16 82 3" xfId="22012" xr:uid="{796BD5BE-87D9-4F89-A288-20E5C3192A14}"/>
    <cellStyle name="Separador de milhares 16 82 3 2" xfId="30119" xr:uid="{8EF2331E-4D4E-4B1E-9E17-0C8B231D3670}"/>
    <cellStyle name="Separador de milhares 16 82 3 3" xfId="38250" xr:uid="{F7C67E4F-CD63-4D1B-B2B9-AB415642306D}"/>
    <cellStyle name="Separador de milhares 16 82 3 4" xfId="45345" xr:uid="{09085554-90D4-4E71-A997-230B426C6E5D}"/>
    <cellStyle name="Separador de milhares 16 82 4" xfId="26602" xr:uid="{E3E76405-596E-46B4-9093-CAFAFB52CA9C}"/>
    <cellStyle name="Separador de milhares 16 82 5" xfId="28175" xr:uid="{56ABEB00-D267-4C90-B07B-7DF48E4F61C2}"/>
    <cellStyle name="Separador de milhares 16 82 6" xfId="38247" xr:uid="{2C988455-1FBA-4AD0-B0CE-C307FC6C6B26}"/>
    <cellStyle name="Separador de milhares 16 82 7" xfId="42901" xr:uid="{A5D38904-66AD-4599-A0CB-B0638ABE3674}"/>
    <cellStyle name="Separador de milhares 16 83" xfId="22013" xr:uid="{73E2A6EB-D95D-4E63-997C-649D2AC8F980}"/>
    <cellStyle name="Separador de milhares 16 83 2" xfId="22014" xr:uid="{5868C3EE-8383-4F24-A2F6-6375660F175C}"/>
    <cellStyle name="Separador de milhares 16 83 2 2" xfId="22015" xr:uid="{9F6C451E-8A67-4CB5-B714-B57B80D09678}"/>
    <cellStyle name="Separador de milhares 16 83 2 2 2" xfId="31343" xr:uid="{F602927E-73D1-4D57-A8DC-1E9CA22B06DE}"/>
    <cellStyle name="Separador de milhares 16 83 2 2 3" xfId="38253" xr:uid="{A6EEE873-8C7F-4B96-A4EB-2A70718E8B52}"/>
    <cellStyle name="Separador de milhares 16 83 2 2 4" xfId="46569" xr:uid="{54F969D5-8E50-4758-A825-A410C5D67D37}"/>
    <cellStyle name="Separador de milhares 16 83 2 3" xfId="28902" xr:uid="{91BA062F-0BBC-4669-BBE2-C4A984C29634}"/>
    <cellStyle name="Separador de milhares 16 83 2 4" xfId="38252" xr:uid="{8EBA6963-4740-4C13-BC9C-068C63DEEBB5}"/>
    <cellStyle name="Separador de milhares 16 83 2 5" xfId="44125" xr:uid="{A722FC25-957A-4DDD-BE6E-1DE129E2EC73}"/>
    <cellStyle name="Separador de milhares 16 83 3" xfId="22016" xr:uid="{2A919D77-5A68-4DC6-8CCD-29F0BC8D733E}"/>
    <cellStyle name="Separador de milhares 16 83 3 2" xfId="30120" xr:uid="{2C028CAA-D1EE-4349-B723-B5678674C870}"/>
    <cellStyle name="Separador de milhares 16 83 3 3" xfId="38254" xr:uid="{E1172DBB-F908-49A3-8074-4D38FC71442A}"/>
    <cellStyle name="Separador de milhares 16 83 3 4" xfId="45346" xr:uid="{FD550505-5CDF-4C2F-AC6C-19080B89AE48}"/>
    <cellStyle name="Separador de milhares 16 83 4" xfId="26603" xr:uid="{007BC2E0-FE30-4F12-A117-69E0E740EDF6}"/>
    <cellStyle name="Separador de milhares 16 83 5" xfId="28176" xr:uid="{DF572DCF-13A4-49B7-AC42-42CB0F2EBCA5}"/>
    <cellStyle name="Separador de milhares 16 83 6" xfId="38251" xr:uid="{C5323B9F-F411-463E-94F7-D83348F5DEDC}"/>
    <cellStyle name="Separador de milhares 16 83 7" xfId="42902" xr:uid="{CF91CB28-8C2F-4458-94BB-E534CF5D7A5E}"/>
    <cellStyle name="Separador de milhares 16 84" xfId="22017" xr:uid="{4AFFEEC2-0509-4DF8-A293-3D3F162363DE}"/>
    <cellStyle name="Separador de milhares 16 84 2" xfId="22018" xr:uid="{298A246F-E115-4F73-9045-FC20139A088D}"/>
    <cellStyle name="Separador de milhares 16 84 2 2" xfId="22019" xr:uid="{EC022E50-F4CA-4B10-8B45-333ACC8002C6}"/>
    <cellStyle name="Separador de milhares 16 84 2 2 2" xfId="31344" xr:uid="{F2C895B3-A915-4780-9E7B-D1EA0B969EF8}"/>
    <cellStyle name="Separador de milhares 16 84 2 2 3" xfId="38257" xr:uid="{F91AF3B9-376A-42E7-A168-5EF80271CCE5}"/>
    <cellStyle name="Separador de milhares 16 84 2 2 4" xfId="46570" xr:uid="{55B57033-7182-4D18-A4C9-439D37BBB3B2}"/>
    <cellStyle name="Separador de milhares 16 84 2 3" xfId="28903" xr:uid="{87FA3AF6-AD8D-42D5-B26D-328B7E6C275C}"/>
    <cellStyle name="Separador de milhares 16 84 2 4" xfId="38256" xr:uid="{D9C7C1E3-901F-45EA-84B9-211D04DA3DC4}"/>
    <cellStyle name="Separador de milhares 16 84 2 5" xfId="44126" xr:uid="{C4550263-2CFC-4D42-B51A-2874050535A5}"/>
    <cellStyle name="Separador de milhares 16 84 3" xfId="22020" xr:uid="{4DF7DABB-0F5E-46B5-9C60-2579CCEBF010}"/>
    <cellStyle name="Separador de milhares 16 84 3 2" xfId="30121" xr:uid="{38200E5C-5F11-462A-B4BA-8E6C0EFEEAF5}"/>
    <cellStyle name="Separador de milhares 16 84 3 3" xfId="38258" xr:uid="{C7368573-0686-4905-96D6-A2C62B10EEF1}"/>
    <cellStyle name="Separador de milhares 16 84 3 4" xfId="45347" xr:uid="{DEA8B66F-6CBC-47F2-B7BC-37CD0D5C018B}"/>
    <cellStyle name="Separador de milhares 16 84 4" xfId="26604" xr:uid="{BB722925-0D6A-49DD-9B9B-2185FFEC5C14}"/>
    <cellStyle name="Separador de milhares 16 84 5" xfId="28177" xr:uid="{1BA05EFD-2994-4F73-9446-FB89A9EF650E}"/>
    <cellStyle name="Separador de milhares 16 84 6" xfId="38255" xr:uid="{E38602BC-BFA8-4101-B75E-C3F9F7B12F5A}"/>
    <cellStyle name="Separador de milhares 16 84 7" xfId="42903" xr:uid="{CF17FE1B-2B62-462A-BC9D-E731D0B59F95}"/>
    <cellStyle name="Separador de milhares 16 85" xfId="22021" xr:uid="{6E33FF27-3314-46FC-BB5C-D0739A6215FF}"/>
    <cellStyle name="Separador de milhares 16 85 2" xfId="22022" xr:uid="{873BFA8A-ABA1-4D25-9395-A7011BAE8D25}"/>
    <cellStyle name="Separador de milhares 16 85 2 2" xfId="22023" xr:uid="{5ED6D8BC-66BC-4155-95DC-87C7DDB84FC8}"/>
    <cellStyle name="Separador de milhares 16 85 2 2 2" xfId="31345" xr:uid="{6790DF84-2221-4F77-9408-74ED0558AE4F}"/>
    <cellStyle name="Separador de milhares 16 85 2 2 3" xfId="38261" xr:uid="{64879087-3112-450F-9F1C-ACDBF337D200}"/>
    <cellStyle name="Separador de milhares 16 85 2 2 4" xfId="46571" xr:uid="{F5206C37-647B-4F2D-A502-90B13AB5E59D}"/>
    <cellStyle name="Separador de milhares 16 85 2 3" xfId="28904" xr:uid="{AE23FDC4-F7F4-4D03-A7B0-B892C7F60602}"/>
    <cellStyle name="Separador de milhares 16 85 2 4" xfId="38260" xr:uid="{7E9996FD-E7EA-48E9-9916-A06A438569FE}"/>
    <cellStyle name="Separador de milhares 16 85 2 5" xfId="44127" xr:uid="{D03583CC-75C7-479D-B901-B62614BF1446}"/>
    <cellStyle name="Separador de milhares 16 85 3" xfId="22024" xr:uid="{1ABA72E6-395B-48A2-BF14-F2EA25240EAA}"/>
    <cellStyle name="Separador de milhares 16 85 3 2" xfId="30122" xr:uid="{B52CE411-F7AB-47FC-B5A6-38A6EE2557B3}"/>
    <cellStyle name="Separador de milhares 16 85 3 3" xfId="38262" xr:uid="{461DCDE8-30E0-4DC3-A176-241E911C0D5C}"/>
    <cellStyle name="Separador de milhares 16 85 3 4" xfId="45348" xr:uid="{3155649D-7D81-43D4-824F-404A1FC515A1}"/>
    <cellStyle name="Separador de milhares 16 85 4" xfId="26605" xr:uid="{2B681922-867A-4FFB-A549-346D1FE036E1}"/>
    <cellStyle name="Separador de milhares 16 85 5" xfId="28178" xr:uid="{10B219C9-F7EF-4AEE-8825-E9B7180D35AC}"/>
    <cellStyle name="Separador de milhares 16 85 6" xfId="38259" xr:uid="{E9366209-F774-4758-9F68-4B6A473D2585}"/>
    <cellStyle name="Separador de milhares 16 85 7" xfId="42904" xr:uid="{1CD67339-B3BB-4F05-B78D-E7E2782CD89B}"/>
    <cellStyle name="Separador de milhares 16 86" xfId="22025" xr:uid="{1334A552-E1C2-4DD1-A4BB-144CD3EDC352}"/>
    <cellStyle name="Separador de milhares 16 86 2" xfId="22026" xr:uid="{7B9DA23F-7541-4DF5-94E4-99FE503C090E}"/>
    <cellStyle name="Separador de milhares 16 86 2 2" xfId="22027" xr:uid="{C64F48EB-C9DF-420D-AE78-B8D4FA4D6F9B}"/>
    <cellStyle name="Separador de milhares 16 86 2 2 2" xfId="31346" xr:uid="{DDDBC7CC-5899-48F2-AF11-E278F0B77654}"/>
    <cellStyle name="Separador de milhares 16 86 2 2 3" xfId="38265" xr:uid="{81993124-24B0-47D3-875A-37C1A9AEFFFF}"/>
    <cellStyle name="Separador de milhares 16 86 2 2 4" xfId="46572" xr:uid="{32CC9F3B-C175-4B3A-B19A-3DCDC9E3B8B6}"/>
    <cellStyle name="Separador de milhares 16 86 2 3" xfId="28905" xr:uid="{F32FDD07-E86B-4553-A262-B547DFCDCDB3}"/>
    <cellStyle name="Separador de milhares 16 86 2 4" xfId="38264" xr:uid="{88C0575A-7F68-4CF4-91CC-12D0ABA60D56}"/>
    <cellStyle name="Separador de milhares 16 86 2 5" xfId="44128" xr:uid="{7FCB2861-D10B-4BBD-BED0-FDA75E33C183}"/>
    <cellStyle name="Separador de milhares 16 86 3" xfId="22028" xr:uid="{AB53163A-D6DC-4B4E-8C1E-52F3093493EF}"/>
    <cellStyle name="Separador de milhares 16 86 3 2" xfId="30123" xr:uid="{1237F490-FFDD-43DA-AD45-5C4BD91AF9A8}"/>
    <cellStyle name="Separador de milhares 16 86 3 3" xfId="38266" xr:uid="{9154A77B-C7F3-4732-87FA-69B6BE584248}"/>
    <cellStyle name="Separador de milhares 16 86 3 4" xfId="45349" xr:uid="{0523E49B-12BC-4A5B-AAA5-F68ED2D96422}"/>
    <cellStyle name="Separador de milhares 16 86 4" xfId="26606" xr:uid="{0A5D96A1-1984-48A6-BE39-F2EB7BC7DB0E}"/>
    <cellStyle name="Separador de milhares 16 86 5" xfId="28179" xr:uid="{35F36506-9870-4C77-956A-9F6064010A66}"/>
    <cellStyle name="Separador de milhares 16 86 6" xfId="38263" xr:uid="{0869B765-E333-440E-949A-BC2A3D72E0F5}"/>
    <cellStyle name="Separador de milhares 16 86 7" xfId="42905" xr:uid="{D2B10E7E-9040-41E9-BCE6-8C569DCB4523}"/>
    <cellStyle name="Separador de milhares 16 87" xfId="22029" xr:uid="{CE7182E0-B9B1-4682-ABE0-D7DC716ED7EA}"/>
    <cellStyle name="Separador de milhares 16 87 2" xfId="22030" xr:uid="{F5161BC4-84FB-4F93-B1CD-E702C951EECC}"/>
    <cellStyle name="Separador de milhares 16 87 2 2" xfId="22031" xr:uid="{85662835-2358-4F25-96FB-EBA50E831F14}"/>
    <cellStyle name="Separador de milhares 16 87 2 2 2" xfId="31347" xr:uid="{91240B67-AB45-4CB7-97A8-7178111A5FC8}"/>
    <cellStyle name="Separador de milhares 16 87 2 2 3" xfId="38269" xr:uid="{99E789C8-983D-43A3-8CD1-069689D8C04E}"/>
    <cellStyle name="Separador de milhares 16 87 2 2 4" xfId="46573" xr:uid="{83A79DD4-2C45-4ECF-99B4-B5D032F154C5}"/>
    <cellStyle name="Separador de milhares 16 87 2 3" xfId="28906" xr:uid="{E43E4F65-1D15-4104-97FE-0487ABB00FBC}"/>
    <cellStyle name="Separador de milhares 16 87 2 4" xfId="38268" xr:uid="{762E5656-EF55-452F-A1FB-D83869534DAE}"/>
    <cellStyle name="Separador de milhares 16 87 2 5" xfId="44129" xr:uid="{93C87D28-DA2A-4142-B012-CED6FF0FF3E7}"/>
    <cellStyle name="Separador de milhares 16 87 3" xfId="22032" xr:uid="{53140F5A-C52A-4348-926B-9CC19DA08586}"/>
    <cellStyle name="Separador de milhares 16 87 3 2" xfId="30124" xr:uid="{3DC167AC-3DC5-465C-AA19-A03EB8067096}"/>
    <cellStyle name="Separador de milhares 16 87 3 3" xfId="38270" xr:uid="{489CC6D4-1BA4-43C5-962A-7A455DA391AA}"/>
    <cellStyle name="Separador de milhares 16 87 3 4" xfId="45350" xr:uid="{F9F50FDD-83AF-461D-B755-900546B3DCB5}"/>
    <cellStyle name="Separador de milhares 16 87 4" xfId="26607" xr:uid="{5A3755F2-6625-46C7-B963-617A2A600838}"/>
    <cellStyle name="Separador de milhares 16 87 5" xfId="28180" xr:uid="{813A71A2-9F82-48B3-BA9A-72E5A5D35B58}"/>
    <cellStyle name="Separador de milhares 16 87 6" xfId="38267" xr:uid="{1637A6AF-F615-4B77-B646-2F3EC8A353B0}"/>
    <cellStyle name="Separador de milhares 16 87 7" xfId="42906" xr:uid="{F945DC76-3685-4A24-8854-39494DF03B55}"/>
    <cellStyle name="Separador de milhares 16 88" xfId="22033" xr:uid="{8C31A0BA-0990-49F8-9342-4DC04048EB9D}"/>
    <cellStyle name="Separador de milhares 16 88 2" xfId="22034" xr:uid="{9D1AAEC8-8D92-4A67-BDCF-9B09762B69E0}"/>
    <cellStyle name="Separador de milhares 16 88 2 2" xfId="22035" xr:uid="{ED035624-B43C-45F8-BD4E-2ABAA818B3B2}"/>
    <cellStyle name="Separador de milhares 16 88 2 2 2" xfId="31348" xr:uid="{9E50154C-7F12-46B8-A1B1-DA5729370A40}"/>
    <cellStyle name="Separador de milhares 16 88 2 2 3" xfId="38273" xr:uid="{5D3B83E2-80DC-4AC9-A151-FFFE00FF9DD7}"/>
    <cellStyle name="Separador de milhares 16 88 2 2 4" xfId="46574" xr:uid="{0D369791-EA18-4D6F-8AAE-78D118A64E0F}"/>
    <cellStyle name="Separador de milhares 16 88 2 3" xfId="28907" xr:uid="{5B958D9B-6634-4B9E-A679-1CE763ABC753}"/>
    <cellStyle name="Separador de milhares 16 88 2 4" xfId="38272" xr:uid="{82DB1797-E8A6-4028-B534-E9FAB6BCAD66}"/>
    <cellStyle name="Separador de milhares 16 88 2 5" xfId="44130" xr:uid="{3F0D8747-1589-42DF-BAD7-739748DA5326}"/>
    <cellStyle name="Separador de milhares 16 88 3" xfId="22036" xr:uid="{954CE5C4-4EA1-4A44-B192-FCA08993901B}"/>
    <cellStyle name="Separador de milhares 16 88 3 2" xfId="30125" xr:uid="{1A9D0F71-2B97-4BF6-BFF6-FEB6FBED7742}"/>
    <cellStyle name="Separador de milhares 16 88 3 3" xfId="38274" xr:uid="{945C6D73-3358-4B6A-8253-54C59D12870E}"/>
    <cellStyle name="Separador de milhares 16 88 3 4" xfId="45351" xr:uid="{0610D953-424B-4B7D-ADBF-CBC886979E73}"/>
    <cellStyle name="Separador de milhares 16 88 4" xfId="26608" xr:uid="{A16E12C2-B0EF-4F20-A850-4B7A38089ED0}"/>
    <cellStyle name="Separador de milhares 16 88 5" xfId="28181" xr:uid="{A857A5E5-0466-458D-8073-24AEB6F92167}"/>
    <cellStyle name="Separador de milhares 16 88 6" xfId="38271" xr:uid="{BA45251E-27BB-4C93-91C1-1C445B4F8F0D}"/>
    <cellStyle name="Separador de milhares 16 88 7" xfId="42907" xr:uid="{25786B4D-CB2A-48AF-ADE5-30359B2DD1EE}"/>
    <cellStyle name="Separador de milhares 16 89" xfId="22037" xr:uid="{7A3B3D19-ACAE-4555-99FD-D46C65E68A68}"/>
    <cellStyle name="Separador de milhares 16 89 2" xfId="22038" xr:uid="{C61C1AA2-9757-442C-BFFF-ECDF5DAA93AC}"/>
    <cellStyle name="Separador de milhares 16 89 2 2" xfId="22039" xr:uid="{B779A466-9FDF-4972-8DF2-6631CC9DAFCF}"/>
    <cellStyle name="Separador de milhares 16 89 2 2 2" xfId="31349" xr:uid="{9664F4EA-1632-46E4-93BD-2D9E3F96E65F}"/>
    <cellStyle name="Separador de milhares 16 89 2 2 3" xfId="38277" xr:uid="{5438A5ED-74D6-4FAE-A459-2E76058D526A}"/>
    <cellStyle name="Separador de milhares 16 89 2 2 4" xfId="46575" xr:uid="{09ABA0A9-6EA8-4DE1-9E2F-AB3687410099}"/>
    <cellStyle name="Separador de milhares 16 89 2 3" xfId="28908" xr:uid="{CD8AFB48-EEB6-4BB9-AFE8-C21DD489A991}"/>
    <cellStyle name="Separador de milhares 16 89 2 4" xfId="38276" xr:uid="{6032A2D6-2AC9-4280-98CC-29D3D767F46C}"/>
    <cellStyle name="Separador de milhares 16 89 2 5" xfId="44131" xr:uid="{78CF2F68-2684-4898-92EB-C75247AA1CC8}"/>
    <cellStyle name="Separador de milhares 16 89 3" xfId="22040" xr:uid="{9046D240-8DD1-4215-A207-43A0DB679241}"/>
    <cellStyle name="Separador de milhares 16 89 3 2" xfId="30126" xr:uid="{0F069582-F83B-45F1-9FEC-9826921EF4EF}"/>
    <cellStyle name="Separador de milhares 16 89 3 3" xfId="38278" xr:uid="{75E90A34-CCE3-4E6C-8BCB-5CE915CEDD3C}"/>
    <cellStyle name="Separador de milhares 16 89 3 4" xfId="45352" xr:uid="{83039325-D23C-4B80-9B59-A7F841B65882}"/>
    <cellStyle name="Separador de milhares 16 89 4" xfId="26609" xr:uid="{EC426864-106E-4D47-AD7C-01FEE63E6E16}"/>
    <cellStyle name="Separador de milhares 16 89 5" xfId="28182" xr:uid="{6EA55F5F-8F17-436F-999D-773C9D6EF429}"/>
    <cellStyle name="Separador de milhares 16 89 6" xfId="38275" xr:uid="{15B9374A-06FA-4084-ACDE-600B67D2594F}"/>
    <cellStyle name="Separador de milhares 16 89 7" xfId="42908" xr:uid="{154F0DB8-025D-4DB4-BF60-96F86EFC98A9}"/>
    <cellStyle name="Separador de milhares 16 9" xfId="22041" xr:uid="{FBF20D25-B9C0-454C-AE15-5C8114EC8AC1}"/>
    <cellStyle name="Separador de milhares 16 9 2" xfId="22042" xr:uid="{76CF5E00-543E-40C4-AA18-38FF6E68F72F}"/>
    <cellStyle name="Separador de milhares 16 9 2 2" xfId="22043" xr:uid="{B31182C3-D246-4948-BA5B-2C59A90C2707}"/>
    <cellStyle name="Separador de milhares 16 9 2 2 2" xfId="31350" xr:uid="{53C8C598-948D-4C16-BD8F-F98D82AEF6AB}"/>
    <cellStyle name="Separador de milhares 16 9 2 2 3" xfId="38281" xr:uid="{CAD82EEC-B5DD-48F4-A2FD-9423D0169306}"/>
    <cellStyle name="Separador de milhares 16 9 2 2 4" xfId="46576" xr:uid="{9030A668-70B1-40BF-820D-D46F90ECE85E}"/>
    <cellStyle name="Separador de milhares 16 9 2 3" xfId="28909" xr:uid="{0AA4B9C0-2F89-4754-A3C2-0FA8521B8851}"/>
    <cellStyle name="Separador de milhares 16 9 2 4" xfId="38280" xr:uid="{28BD5DC2-0B62-4B29-A84A-38FBA34CE6A3}"/>
    <cellStyle name="Separador de milhares 16 9 2 5" xfId="44132" xr:uid="{F7A7D854-8740-47D4-A96B-426D6BC1CBAC}"/>
    <cellStyle name="Separador de milhares 16 9 3" xfId="22044" xr:uid="{4B6C63B7-BE51-4E39-8C0E-0C0CC839650B}"/>
    <cellStyle name="Separador de milhares 16 9 3 2" xfId="30127" xr:uid="{B4CFB8B5-F3FD-47A2-AFE8-05EB15A95F44}"/>
    <cellStyle name="Separador de milhares 16 9 3 3" xfId="38282" xr:uid="{3E88CF95-73C3-4693-AB3D-C132E3AC9D8C}"/>
    <cellStyle name="Separador de milhares 16 9 3 4" xfId="45353" xr:uid="{79B63E65-5F8F-41CB-AB93-614C35A21DE6}"/>
    <cellStyle name="Separador de milhares 16 9 4" xfId="26610" xr:uid="{470469C5-966F-49E6-ABF6-87A90409EC0A}"/>
    <cellStyle name="Separador de milhares 16 9 5" xfId="28183" xr:uid="{ECD531C4-CCA7-4F48-8AAE-4B404212DC91}"/>
    <cellStyle name="Separador de milhares 16 9 6" xfId="38279" xr:uid="{BD4A0AF2-E102-4194-9C1F-10B6FB3ADF49}"/>
    <cellStyle name="Separador de milhares 16 9 7" xfId="42909" xr:uid="{9BED9F59-DB82-47DF-9630-7D3FA5604F41}"/>
    <cellStyle name="Separador de milhares 16 90" xfId="22045" xr:uid="{6D93A46A-DFA6-492F-B7E5-2F6A59C32B2C}"/>
    <cellStyle name="Separador de milhares 16 90 2" xfId="22046" xr:uid="{897E6AE1-FB46-4391-8A66-4E9857083046}"/>
    <cellStyle name="Separador de milhares 16 90 2 2" xfId="22047" xr:uid="{51040427-6A1F-4A7D-9302-3DF15CE15B96}"/>
    <cellStyle name="Separador de milhares 16 90 2 2 2" xfId="31351" xr:uid="{07BA5C38-FFF6-4FFF-A791-E07E467BB250}"/>
    <cellStyle name="Separador de milhares 16 90 2 2 3" xfId="38285" xr:uid="{F383D52B-0C73-40B6-ABE0-5D77115C0681}"/>
    <cellStyle name="Separador de milhares 16 90 2 2 4" xfId="46577" xr:uid="{54F7E6B9-F3F6-4180-AEE0-FA65DB9F30B1}"/>
    <cellStyle name="Separador de milhares 16 90 2 3" xfId="28910" xr:uid="{63A82B72-6110-43E1-AD2F-CA27DF4FF482}"/>
    <cellStyle name="Separador de milhares 16 90 2 4" xfId="38284" xr:uid="{4407FBD2-23D2-4B7E-8889-2834CE88CB27}"/>
    <cellStyle name="Separador de milhares 16 90 2 5" xfId="44133" xr:uid="{17AA2FC8-32A0-4D5F-8CDA-C21689340A96}"/>
    <cellStyle name="Separador de milhares 16 90 3" xfId="22048" xr:uid="{26A1ED88-C2F4-44B5-9DCC-9388C264FC04}"/>
    <cellStyle name="Separador de milhares 16 90 3 2" xfId="30128" xr:uid="{52DE494E-932B-46E3-A5D3-B4A25E670A8B}"/>
    <cellStyle name="Separador de milhares 16 90 3 3" xfId="38286" xr:uid="{1C8077FC-AAA4-41C8-945A-8846C4BA8FC3}"/>
    <cellStyle name="Separador de milhares 16 90 3 4" xfId="45354" xr:uid="{95E23DA1-2BB5-4C48-8429-C4F59388409A}"/>
    <cellStyle name="Separador de milhares 16 90 4" xfId="26611" xr:uid="{B9C1AC1E-E60F-4738-9773-32B5CF17B791}"/>
    <cellStyle name="Separador de milhares 16 90 5" xfId="28184" xr:uid="{C4C465E0-8C7A-4482-8B85-5F9B843B9730}"/>
    <cellStyle name="Separador de milhares 16 90 6" xfId="38283" xr:uid="{186A57DC-004B-4272-8AB6-BAA8C62610BB}"/>
    <cellStyle name="Separador de milhares 16 90 7" xfId="42910" xr:uid="{E1589E77-FDF6-4E66-AC5B-E6C038D4BA08}"/>
    <cellStyle name="Separador de milhares 16 91" xfId="22049" xr:uid="{5DB08695-61BA-4866-8C97-CCFC7EC7C167}"/>
    <cellStyle name="Separador de milhares 16 91 2" xfId="22050" xr:uid="{BD941D7A-3D7D-4D4D-AF35-2FE7F9CFCBDC}"/>
    <cellStyle name="Separador de milhares 16 91 2 2" xfId="22051" xr:uid="{7965AEEB-1954-4D56-8C85-71CE7DFC1E97}"/>
    <cellStyle name="Separador de milhares 16 91 2 2 2" xfId="31352" xr:uid="{B3406580-C39C-4115-8F74-30D6B65E6A58}"/>
    <cellStyle name="Separador de milhares 16 91 2 2 3" xfId="38289" xr:uid="{11FF3A9C-1136-4604-9906-282875F26914}"/>
    <cellStyle name="Separador de milhares 16 91 2 2 4" xfId="46578" xr:uid="{E2B51355-23EC-4158-8278-91A56096AB92}"/>
    <cellStyle name="Separador de milhares 16 91 2 3" xfId="28911" xr:uid="{1C92FFAC-A68F-4DCF-A4F3-D509BAD9D086}"/>
    <cellStyle name="Separador de milhares 16 91 2 4" xfId="38288" xr:uid="{12B046F5-6CD1-41F8-B02B-E09DDB13786B}"/>
    <cellStyle name="Separador de milhares 16 91 2 5" xfId="44134" xr:uid="{3B12D460-7CA8-46AD-83ED-67261015B488}"/>
    <cellStyle name="Separador de milhares 16 91 3" xfId="22052" xr:uid="{02D20CB1-A38A-4402-ABEE-5B7C20E3AC94}"/>
    <cellStyle name="Separador de milhares 16 91 3 2" xfId="30129" xr:uid="{8AA1AE0C-0A46-4AD0-A50F-ACB48FA79494}"/>
    <cellStyle name="Separador de milhares 16 91 3 3" xfId="38290" xr:uid="{0C7F9ED6-EBEC-4A55-8D9A-AD51206AFC53}"/>
    <cellStyle name="Separador de milhares 16 91 3 4" xfId="45355" xr:uid="{B75ED2C5-3E6E-4404-9616-B4E1E83DEE55}"/>
    <cellStyle name="Separador de milhares 16 91 4" xfId="26612" xr:uid="{D97C1F25-C555-4EE7-BE55-928341F0FAA1}"/>
    <cellStyle name="Separador de milhares 16 91 5" xfId="28185" xr:uid="{7754D9DB-37A0-4944-A97F-B2707CD9E910}"/>
    <cellStyle name="Separador de milhares 16 91 6" xfId="38287" xr:uid="{DDEFF7F8-13C0-4E1F-9B90-EAB046B352D5}"/>
    <cellStyle name="Separador de milhares 16 91 7" xfId="42911" xr:uid="{C002BBFB-6BE3-4EA7-AC75-3F9BAB02E5BA}"/>
    <cellStyle name="Separador de milhares 16 92" xfId="22053" xr:uid="{01935F7D-A191-4B3B-9C75-9C2F0E93E455}"/>
    <cellStyle name="Separador de milhares 16 92 2" xfId="22054" xr:uid="{0ED8AA93-FBF9-4B00-B03B-070439EE0E4C}"/>
    <cellStyle name="Separador de milhares 16 92 2 2" xfId="22055" xr:uid="{71ADEEA0-4A17-48D7-929C-E335AD158943}"/>
    <cellStyle name="Separador de milhares 16 92 2 2 2" xfId="31353" xr:uid="{44A1DB91-AADF-4A88-BB4B-A06486385D7A}"/>
    <cellStyle name="Separador de milhares 16 92 2 2 3" xfId="38293" xr:uid="{791FD036-7BC3-450C-98FA-7A96C28EC992}"/>
    <cellStyle name="Separador de milhares 16 92 2 2 4" xfId="46579" xr:uid="{9FF522D5-F6ED-4919-9851-28155097EDFA}"/>
    <cellStyle name="Separador de milhares 16 92 2 3" xfId="28912" xr:uid="{52B07A1C-A6A7-4F16-A30E-380BA6B7279F}"/>
    <cellStyle name="Separador de milhares 16 92 2 4" xfId="38292" xr:uid="{870CEC54-2783-45A5-BCBB-6A86502497B7}"/>
    <cellStyle name="Separador de milhares 16 92 2 5" xfId="44135" xr:uid="{D6753CDE-94D6-4B8A-BEAE-50F9DEFA4E8A}"/>
    <cellStyle name="Separador de milhares 16 92 3" xfId="22056" xr:uid="{063B347D-55D0-4228-9DFB-6A47D5DF9AEE}"/>
    <cellStyle name="Separador de milhares 16 92 3 2" xfId="30130" xr:uid="{7F773009-687B-441F-8E13-C7A7793006FD}"/>
    <cellStyle name="Separador de milhares 16 92 3 3" xfId="38294" xr:uid="{B06AD1EA-DBE8-4560-B823-B39B20B894E7}"/>
    <cellStyle name="Separador de milhares 16 92 3 4" xfId="45356" xr:uid="{FDAE4B3A-44CB-46F0-BB35-A7739E25FD2B}"/>
    <cellStyle name="Separador de milhares 16 92 4" xfId="26613" xr:uid="{EBCD49F6-B353-41AD-9EE5-4A20BF44EF2F}"/>
    <cellStyle name="Separador de milhares 16 92 5" xfId="28186" xr:uid="{4D230AEC-D2AF-458E-9BE9-312858B2461D}"/>
    <cellStyle name="Separador de milhares 16 92 6" xfId="38291" xr:uid="{626C24E7-F91E-4332-8728-0467D70928DB}"/>
    <cellStyle name="Separador de milhares 16 92 7" xfId="42912" xr:uid="{D2D3575B-1DB0-4AE9-90D0-D33664BD8378}"/>
    <cellStyle name="Separador de milhares 16 93" xfId="22057" xr:uid="{C3CC80D3-F54B-45DE-8314-D4DB7747BFB3}"/>
    <cellStyle name="Separador de milhares 16 93 2" xfId="22058" xr:uid="{2A608CA7-986E-46B1-B977-5FBE661AD7C3}"/>
    <cellStyle name="Separador de milhares 16 93 2 2" xfId="22059" xr:uid="{C3C0E79A-A6F9-4B1E-8E60-C62D81676465}"/>
    <cellStyle name="Separador de milhares 16 93 2 2 2" xfId="31354" xr:uid="{2E899712-0705-4160-9016-EA9DDE064220}"/>
    <cellStyle name="Separador de milhares 16 93 2 2 3" xfId="38297" xr:uid="{50948014-4D7F-4A5F-B217-66716ACC92D4}"/>
    <cellStyle name="Separador de milhares 16 93 2 2 4" xfId="46580" xr:uid="{C5196DFA-305B-46E5-9BC5-3F0C53CC2B44}"/>
    <cellStyle name="Separador de milhares 16 93 2 3" xfId="28913" xr:uid="{1E5DD68D-D732-4F13-A41A-97B2A284D420}"/>
    <cellStyle name="Separador de milhares 16 93 2 4" xfId="38296" xr:uid="{E47E7C44-84AD-4B51-A30E-5C77FB17D188}"/>
    <cellStyle name="Separador de milhares 16 93 2 5" xfId="44136" xr:uid="{296A1E0F-3426-4BED-80D0-ABFA6B2DBD71}"/>
    <cellStyle name="Separador de milhares 16 93 3" xfId="22060" xr:uid="{9E08FCAC-8190-4BBC-9EF6-5611C4F67627}"/>
    <cellStyle name="Separador de milhares 16 93 3 2" xfId="30131" xr:uid="{406A8F7F-D699-4D55-B201-7D2BC766444F}"/>
    <cellStyle name="Separador de milhares 16 93 3 3" xfId="38298" xr:uid="{127FB5A6-63D9-4F4D-87B8-5D81E4182EBD}"/>
    <cellStyle name="Separador de milhares 16 93 3 4" xfId="45357" xr:uid="{00BA6832-AF0D-4F93-BEC2-A2FB7C0E7E14}"/>
    <cellStyle name="Separador de milhares 16 93 4" xfId="26614" xr:uid="{4B64C21E-722D-487C-9AAD-8DDF0889CF02}"/>
    <cellStyle name="Separador de milhares 16 93 5" xfId="28187" xr:uid="{A4EB747B-FD82-4FCA-BAB6-5D4C496239A6}"/>
    <cellStyle name="Separador de milhares 16 93 6" xfId="38295" xr:uid="{4531D4D9-13AC-418F-BB69-6220FCAF71B3}"/>
    <cellStyle name="Separador de milhares 16 93 7" xfId="42913" xr:uid="{C27B5768-F722-494B-ABD8-CCF09F940488}"/>
    <cellStyle name="Separador de milhares 16 94" xfId="22061" xr:uid="{71C37674-9C74-40E1-AC38-C738CD87D1BC}"/>
    <cellStyle name="Separador de milhares 16 94 2" xfId="22062" xr:uid="{CDBAC593-9EA4-43AC-9F42-2B26A102C475}"/>
    <cellStyle name="Separador de milhares 16 94 2 2" xfId="22063" xr:uid="{3F49A1D6-185E-45C2-B041-9E393616E007}"/>
    <cellStyle name="Separador de milhares 16 94 2 2 2" xfId="31355" xr:uid="{738D585A-5FB4-4F0D-8137-203F53C89508}"/>
    <cellStyle name="Separador de milhares 16 94 2 2 3" xfId="38301" xr:uid="{FFB87FFF-4670-4EF3-AFAA-0F589B0E3A6C}"/>
    <cellStyle name="Separador de milhares 16 94 2 2 4" xfId="46581" xr:uid="{C5499149-8677-4730-BD47-B259DCC1DBF6}"/>
    <cellStyle name="Separador de milhares 16 94 2 3" xfId="28914" xr:uid="{4AFEFBF9-E12B-42FC-B2E0-6999237BCBA1}"/>
    <cellStyle name="Separador de milhares 16 94 2 4" xfId="38300" xr:uid="{7E98230B-D477-45D7-8006-289FEEE2B5DC}"/>
    <cellStyle name="Separador de milhares 16 94 2 5" xfId="44137" xr:uid="{981FF2BB-2FD1-4F3F-8AAF-F3AFF3A6C221}"/>
    <cellStyle name="Separador de milhares 16 94 3" xfId="22064" xr:uid="{CF463F5C-11ED-4B8D-A3FE-6D3901FAC15C}"/>
    <cellStyle name="Separador de milhares 16 94 3 2" xfId="30132" xr:uid="{3D38E4C4-9CD8-43A8-8524-370AD5D8CD97}"/>
    <cellStyle name="Separador de milhares 16 94 3 3" xfId="38302" xr:uid="{98979B16-E53C-4110-BD62-D42DD5376FB7}"/>
    <cellStyle name="Separador de milhares 16 94 3 4" xfId="45358" xr:uid="{98AFC259-710F-4560-958E-084F9F4771FC}"/>
    <cellStyle name="Separador de milhares 16 94 4" xfId="26615" xr:uid="{CE53F1F7-820C-4A62-8A7F-E53FC7B9A803}"/>
    <cellStyle name="Separador de milhares 16 94 5" xfId="28188" xr:uid="{1B2693B9-60A9-4CD4-9D16-482679AE0092}"/>
    <cellStyle name="Separador de milhares 16 94 6" xfId="38299" xr:uid="{9E95C2B9-2D09-4C1A-8788-D67514EFB33A}"/>
    <cellStyle name="Separador de milhares 16 94 7" xfId="42914" xr:uid="{95CEEE9D-7FB1-4056-AE78-9AF3B05A9DDF}"/>
    <cellStyle name="Separador de milhares 16 95" xfId="22065" xr:uid="{DC69E4C8-7596-4F48-8CE4-D2E0309E4950}"/>
    <cellStyle name="Separador de milhares 16 95 2" xfId="22066" xr:uid="{D0BA1EA7-F62F-4AD6-B210-593C86FB6E19}"/>
    <cellStyle name="Separador de milhares 16 95 2 2" xfId="22067" xr:uid="{B8F87040-BAA5-415B-A070-E994205CBDD5}"/>
    <cellStyle name="Separador de milhares 16 95 2 2 2" xfId="31356" xr:uid="{BBD6CCF2-1902-4EFE-AA8D-ACAA6ADF8164}"/>
    <cellStyle name="Separador de milhares 16 95 2 2 3" xfId="38305" xr:uid="{D4CBB558-4EB9-49C3-896C-15AF8455213E}"/>
    <cellStyle name="Separador de milhares 16 95 2 2 4" xfId="46582" xr:uid="{89EDBBAD-4C71-48E2-9FA7-A832FD082C84}"/>
    <cellStyle name="Separador de milhares 16 95 2 3" xfId="28915" xr:uid="{395016AC-9D0C-4877-AC66-E96494C12D2F}"/>
    <cellStyle name="Separador de milhares 16 95 2 4" xfId="38304" xr:uid="{E1AD3752-3586-4292-8AB7-F6CBA5EEC550}"/>
    <cellStyle name="Separador de milhares 16 95 2 5" xfId="44138" xr:uid="{502F2C0E-4BC4-48F9-8191-CF2B2E76994F}"/>
    <cellStyle name="Separador de milhares 16 95 3" xfId="22068" xr:uid="{D4D26FA4-BC85-4267-B404-30CE8897C703}"/>
    <cellStyle name="Separador de milhares 16 95 3 2" xfId="30133" xr:uid="{8F5A497F-5869-421F-A78F-290827DD0EF9}"/>
    <cellStyle name="Separador de milhares 16 95 3 3" xfId="38306" xr:uid="{A3432DA8-76CA-4EC6-834C-BFD6F25392CA}"/>
    <cellStyle name="Separador de milhares 16 95 3 4" xfId="45359" xr:uid="{A38BF688-BE00-45DE-A723-D8EC8F055752}"/>
    <cellStyle name="Separador de milhares 16 95 4" xfId="26616" xr:uid="{EF317633-F5EE-4FEA-A7AE-672CA7357892}"/>
    <cellStyle name="Separador de milhares 16 95 5" xfId="28189" xr:uid="{A5086787-4AF0-49D9-92BF-25C7B6173CE4}"/>
    <cellStyle name="Separador de milhares 16 95 6" xfId="38303" xr:uid="{5617B086-11AC-4BCE-9D8A-A8E33A433AAB}"/>
    <cellStyle name="Separador de milhares 16 95 7" xfId="42915" xr:uid="{3C98C5CB-9822-4272-85CA-9EA710A7B1AB}"/>
    <cellStyle name="Separador de milhares 16 96" xfId="22069" xr:uid="{6B4D5D6B-2A06-45BC-ACC0-DDCEBD6F9311}"/>
    <cellStyle name="Separador de milhares 16 96 2" xfId="22070" xr:uid="{A159C4D3-B7DA-45CB-9FF4-37D032F60C42}"/>
    <cellStyle name="Separador de milhares 16 96 2 2" xfId="22071" xr:uid="{E607EAD7-091E-4C50-BF23-27D1285EFD3E}"/>
    <cellStyle name="Separador de milhares 16 96 2 2 2" xfId="31357" xr:uid="{ED68FB06-83AC-4E68-B89D-AFDD6022B2C9}"/>
    <cellStyle name="Separador de milhares 16 96 2 2 3" xfId="38309" xr:uid="{F03B5C47-E30A-433F-A5E3-D182FA9970E7}"/>
    <cellStyle name="Separador de milhares 16 96 2 2 4" xfId="46583" xr:uid="{D41673B8-AFA3-480B-96A2-532A20BAB390}"/>
    <cellStyle name="Separador de milhares 16 96 2 3" xfId="28916" xr:uid="{CB03DF6D-1B53-41A3-8564-2C9AB1AE0DAF}"/>
    <cellStyle name="Separador de milhares 16 96 2 4" xfId="38308" xr:uid="{4AC61E1B-C9D4-4FEF-93CA-E096C11343FD}"/>
    <cellStyle name="Separador de milhares 16 96 2 5" xfId="44139" xr:uid="{9537E0EF-783B-4653-8EDD-DD3A944B57B1}"/>
    <cellStyle name="Separador de milhares 16 96 3" xfId="22072" xr:uid="{95438C74-ADDA-4F4F-B061-284C1F5F1D6F}"/>
    <cellStyle name="Separador de milhares 16 96 3 2" xfId="30134" xr:uid="{00C905A2-8BCB-4B81-ADA0-B9BEC40E4D4B}"/>
    <cellStyle name="Separador de milhares 16 96 3 3" xfId="38310" xr:uid="{639075C9-4170-4010-A4CB-99EF58877CE9}"/>
    <cellStyle name="Separador de milhares 16 96 3 4" xfId="45360" xr:uid="{19A1EE18-2439-4981-B94B-96A57C4DF823}"/>
    <cellStyle name="Separador de milhares 16 96 4" xfId="26617" xr:uid="{14B84772-4D8D-44C7-90A5-CBD2C57ECFC3}"/>
    <cellStyle name="Separador de milhares 16 96 5" xfId="28190" xr:uid="{DCF52E49-24AA-4174-B7F2-A129D09C41F8}"/>
    <cellStyle name="Separador de milhares 16 96 6" xfId="38307" xr:uid="{CBD3C076-C954-4E5F-A033-8D95661AB327}"/>
    <cellStyle name="Separador de milhares 16 96 7" xfId="42916" xr:uid="{6B397B5B-3C8F-44F4-BE48-F24748734B1B}"/>
    <cellStyle name="Separador de milhares 16 97" xfId="22073" xr:uid="{C6E589AF-DA30-4D57-A7CC-886D7BB56869}"/>
    <cellStyle name="Separador de milhares 16 97 2" xfId="22074" xr:uid="{48E6658A-DB43-40AD-A205-FF94560ABCAF}"/>
    <cellStyle name="Separador de milhares 16 97 2 2" xfId="22075" xr:uid="{7D19A812-2AD5-4336-A64A-8AF0F628D157}"/>
    <cellStyle name="Separador de milhares 16 97 2 2 2" xfId="31358" xr:uid="{7CD30F68-B557-4D3D-8D1E-8CCD223A9A4C}"/>
    <cellStyle name="Separador de milhares 16 97 2 2 3" xfId="38313" xr:uid="{B5F74E47-57AB-424D-99EB-4A5618C0CDFD}"/>
    <cellStyle name="Separador de milhares 16 97 2 2 4" xfId="46584" xr:uid="{458E46AD-A2D7-42CF-8BF4-C63CFB35CFB5}"/>
    <cellStyle name="Separador de milhares 16 97 2 3" xfId="28917" xr:uid="{9AF9D143-FEFA-49B0-918C-D1DE50D8AD2F}"/>
    <cellStyle name="Separador de milhares 16 97 2 4" xfId="38312" xr:uid="{C9563C55-B87D-41BE-B3A1-73C9C747810B}"/>
    <cellStyle name="Separador de milhares 16 97 2 5" xfId="44140" xr:uid="{DC5619C3-057F-4401-B044-AE6DA09C2A99}"/>
    <cellStyle name="Separador de milhares 16 97 3" xfId="22076" xr:uid="{B0C12124-C137-4EBD-A55C-B1B57999C80B}"/>
    <cellStyle name="Separador de milhares 16 97 3 2" xfId="30135" xr:uid="{0AA72F68-1EE9-4ECF-AD13-DD56CB552D8E}"/>
    <cellStyle name="Separador de milhares 16 97 3 3" xfId="38314" xr:uid="{052A528D-5B50-4FB3-B811-1F250D5777C2}"/>
    <cellStyle name="Separador de milhares 16 97 3 4" xfId="45361" xr:uid="{F824B14E-6399-4E30-9413-1030D18F6166}"/>
    <cellStyle name="Separador de milhares 16 97 4" xfId="26618" xr:uid="{6C697A1A-0330-480A-81F9-4A91C31A3F94}"/>
    <cellStyle name="Separador de milhares 16 97 5" xfId="28191" xr:uid="{6E574D04-3190-4AFC-93F6-387347039C5F}"/>
    <cellStyle name="Separador de milhares 16 97 6" xfId="38311" xr:uid="{910A6895-9AD3-4487-9F6A-2AC358B51B39}"/>
    <cellStyle name="Separador de milhares 16 97 7" xfId="42917" xr:uid="{21139176-AC87-4E59-B572-C648DFDEDAC6}"/>
    <cellStyle name="Separador de milhares 16 98" xfId="22077" xr:uid="{1D309410-E143-4A1E-B8E7-D524E8B6FEA3}"/>
    <cellStyle name="Separador de milhares 16 98 2" xfId="22078" xr:uid="{660483E4-69F3-424E-969D-34D048850F3F}"/>
    <cellStyle name="Separador de milhares 16 98 2 2" xfId="30571" xr:uid="{AB718E70-8231-49C7-99EB-FE0205FF90A0}"/>
    <cellStyle name="Separador de milhares 16 98 2 3" xfId="38316" xr:uid="{5164E4CC-6533-4DF2-9D47-D4ADA81BC27B}"/>
    <cellStyle name="Separador de milhares 16 98 2 4" xfId="45797" xr:uid="{CDD6C6D2-076B-44A6-8C90-1021351DC9A7}"/>
    <cellStyle name="Separador de milhares 16 98 3" xfId="27196" xr:uid="{118E7A11-7395-4A55-8C4D-6EB06A70F868}"/>
    <cellStyle name="Separador de milhares 16 98 4" xfId="38315" xr:uid="{CA652758-FEC0-45B2-8434-A8438F2BFA8B}"/>
    <cellStyle name="Separador de milhares 16 98 5" xfId="43353" xr:uid="{8B877165-0445-4EEE-AEB4-235BCF18E450}"/>
    <cellStyle name="Separador de milhares 16 99" xfId="22079" xr:uid="{F8192ECD-51D0-4177-A497-13D92FD6055C}"/>
    <cellStyle name="Separador de milhares 16 99 2" xfId="29348" xr:uid="{0E98E7AF-260E-4E1E-944C-EAACFDEB8693}"/>
    <cellStyle name="Separador de milhares 16 99 3" xfId="38317" xr:uid="{E2E4A255-ABA4-476E-9AA0-7B2D171B8DFD}"/>
    <cellStyle name="Separador de milhares 16 99 4" xfId="44574" xr:uid="{667C3BC1-03EE-4711-9666-3EC2A0F6E901}"/>
    <cellStyle name="Separador de milhares 17" xfId="14322" xr:uid="{49D74A52-2C08-413C-8741-B0254FF07A6E}"/>
    <cellStyle name="Separador de milhares 17 2" xfId="22081" xr:uid="{A80C89E9-CC4F-41FE-9AF7-1297F9AD654F}"/>
    <cellStyle name="Separador de milhares 17 2 2" xfId="22082" xr:uid="{A3BAB9F1-FFBD-4D38-BB6D-85843B474562}"/>
    <cellStyle name="Separador de milhares 17 2 2 2" xfId="31359" xr:uid="{38518A9B-756F-441B-A67A-30A6408FFDD0}"/>
    <cellStyle name="Separador de milhares 17 2 2 3" xfId="38320" xr:uid="{CB38322F-2DEA-49B3-A856-EE7BCB7BABAB}"/>
    <cellStyle name="Separador de milhares 17 2 2 4" xfId="46585" xr:uid="{EF6B3068-6E38-4EE8-BF02-C0B3C563DFAE}"/>
    <cellStyle name="Separador de milhares 17 2 3" xfId="28918" xr:uid="{24919F79-1D9C-471A-8019-818E053ABFA7}"/>
    <cellStyle name="Separador de milhares 17 2 4" xfId="38319" xr:uid="{7F917ABA-E24F-48D4-BDA1-A5C64A152402}"/>
    <cellStyle name="Separador de milhares 17 2 5" xfId="44141" xr:uid="{8DBEC6C7-041D-4518-A7F0-B14D1F227A2B}"/>
    <cellStyle name="Separador de milhares 17 3" xfId="22083" xr:uid="{C4EA6595-FA65-4634-9C51-A79DEF22A7D6}"/>
    <cellStyle name="Separador de milhares 17 3 2" xfId="30136" xr:uid="{53109435-8E07-46B1-8CF3-F7B09F5C1AEF}"/>
    <cellStyle name="Separador de milhares 17 3 3" xfId="38321" xr:uid="{A9C3604A-B59C-4226-96CB-D72EC556ECC8}"/>
    <cellStyle name="Separador de milhares 17 3 4" xfId="45362" xr:uid="{E17D7447-E801-4FC0-A08D-EC7F641E24CF}"/>
    <cellStyle name="Separador de milhares 17 4" xfId="22080" xr:uid="{9E81D021-FEEA-4B94-8A1A-6A544560211B}"/>
    <cellStyle name="Separador de milhares 17 4 2" xfId="32310" xr:uid="{F5F4E0B6-7706-4CCD-AE59-4F0B9BF33B1D}"/>
    <cellStyle name="Separador de milhares 17 4 3" xfId="38318" xr:uid="{2135068D-B248-4116-BFFF-C30BE3E59F4C}"/>
    <cellStyle name="Separador de milhares 17 4 4" xfId="47041" xr:uid="{432B6A80-39BE-4459-95CC-5598DF3A54DB}"/>
    <cellStyle name="Separador de milhares 17 5" xfId="26619" xr:uid="{1A2B5E95-AECB-48D3-841D-186E0A668011}"/>
    <cellStyle name="Separador de milhares 17 6" xfId="28192" xr:uid="{0444B08F-2538-4421-880E-5D1A70477F0C}"/>
    <cellStyle name="Separador de milhares 17 7" xfId="35124" xr:uid="{4BA38A07-CF80-4114-9DAD-879438559330}"/>
    <cellStyle name="Separador de milhares 17 8" xfId="42918" xr:uid="{375F446A-7964-4D4B-BA09-B4497F2481B5}"/>
    <cellStyle name="Separador de milhares 17 9" xfId="16952" xr:uid="{0B043CAB-24AF-434D-9C75-87F3898C2657}"/>
    <cellStyle name="Separador de milhares 18" xfId="14323" xr:uid="{47DDBA87-4F57-4A94-88F3-74ECE2C2DDD4}"/>
    <cellStyle name="Separador de milhares 18 2" xfId="22085" xr:uid="{ED8EADF9-D5CB-474A-A82C-7478EC325300}"/>
    <cellStyle name="Separador de milhares 18 2 2" xfId="22086" xr:uid="{9EFDAAE0-4178-4437-8716-5949157695C9}"/>
    <cellStyle name="Separador de milhares 18 2 2 2" xfId="31360" xr:uid="{84E323C7-952F-4A74-A112-10B47D09A035}"/>
    <cellStyle name="Separador de milhares 18 2 2 3" xfId="38324" xr:uid="{02026C52-F3FC-4BA9-90F3-4603DEA36CF8}"/>
    <cellStyle name="Separador de milhares 18 2 2 4" xfId="46586" xr:uid="{8518AC97-31F2-451B-9F9D-8C9E57D4953D}"/>
    <cellStyle name="Separador de milhares 18 2 3" xfId="28919" xr:uid="{4E84FE86-73EF-4AFF-8AAF-F9B77C4D396D}"/>
    <cellStyle name="Separador de milhares 18 2 4" xfId="38323" xr:uid="{C8A5BC07-A9B6-4E4D-9BDB-D7907394617A}"/>
    <cellStyle name="Separador de milhares 18 2 5" xfId="44142" xr:uid="{33091612-62C7-4437-A165-30D80995B82F}"/>
    <cellStyle name="Separador de milhares 18 3" xfId="22087" xr:uid="{263B4954-54B2-45B4-84BD-3D0C3B691040}"/>
    <cellStyle name="Separador de milhares 18 3 2" xfId="30137" xr:uid="{AAE6BB53-6420-4AA7-B9B7-6AA6F1F58367}"/>
    <cellStyle name="Separador de milhares 18 3 3" xfId="38325" xr:uid="{1467F3F9-1B25-4EE7-98E4-F1177FF94072}"/>
    <cellStyle name="Separador de milhares 18 3 4" xfId="45363" xr:uid="{47F8D51E-D857-447C-8677-F300DD9D7A48}"/>
    <cellStyle name="Separador de milhares 18 4" xfId="22084" xr:uid="{8EBF2E80-40FE-4FBE-910A-386102D07C02}"/>
    <cellStyle name="Separador de milhares 18 4 2" xfId="32311" xr:uid="{F632940B-0FF6-477A-A75E-029039DF5231}"/>
    <cellStyle name="Separador de milhares 18 4 3" xfId="38322" xr:uid="{7B0693A0-823F-40D2-A321-D3CEFF6203A6}"/>
    <cellStyle name="Separador de milhares 18 4 4" xfId="47042" xr:uid="{2B15F1A1-5587-4356-B80D-A15C23C194F6}"/>
    <cellStyle name="Separador de milhares 18 5" xfId="26620" xr:uid="{325D4239-DDC1-43EE-829B-085FF352A8B3}"/>
    <cellStyle name="Separador de milhares 18 6" xfId="28193" xr:uid="{68C3DAC6-282E-44D3-AB70-8AE129FBA456}"/>
    <cellStyle name="Separador de milhares 18 7" xfId="35125" xr:uid="{CDD029BB-7415-4342-A66C-DA1E875C0C12}"/>
    <cellStyle name="Separador de milhares 18 8" xfId="42919" xr:uid="{F5481272-F7FC-49F9-B80C-9C124340693F}"/>
    <cellStyle name="Separador de milhares 18 9" xfId="16953" xr:uid="{29073962-62B3-4A09-BE02-F1EE497B9B83}"/>
    <cellStyle name="Separador de milhares 19" xfId="14324" xr:uid="{7F32C776-8DBE-40E1-87D3-81164EB4DF1C}"/>
    <cellStyle name="Separador de milhares 19 2" xfId="22089" xr:uid="{4A9C4749-A596-4EF1-9864-590AF4DD477D}"/>
    <cellStyle name="Separador de milhares 19 2 2" xfId="22090" xr:uid="{7D75D79D-3382-4FEB-BB52-F115AFD36B59}"/>
    <cellStyle name="Separador de milhares 19 2 2 2" xfId="31361" xr:uid="{FF973C8E-844E-4CA6-B205-A1B6CC8508E4}"/>
    <cellStyle name="Separador de milhares 19 2 2 3" xfId="38328" xr:uid="{E0E989C0-A65E-482F-812D-CE1E4F757C4E}"/>
    <cellStyle name="Separador de milhares 19 2 2 4" xfId="46587" xr:uid="{6E54EB81-D311-49CA-9667-515FD3437DA3}"/>
    <cellStyle name="Separador de milhares 19 2 3" xfId="28920" xr:uid="{2F9EE8DB-EB73-4597-9D90-6FE669C428EA}"/>
    <cellStyle name="Separador de milhares 19 2 4" xfId="38327" xr:uid="{2AEBFD8F-F5E1-45E3-90AB-7AF4E973C7DA}"/>
    <cellStyle name="Separador de milhares 19 2 5" xfId="44143" xr:uid="{B28411EA-CBA6-441A-AEF6-30EFB362E290}"/>
    <cellStyle name="Separador de milhares 19 3" xfId="22091" xr:uid="{311C5874-14ED-405E-97EE-311775B135A3}"/>
    <cellStyle name="Separador de milhares 19 3 2" xfId="30138" xr:uid="{7DF3AA0B-1870-418C-8F55-5FFA208A0DEA}"/>
    <cellStyle name="Separador de milhares 19 3 3" xfId="38329" xr:uid="{F3DFFF10-8224-4B7E-8B16-FA2F050F38A1}"/>
    <cellStyle name="Separador de milhares 19 3 4" xfId="45364" xr:uid="{554FD396-5694-4B63-8983-3859F4496583}"/>
    <cellStyle name="Separador de milhares 19 4" xfId="22088" xr:uid="{9EF05F6D-E2DF-4AA9-8001-966D3B555845}"/>
    <cellStyle name="Separador de milhares 19 4 2" xfId="32312" xr:uid="{171378AC-67F4-4A91-9D72-A626CB141BBC}"/>
    <cellStyle name="Separador de milhares 19 4 3" xfId="38326" xr:uid="{DE6CC9F1-7551-4FEB-89A9-77C50A0E922B}"/>
    <cellStyle name="Separador de milhares 19 4 4" xfId="47043" xr:uid="{D4C5727C-933F-42C0-9454-D242086663DF}"/>
    <cellStyle name="Separador de milhares 19 5" xfId="26621" xr:uid="{0D7F8A65-40B7-416C-9ABE-2F16F2E51423}"/>
    <cellStyle name="Separador de milhares 19 6" xfId="28194" xr:uid="{1A1D2C00-CB2D-47FB-830E-5EEB1EC0F111}"/>
    <cellStyle name="Separador de milhares 19 7" xfId="35126" xr:uid="{8FF22F8E-0C91-4461-84F2-737D9010D6E0}"/>
    <cellStyle name="Separador de milhares 19 8" xfId="42920" xr:uid="{789A2394-6862-47A1-A5FE-1274BE1282C7}"/>
    <cellStyle name="Separador de milhares 19 9" xfId="16954" xr:uid="{735A7D3F-3171-4C56-AA54-1C9C2C0B8F76}"/>
    <cellStyle name="Separador de milhares 2" xfId="98" xr:uid="{00000000-0005-0000-0000-000064000000}"/>
    <cellStyle name="Separador de milhares 2 10" xfId="16253" xr:uid="{6B0EFE1A-C07A-481D-9B57-3CA9032CA9A2}"/>
    <cellStyle name="Separador de milhares 2 10 2" xfId="22093" xr:uid="{E0C77A85-08D9-47B8-9600-E4852175A8FC}"/>
    <cellStyle name="Separador de milhares 2 10 2 2" xfId="22094" xr:uid="{BE5808C5-9A5F-411F-B365-BB34F85B4686}"/>
    <cellStyle name="Separador de milhares 2 10 2 2 2" xfId="31362" xr:uid="{1D680018-1478-40B3-87CF-2A71FECBA6C9}"/>
    <cellStyle name="Separador de milhares 2 10 2 2 3" xfId="38332" xr:uid="{A02FF7C5-6883-4C81-8270-20F4046D333C}"/>
    <cellStyle name="Separador de milhares 2 10 2 2 4" xfId="46588" xr:uid="{5336EA65-3764-4BE8-946D-063EE7418AE0}"/>
    <cellStyle name="Separador de milhares 2 10 2 3" xfId="28921" xr:uid="{9BE40213-C28D-4D2A-A0D6-3AF46B29416C}"/>
    <cellStyle name="Separador de milhares 2 10 2 4" xfId="38331" xr:uid="{FADCDCDD-34A6-42D7-A29E-D189ED0C5329}"/>
    <cellStyle name="Separador de milhares 2 10 2 5" xfId="44144" xr:uid="{4E45EB21-35FE-45DC-B53D-A011DBEC6A60}"/>
    <cellStyle name="Separador de milhares 2 10 3" xfId="22095" xr:uid="{92A98817-5BEE-4DA3-98CC-9D22B92D3B61}"/>
    <cellStyle name="Separador de milhares 2 10 3 2" xfId="30139" xr:uid="{6DAE4955-90EC-4843-9396-75262C3F6478}"/>
    <cellStyle name="Separador de milhares 2 10 3 3" xfId="38333" xr:uid="{DDCA5CA3-E26B-40F0-BAA9-1E6696E4145B}"/>
    <cellStyle name="Separador de milhares 2 10 3 4" xfId="45365" xr:uid="{06508079-C552-4250-9633-3AFA03E55C6E}"/>
    <cellStyle name="Separador de milhares 2 10 4" xfId="22092" xr:uid="{A526FE21-0A68-4D45-B909-28FBFE901D05}"/>
    <cellStyle name="Separador de milhares 2 10 4 2" xfId="38330" xr:uid="{4ED4E7CC-22F0-41A0-9DC7-912C54904F74}"/>
    <cellStyle name="Separador de milhares 2 10 5" xfId="26622" xr:uid="{BEA03C2C-0C5E-46AA-B126-4087C2B33D3E}"/>
    <cellStyle name="Separador de milhares 2 10 6" xfId="28195" xr:uid="{BE222BA9-86F6-44F1-8B1C-9A561C55BA06}"/>
    <cellStyle name="Separador de milhares 2 10 7" xfId="34260" xr:uid="{EAEB2F56-A2D3-416B-B993-97ADBD394028}"/>
    <cellStyle name="Separador de milhares 2 10 8" xfId="42921" xr:uid="{7969D6C8-1288-44F5-B8C6-B8F2D55BB6EC}"/>
    <cellStyle name="Separador de milhares 2 10 9" xfId="16319" xr:uid="{B7676891-52B7-49B5-8530-144AA134EB93}"/>
    <cellStyle name="Separador de milhares 2 11" xfId="22096" xr:uid="{51C8B0C2-B7CD-4D75-8CC9-24BEECE5F2A1}"/>
    <cellStyle name="Separador de milhares 2 11 2" xfId="22097" xr:uid="{BE250F44-75E2-4B91-8FC2-48349FECF1BB}"/>
    <cellStyle name="Separador de milhares 2 11 2 2" xfId="22098" xr:uid="{3A4FAFC2-510C-4BB4-B84F-1905BA09462B}"/>
    <cellStyle name="Separador de milhares 2 11 2 2 2" xfId="31363" xr:uid="{90D4488F-DAFE-4E2B-8E9D-B6DEE12CB9BB}"/>
    <cellStyle name="Separador de milhares 2 11 2 2 3" xfId="38336" xr:uid="{C5F40405-88A4-4525-BA4C-A27730E499E8}"/>
    <cellStyle name="Separador de milhares 2 11 2 2 4" xfId="46589" xr:uid="{D680FDBF-F688-4DCC-9BE5-6C003D73C916}"/>
    <cellStyle name="Separador de milhares 2 11 2 3" xfId="28922" xr:uid="{6A44821D-6040-4B0C-9340-8914C8DFB037}"/>
    <cellStyle name="Separador de milhares 2 11 2 4" xfId="38335" xr:uid="{6A26ED26-194F-4A59-BE21-72CABFDD7AB3}"/>
    <cellStyle name="Separador de milhares 2 11 2 5" xfId="44145" xr:uid="{9880E237-8218-4CDC-ADF5-5535F534F31B}"/>
    <cellStyle name="Separador de milhares 2 11 3" xfId="22099" xr:uid="{22A03087-250C-49E5-86A0-2B8925270E2A}"/>
    <cellStyle name="Separador de milhares 2 11 3 2" xfId="30140" xr:uid="{BE95066E-7D4D-45F2-AAF3-94BC7E93C130}"/>
    <cellStyle name="Separador de milhares 2 11 3 3" xfId="38337" xr:uid="{863F8BDF-EAB2-4ADD-9529-0ABAFC9052C0}"/>
    <cellStyle name="Separador de milhares 2 11 3 4" xfId="45366" xr:uid="{1995A3D4-BAD8-4C85-B3C0-B6E601A8B6C6}"/>
    <cellStyle name="Separador de milhares 2 11 4" xfId="26623" xr:uid="{5497C1BA-720D-4FDF-8D47-D017C10DDEC9}"/>
    <cellStyle name="Separador de milhares 2 11 5" xfId="28196" xr:uid="{99500291-4938-46D3-9125-35C61A39F8DA}"/>
    <cellStyle name="Separador de milhares 2 11 6" xfId="38334" xr:uid="{3C26E8BF-7BAC-420F-9AC3-FDC81121B837}"/>
    <cellStyle name="Separador de milhares 2 11 7" xfId="42922" xr:uid="{3A17F081-BF5B-4D8F-9DE8-7CE3073AAFC5}"/>
    <cellStyle name="Separador de milhares 2 12" xfId="22100" xr:uid="{7BBD2242-5A8F-4A4A-A782-F5A2E0710585}"/>
    <cellStyle name="Separador de milhares 2 12 2" xfId="22101" xr:uid="{6B61321F-6DD4-4697-8927-C00D3D11BAD2}"/>
    <cellStyle name="Separador de milhares 2 12 2 2" xfId="22102" xr:uid="{79910047-34B4-415B-AE4E-73133FCA9781}"/>
    <cellStyle name="Separador de milhares 2 12 2 2 2" xfId="31364" xr:uid="{77FBEBC7-8D6A-453D-A83F-0628A2F66372}"/>
    <cellStyle name="Separador de milhares 2 12 2 2 3" xfId="38340" xr:uid="{75ABF128-A25F-4D17-8A2A-99BF2091795F}"/>
    <cellStyle name="Separador de milhares 2 12 2 2 4" xfId="46590" xr:uid="{179F7BFF-AB92-4005-ABEB-9B4825C48AA1}"/>
    <cellStyle name="Separador de milhares 2 12 2 3" xfId="28923" xr:uid="{079B9672-DE6E-4718-BD15-A947CA9238FC}"/>
    <cellStyle name="Separador de milhares 2 12 2 4" xfId="38339" xr:uid="{DC9B1F89-4E69-4574-B1F4-91A91B7B2649}"/>
    <cellStyle name="Separador de milhares 2 12 2 5" xfId="44146" xr:uid="{8AD17431-28DC-4866-A434-2D54F7E52D79}"/>
    <cellStyle name="Separador de milhares 2 12 3" xfId="22103" xr:uid="{4AF8F424-5BBD-4FEB-A151-7DE79E0BFF0E}"/>
    <cellStyle name="Separador de milhares 2 12 3 2" xfId="30141" xr:uid="{FC3495BB-E88D-4BC3-B8C7-C96BC2BA789E}"/>
    <cellStyle name="Separador de milhares 2 12 3 3" xfId="38341" xr:uid="{B9BFF007-999F-472D-8D30-D4CE7D0F02E2}"/>
    <cellStyle name="Separador de milhares 2 12 3 4" xfId="45367" xr:uid="{3CD6D995-FF08-4EFB-8666-091421F19D2B}"/>
    <cellStyle name="Separador de milhares 2 12 4" xfId="26624" xr:uid="{774D8FBB-ED42-4A8F-B55C-2B617A0EB8E6}"/>
    <cellStyle name="Separador de milhares 2 12 5" xfId="28197" xr:uid="{85CFDDDB-981F-49B2-9303-876ED56F4B23}"/>
    <cellStyle name="Separador de milhares 2 12 6" xfId="38338" xr:uid="{3DC91CE7-469D-4021-A5B5-37147B37121D}"/>
    <cellStyle name="Separador de milhares 2 12 7" xfId="42923" xr:uid="{66599BAC-7ADC-4AEA-A533-4CAD138FF667}"/>
    <cellStyle name="Separador de milhares 2 13" xfId="22104" xr:uid="{F837E1CA-B508-44AF-9885-8DC5E3AFEFD4}"/>
    <cellStyle name="Separador de milhares 2 13 2" xfId="22105" xr:uid="{92485623-BA8E-469A-BC08-DF05D33ED282}"/>
    <cellStyle name="Separador de milhares 2 13 2 2" xfId="22106" xr:uid="{FE16B5AE-4D3D-4055-A940-609B6A5DB1C5}"/>
    <cellStyle name="Separador de milhares 2 13 2 2 2" xfId="31365" xr:uid="{A346C9BC-910C-4D42-A5F3-A2B8B1B5FC5F}"/>
    <cellStyle name="Separador de milhares 2 13 2 2 3" xfId="38344" xr:uid="{0C38CABC-443A-47AD-9D17-F429C1CD5F99}"/>
    <cellStyle name="Separador de milhares 2 13 2 2 4" xfId="46591" xr:uid="{811E4EDA-657D-4B9F-8E2F-C1D1434234E2}"/>
    <cellStyle name="Separador de milhares 2 13 2 3" xfId="28924" xr:uid="{FEFA5C4D-682E-47FD-9E18-90A6AAED452F}"/>
    <cellStyle name="Separador de milhares 2 13 2 4" xfId="38343" xr:uid="{367060E7-B491-46F7-98D2-ED84805C1E1C}"/>
    <cellStyle name="Separador de milhares 2 13 2 5" xfId="44147" xr:uid="{F39A45C6-59A9-484F-A817-ECEAF9C348DF}"/>
    <cellStyle name="Separador de milhares 2 13 3" xfId="22107" xr:uid="{44609296-4E5D-4CA4-BE66-981C7CC6BD77}"/>
    <cellStyle name="Separador de milhares 2 13 3 2" xfId="30142" xr:uid="{4E665213-F296-40CB-8DD2-B1E81826B2BE}"/>
    <cellStyle name="Separador de milhares 2 13 3 3" xfId="38345" xr:uid="{A609AE04-5605-49C3-AD8A-8AE74D315143}"/>
    <cellStyle name="Separador de milhares 2 13 3 4" xfId="45368" xr:uid="{E16B940D-E660-4A1D-80F4-A2783A0AD876}"/>
    <cellStyle name="Separador de milhares 2 13 4" xfId="26625" xr:uid="{1132AA8C-B895-486C-9E86-F304DBE1D14B}"/>
    <cellStyle name="Separador de milhares 2 13 5" xfId="28198" xr:uid="{9C6F57D1-9C2C-4376-877B-F38B8FBBEAA9}"/>
    <cellStyle name="Separador de milhares 2 13 6" xfId="38342" xr:uid="{76FE9A86-9E91-4469-A5D9-7C105118090E}"/>
    <cellStyle name="Separador de milhares 2 13 7" xfId="42924" xr:uid="{14606F10-26F9-418B-B65B-65A483A3B5F0}"/>
    <cellStyle name="Separador de milhares 2 14" xfId="22108" xr:uid="{A4ED229A-2498-4F05-9ACA-66785317FA60}"/>
    <cellStyle name="Separador de milhares 2 14 2" xfId="22109" xr:uid="{FA3BB042-5107-448C-9729-D0A1815B94C3}"/>
    <cellStyle name="Separador de milhares 2 14 2 2" xfId="22110" xr:uid="{A65A0F4D-64B0-4208-A0BA-868567E2C90E}"/>
    <cellStyle name="Separador de milhares 2 14 2 2 2" xfId="31366" xr:uid="{B8E03F10-777F-4FDD-9C78-8AD155DB6AAD}"/>
    <cellStyle name="Separador de milhares 2 14 2 2 3" xfId="38348" xr:uid="{46B0BA52-6266-458F-95BB-3319BE7E14BA}"/>
    <cellStyle name="Separador de milhares 2 14 2 2 4" xfId="46592" xr:uid="{432E9121-41E8-4B80-AA67-C3C437A2C5AB}"/>
    <cellStyle name="Separador de milhares 2 14 2 3" xfId="28925" xr:uid="{BCE32939-4835-46EF-BFB3-27F4A2B27A34}"/>
    <cellStyle name="Separador de milhares 2 14 2 4" xfId="38347" xr:uid="{BC5297B5-A095-4D3B-9576-D887AA81AEA7}"/>
    <cellStyle name="Separador de milhares 2 14 2 5" xfId="44148" xr:uid="{D752DEEB-016F-4036-BCDD-53CD207481EB}"/>
    <cellStyle name="Separador de milhares 2 14 3" xfId="22111" xr:uid="{B16231DC-B41A-431D-8E7A-AA670D61D503}"/>
    <cellStyle name="Separador de milhares 2 14 3 2" xfId="30143" xr:uid="{63BD35CA-AFB3-4D63-A6D2-7D32C2F17358}"/>
    <cellStyle name="Separador de milhares 2 14 3 3" xfId="38349" xr:uid="{1B85DDE9-7D4A-49D3-80B7-A69DC1AE0F4F}"/>
    <cellStyle name="Separador de milhares 2 14 3 4" xfId="45369" xr:uid="{C87201C1-1B5F-4715-9CC3-79DA68C4521E}"/>
    <cellStyle name="Separador de milhares 2 14 4" xfId="26626" xr:uid="{9B85B060-328E-41E0-BAB8-64166ECC9425}"/>
    <cellStyle name="Separador de milhares 2 14 5" xfId="28199" xr:uid="{D9155100-67B1-4FF3-933B-FD476330B66F}"/>
    <cellStyle name="Separador de milhares 2 14 6" xfId="38346" xr:uid="{707209A4-F320-414F-84B6-70182113A922}"/>
    <cellStyle name="Separador de milhares 2 14 7" xfId="42925" xr:uid="{25D1B2AD-1653-4201-B78E-8122C5EA4081}"/>
    <cellStyle name="Separador de milhares 2 15" xfId="22112" xr:uid="{8C38CD7B-CAF6-4B72-AE78-AEF4DE8FFB1D}"/>
    <cellStyle name="Separador de milhares 2 15 2" xfId="22113" xr:uid="{33806D87-CEC0-4B66-A629-23A4146353D9}"/>
    <cellStyle name="Separador de milhares 2 15 2 2" xfId="22114" xr:uid="{29E78187-7E18-43BA-8CF8-0BBAD89A38E7}"/>
    <cellStyle name="Separador de milhares 2 15 2 2 2" xfId="31367" xr:uid="{A222F469-AD86-4137-8BBC-2444F5668BB1}"/>
    <cellStyle name="Separador de milhares 2 15 2 2 3" xfId="38352" xr:uid="{60D14E92-72EB-4A26-A1A4-53CE5EBAFE1B}"/>
    <cellStyle name="Separador de milhares 2 15 2 2 4" xfId="46593" xr:uid="{6BC752B5-0989-4F41-BC88-E3034335159B}"/>
    <cellStyle name="Separador de milhares 2 15 2 3" xfId="28926" xr:uid="{35A698B6-CC2E-4FC1-A2E2-359FC82746BD}"/>
    <cellStyle name="Separador de milhares 2 15 2 4" xfId="38351" xr:uid="{D6C1E0A6-737B-4202-BE2C-A9F00AC061D8}"/>
    <cellStyle name="Separador de milhares 2 15 2 5" xfId="44149" xr:uid="{846D642E-B3C7-4D06-9F25-69260C25BA8C}"/>
    <cellStyle name="Separador de milhares 2 15 3" xfId="22115" xr:uid="{4FDB348F-258C-4C4C-B65B-809BD547E0F8}"/>
    <cellStyle name="Separador de milhares 2 15 3 2" xfId="30144" xr:uid="{959A77DD-ACB2-4286-A32E-52FA96A778DC}"/>
    <cellStyle name="Separador de milhares 2 15 3 3" xfId="38353" xr:uid="{546CE805-2AFA-4051-AE0B-8BDC744AA599}"/>
    <cellStyle name="Separador de milhares 2 15 3 4" xfId="45370" xr:uid="{16FEEC63-D345-4FE9-89F4-19F576009EBF}"/>
    <cellStyle name="Separador de milhares 2 15 4" xfId="26627" xr:uid="{011ABA3E-CD31-4F4A-8D01-D4F09536B97F}"/>
    <cellStyle name="Separador de milhares 2 15 5" xfId="28200" xr:uid="{541F5313-456E-4A4E-BDB5-CC6A54599637}"/>
    <cellStyle name="Separador de milhares 2 15 6" xfId="38350" xr:uid="{0E9AA353-7495-4483-B5FE-4B399A31D04C}"/>
    <cellStyle name="Separador de milhares 2 15 7" xfId="42926" xr:uid="{09AC4319-84DD-427F-95D3-280200CC99CC}"/>
    <cellStyle name="Separador de milhares 2 16" xfId="22116" xr:uid="{9CC4646C-86F9-469D-84F1-4C95BAE0305C}"/>
    <cellStyle name="Separador de milhares 2 16 2" xfId="22117" xr:uid="{777D8E05-96B0-4635-8015-29758BAE3464}"/>
    <cellStyle name="Separador de milhares 2 16 2 2" xfId="22118" xr:uid="{2AE8AC4A-5ECA-466F-A162-9B3DD03FEDBE}"/>
    <cellStyle name="Separador de milhares 2 16 2 2 2" xfId="31368" xr:uid="{F05B77A8-FC82-4B92-A871-C5C5EBCF2FC3}"/>
    <cellStyle name="Separador de milhares 2 16 2 2 3" xfId="38356" xr:uid="{775D8C7E-B975-4924-B71C-6D7C950DC28E}"/>
    <cellStyle name="Separador de milhares 2 16 2 2 4" xfId="46594" xr:uid="{C3C5CB2F-E504-4CED-8A79-CA979FB3031C}"/>
    <cellStyle name="Separador de milhares 2 16 2 3" xfId="28927" xr:uid="{F479F19D-502A-477F-BA7F-E3CE8BD6B61E}"/>
    <cellStyle name="Separador de milhares 2 16 2 4" xfId="38355" xr:uid="{B2F8295D-1DA8-4383-A84F-40A54208C801}"/>
    <cellStyle name="Separador de milhares 2 16 2 5" xfId="44150" xr:uid="{8DDE9FB7-FCCC-403F-894B-03CE2AA786B4}"/>
    <cellStyle name="Separador de milhares 2 16 3" xfId="22119" xr:uid="{62E2C8AF-4664-46ED-AB76-48279E1BA533}"/>
    <cellStyle name="Separador de milhares 2 16 3 2" xfId="30145" xr:uid="{E16EB35D-DB81-4AE8-9376-D4348D3E5A12}"/>
    <cellStyle name="Separador de milhares 2 16 3 3" xfId="38357" xr:uid="{8BCB97A9-CE4D-45D3-A3F6-614A22CF5718}"/>
    <cellStyle name="Separador de milhares 2 16 3 4" xfId="45371" xr:uid="{9948273A-C2DD-457F-85CC-F045E4267E89}"/>
    <cellStyle name="Separador de milhares 2 16 4" xfId="26628" xr:uid="{D0D92E56-A450-4F6C-AA31-6E4141F3FB9E}"/>
    <cellStyle name="Separador de milhares 2 16 5" xfId="28201" xr:uid="{F6C852CA-5866-4BF9-90B3-1D420796746C}"/>
    <cellStyle name="Separador de milhares 2 16 6" xfId="38354" xr:uid="{0E9C9849-44B2-4F26-9727-B2B22D883F8C}"/>
    <cellStyle name="Separador de milhares 2 16 7" xfId="42927" xr:uid="{B8AC5FD9-2628-44DE-81CB-05E1CED1CCED}"/>
    <cellStyle name="Separador de milhares 2 17" xfId="22120" xr:uid="{1455792E-3E2D-4B4D-AF70-A3432644F003}"/>
    <cellStyle name="Separador de milhares 2 17 2" xfId="22121" xr:uid="{F002F72F-651C-4064-8159-E91AFFA95019}"/>
    <cellStyle name="Separador de milhares 2 17 2 2" xfId="22122" xr:uid="{3C84FBA7-DAFB-4AF6-A160-679F75F17DC6}"/>
    <cellStyle name="Separador de milhares 2 17 2 2 2" xfId="31369" xr:uid="{65B11D70-1921-4893-ABC3-5406CFC5816F}"/>
    <cellStyle name="Separador de milhares 2 17 2 2 3" xfId="38360" xr:uid="{AA9B07D4-AB49-4F7E-9C87-ECA8FFAFD311}"/>
    <cellStyle name="Separador de milhares 2 17 2 2 4" xfId="46595" xr:uid="{CDD00D73-76C0-45D3-BCE2-E217E0B65D40}"/>
    <cellStyle name="Separador de milhares 2 17 2 3" xfId="28928" xr:uid="{A784DC7D-7560-4303-B2AC-7AD2059803F0}"/>
    <cellStyle name="Separador de milhares 2 17 2 4" xfId="38359" xr:uid="{EC69F216-49FC-49D4-9CEE-FF38AEEB9FE2}"/>
    <cellStyle name="Separador de milhares 2 17 2 5" xfId="44151" xr:uid="{A12BE707-3658-48C6-B2E2-737A2A5A9FA7}"/>
    <cellStyle name="Separador de milhares 2 17 3" xfId="22123" xr:uid="{600370AF-B25B-4645-8A3B-F2E30C4DE7C6}"/>
    <cellStyle name="Separador de milhares 2 17 3 2" xfId="30146" xr:uid="{5214B479-0EB6-430B-9250-CC9DD7C37E0C}"/>
    <cellStyle name="Separador de milhares 2 17 3 3" xfId="38361" xr:uid="{30DB7538-B773-48F0-A94B-87EB91DBB98E}"/>
    <cellStyle name="Separador de milhares 2 17 3 4" xfId="45372" xr:uid="{20C2E7CE-B12E-468F-A485-22AF97E1E80F}"/>
    <cellStyle name="Separador de milhares 2 17 4" xfId="26629" xr:uid="{6BCAFDC6-538D-4CA5-A9D0-8197613CFB46}"/>
    <cellStyle name="Separador de milhares 2 17 5" xfId="28202" xr:uid="{BD4740D1-A291-470C-9E22-FD205686A65A}"/>
    <cellStyle name="Separador de milhares 2 17 6" xfId="38358" xr:uid="{06AE31B9-16DF-421C-A049-49C57BAC4B5F}"/>
    <cellStyle name="Separador de milhares 2 17 7" xfId="42928" xr:uid="{40071749-E3DB-486A-BC5E-2DD0C1DEB3AC}"/>
    <cellStyle name="Separador de milhares 2 18" xfId="22124" xr:uid="{92AC4ECD-7D3C-464B-8A57-1BD30D43E113}"/>
    <cellStyle name="Separador de milhares 2 18 2" xfId="22125" xr:uid="{59C754A9-7ED2-48E6-BC55-B0F0D33CBEBC}"/>
    <cellStyle name="Separador de milhares 2 18 2 2" xfId="22126" xr:uid="{F10649A4-8B22-4DFA-ACE1-2929408AD6E8}"/>
    <cellStyle name="Separador de milhares 2 18 2 2 2" xfId="31370" xr:uid="{013A38FD-73FD-435E-B35D-DC3980EE515E}"/>
    <cellStyle name="Separador de milhares 2 18 2 2 3" xfId="38364" xr:uid="{2858537C-0C17-4CD8-AACD-3EEC67AECA94}"/>
    <cellStyle name="Separador de milhares 2 18 2 2 4" xfId="46596" xr:uid="{DC951B4E-6A0C-44FD-BDA8-BCB591BFC349}"/>
    <cellStyle name="Separador de milhares 2 18 2 3" xfId="28929" xr:uid="{82E4F40D-92CB-4B57-AFD3-F784A3F9CD15}"/>
    <cellStyle name="Separador de milhares 2 18 2 4" xfId="38363" xr:uid="{25D94DAF-B4AD-4FE4-BFFE-16779B3C7337}"/>
    <cellStyle name="Separador de milhares 2 18 2 5" xfId="44152" xr:uid="{70AC86E1-8B7A-4E5C-AD19-BFD72A603818}"/>
    <cellStyle name="Separador de milhares 2 18 3" xfId="22127" xr:uid="{C42BBADD-7055-4622-A65A-6C937CA262BA}"/>
    <cellStyle name="Separador de milhares 2 18 3 2" xfId="30147" xr:uid="{99B6EC6A-2DD6-47E8-AA7E-D63229216C8F}"/>
    <cellStyle name="Separador de milhares 2 18 3 3" xfId="38365" xr:uid="{F769E3C7-8214-475B-BB38-F5BC6A6CB8F8}"/>
    <cellStyle name="Separador de milhares 2 18 3 4" xfId="45373" xr:uid="{A3F8F535-652D-448D-9B07-3087A5EEDF74}"/>
    <cellStyle name="Separador de milhares 2 18 4" xfId="26630" xr:uid="{3F38589E-EB6C-4548-B30F-942A5A0AB4AE}"/>
    <cellStyle name="Separador de milhares 2 18 5" xfId="28203" xr:uid="{B83CFBA0-7431-441A-AEDB-27439CC7DF14}"/>
    <cellStyle name="Separador de milhares 2 18 6" xfId="38362" xr:uid="{7AD70846-AF89-4A81-9BA5-40222D774659}"/>
    <cellStyle name="Separador de milhares 2 18 7" xfId="42929" xr:uid="{BB7EFB8C-64A7-45DA-B8B9-A582AF08B7BF}"/>
    <cellStyle name="Separador de milhares 2 19" xfId="22128" xr:uid="{D0910956-46D0-4198-9832-1C236D2AC9B7}"/>
    <cellStyle name="Separador de milhares 2 19 2" xfId="22129" xr:uid="{A28A80C2-03F4-4D59-9862-8227EF242562}"/>
    <cellStyle name="Separador de milhares 2 19 2 2" xfId="22130" xr:uid="{284FAF81-A818-48F1-9A6C-6F87C7F7C156}"/>
    <cellStyle name="Separador de milhares 2 19 2 2 2" xfId="31371" xr:uid="{086F2EA7-855B-4A93-AE5F-CFF665FBD705}"/>
    <cellStyle name="Separador de milhares 2 19 2 2 3" xfId="38368" xr:uid="{F91BD22F-0EDD-4386-9D43-B975E0941A10}"/>
    <cellStyle name="Separador de milhares 2 19 2 2 4" xfId="46597" xr:uid="{96649945-DF42-4604-BC2F-292ECBF92671}"/>
    <cellStyle name="Separador de milhares 2 19 2 3" xfId="28930" xr:uid="{3CBEA872-ED2F-4325-A58A-B2CB54BB733F}"/>
    <cellStyle name="Separador de milhares 2 19 2 4" xfId="38367" xr:uid="{B6136046-9E01-4094-849D-8EA5744B2453}"/>
    <cellStyle name="Separador de milhares 2 19 2 5" xfId="44153" xr:uid="{8CDDE8B8-4BAE-486A-AB18-8E6F75BA2331}"/>
    <cellStyle name="Separador de milhares 2 19 3" xfId="22131" xr:uid="{DB8E2695-5B34-49CA-9DCD-F5183EDEFE8B}"/>
    <cellStyle name="Separador de milhares 2 19 3 2" xfId="30148" xr:uid="{7C93938A-B026-48AF-831A-2A3A9AC0DF4F}"/>
    <cellStyle name="Separador de milhares 2 19 3 3" xfId="38369" xr:uid="{C5B12BF2-FB61-4161-94D7-A5BA6C544CB4}"/>
    <cellStyle name="Separador de milhares 2 19 3 4" xfId="45374" xr:uid="{C2034255-0658-4D29-AF53-C6275830C616}"/>
    <cellStyle name="Separador de milhares 2 19 4" xfId="26631" xr:uid="{B1EB93A4-8BDC-4399-BE4A-038B6209E11C}"/>
    <cellStyle name="Separador de milhares 2 19 5" xfId="28204" xr:uid="{9128DA71-6E57-4797-B4B8-2478C57D652C}"/>
    <cellStyle name="Separador de milhares 2 19 6" xfId="38366" xr:uid="{C32B3CC8-9987-48C3-BB38-9390D37E20E6}"/>
    <cellStyle name="Separador de milhares 2 19 7" xfId="42930" xr:uid="{A94A8250-D553-4867-BAF0-E2F72A2F66E5}"/>
    <cellStyle name="Separador de milhares 2 2" xfId="14325" xr:uid="{61E2EAA4-997F-4CB5-B74B-A5AC0311404A}"/>
    <cellStyle name="Separador de milhares 2 2 10" xfId="14326" xr:uid="{1FE98E13-5C65-4774-B536-1704366E487F}"/>
    <cellStyle name="Separador de milhares 2 2 10 2" xfId="16956" xr:uid="{3B1A69C1-D272-4BCD-84E0-813DED41CF9C}"/>
    <cellStyle name="Separador de milhares 2 2 10 2 2" xfId="22134" xr:uid="{3A621F95-05DB-4753-8DDC-E28BA0DDDF82}"/>
    <cellStyle name="Separador de milhares 2 2 10 2 2 2" xfId="30572" xr:uid="{EA570373-7A88-4F4C-A3DB-61186113CFB5}"/>
    <cellStyle name="Separador de milhares 2 2 10 2 2 3" xfId="38372" xr:uid="{4ED34564-7F0E-49EC-B70C-340D50F89668}"/>
    <cellStyle name="Separador de milhares 2 2 10 2 2 4" xfId="45798" xr:uid="{2430E9EF-C8D1-40D6-B04B-B940F2B5D41D}"/>
    <cellStyle name="Separador de milhares 2 2 10 2 3" xfId="22133" xr:uid="{1AE6F17F-9F76-408D-BFE4-697C40AB5E57}"/>
    <cellStyle name="Separador de milhares 2 2 10 2 3 2" xfId="38371" xr:uid="{709C4785-C6E7-4095-9875-E8CB56A4ACB6}"/>
    <cellStyle name="Separador de milhares 2 2 10 2 4" xfId="25832" xr:uid="{9CE0502D-7ACE-478D-A444-AC015F36E416}"/>
    <cellStyle name="Separador de milhares 2 2 10 2 5" xfId="27405" xr:uid="{2C1A9A02-E049-41E8-B239-475E12174499}"/>
    <cellStyle name="Separador de milhares 2 2 10 2 6" xfId="35128" xr:uid="{2C53833C-15BB-4EDC-A4FE-7E100A5628BE}"/>
    <cellStyle name="Separador de milhares 2 2 10 2 7" xfId="43354" xr:uid="{9A5A1E37-D84D-44A5-B925-6DBDA1D4C633}"/>
    <cellStyle name="Separador de milhares 2 2 10 3" xfId="22135" xr:uid="{D9865A72-A6B2-43DC-94F7-189151E0D687}"/>
    <cellStyle name="Separador de milhares 2 2 10 3 2" xfId="29349" xr:uid="{C3FD7095-25BB-4BBB-9D53-2A1E60BB0659}"/>
    <cellStyle name="Separador de milhares 2 2 10 3 3" xfId="38373" xr:uid="{5EABADE7-EC0E-471A-B5DD-FC712AFB3AB3}"/>
    <cellStyle name="Separador de milhares 2 2 10 3 4" xfId="44575" xr:uid="{CB700C67-E199-4A06-86FC-D09BE0889FF5}"/>
    <cellStyle name="Separador de milhares 2 2 10 4" xfId="22132" xr:uid="{17F69C2E-973B-4774-A562-A7AF94FD94B0}"/>
    <cellStyle name="Separador de milhares 2 2 10 4 2" xfId="32313" xr:uid="{442520B5-C66B-4130-8520-982FE769E041}"/>
    <cellStyle name="Separador de milhares 2 2 10 4 3" xfId="38370" xr:uid="{76E643E1-3E7D-45B1-8D67-95F8840478F4}"/>
    <cellStyle name="Separador de milhares 2 2 10 4 4" xfId="47044" xr:uid="{D014833A-FA53-4C9C-B509-206F3FAE977D}"/>
    <cellStyle name="Separador de milhares 2 2 10 5" xfId="33687" xr:uid="{C2CA366B-130D-4944-9827-78FB899CF925}"/>
    <cellStyle name="Separador de milhares 2 2 10 5 2" xfId="48566" xr:uid="{D6ABFE50-AAC9-41F6-9728-509072B6DEE7}"/>
    <cellStyle name="Separador de milhares 2 2 10 6" xfId="42131" xr:uid="{4863E108-6FFC-4EE0-9F5C-2DB40DE1D81B}"/>
    <cellStyle name="Separador de milhares 2 2 11" xfId="14327" xr:uid="{06D8616B-BD21-46ED-970F-9692C553AAED}"/>
    <cellStyle name="Separador de milhares 2 2 11 2" xfId="16957" xr:uid="{BE96EF9F-489A-455B-9479-E199C2E26C79}"/>
    <cellStyle name="Separador de milhares 2 2 11 2 2" xfId="22138" xr:uid="{7EE9F8C8-8FF3-405C-B934-A731DA1C76C8}"/>
    <cellStyle name="Separador de milhares 2 2 11 2 2 2" xfId="30573" xr:uid="{6C89F36A-264D-4B8D-97A2-156F19E68609}"/>
    <cellStyle name="Separador de milhares 2 2 11 2 2 3" xfId="38376" xr:uid="{F77C3AFA-8314-404B-9B39-2132CA54D84E}"/>
    <cellStyle name="Separador de milhares 2 2 11 2 2 4" xfId="45799" xr:uid="{CB4E80A6-2874-4894-8B1F-BF386184F68D}"/>
    <cellStyle name="Separador de milhares 2 2 11 2 3" xfId="22137" xr:uid="{7FDAE93B-2274-434D-A752-51EFCC1223FB}"/>
    <cellStyle name="Separador de milhares 2 2 11 2 3 2" xfId="38375" xr:uid="{011CD732-F374-4328-9CB8-8B5544A82FE6}"/>
    <cellStyle name="Separador de milhares 2 2 11 2 4" xfId="25833" xr:uid="{C439AD34-E3A6-4E18-92CD-47894FA24F70}"/>
    <cellStyle name="Separador de milhares 2 2 11 2 5" xfId="27406" xr:uid="{9F12DDCC-5FCE-47E3-888C-14F099B1DDED}"/>
    <cellStyle name="Separador de milhares 2 2 11 2 6" xfId="35129" xr:uid="{ED4CB124-FCE7-4477-BD93-46A0F17561E9}"/>
    <cellStyle name="Separador de milhares 2 2 11 2 7" xfId="43355" xr:uid="{FB7312D0-4A26-4E08-BF28-7E4F46ECE5A3}"/>
    <cellStyle name="Separador de milhares 2 2 11 3" xfId="22139" xr:uid="{AE385B08-F6BA-46A3-8EFF-6691FD66CEFD}"/>
    <cellStyle name="Separador de milhares 2 2 11 3 2" xfId="29350" xr:uid="{8D7AD7D5-6B22-4CC3-B874-3F8A881C174A}"/>
    <cellStyle name="Separador de milhares 2 2 11 3 3" xfId="38377" xr:uid="{E83517FD-042C-4D85-AC10-C9EC01170E6B}"/>
    <cellStyle name="Separador de milhares 2 2 11 3 4" xfId="44576" xr:uid="{B9E77FCE-827D-406B-BAB9-3C6DE3E18684}"/>
    <cellStyle name="Separador de milhares 2 2 11 4" xfId="22136" xr:uid="{C155B49A-3516-489F-B7E7-DB00939DDC86}"/>
    <cellStyle name="Separador de milhares 2 2 11 4 2" xfId="32314" xr:uid="{6353E97E-39EA-47A1-A4F6-1D049EDCDAA7}"/>
    <cellStyle name="Separador de milhares 2 2 11 4 3" xfId="38374" xr:uid="{692A1F56-7B66-40D8-9DCB-5D1EE90A8A2D}"/>
    <cellStyle name="Separador de milhares 2 2 11 4 4" xfId="47045" xr:uid="{4E316341-8686-43AC-AE6B-B2B58E1091AF}"/>
    <cellStyle name="Separador de milhares 2 2 11 5" xfId="33688" xr:uid="{B263D639-2B54-4FD1-B47B-5A69A30B36BC}"/>
    <cellStyle name="Separador de milhares 2 2 11 5 2" xfId="48567" xr:uid="{B239FE75-978C-4518-A141-4EE14CEEAB27}"/>
    <cellStyle name="Separador de milhares 2 2 11 6" xfId="42132" xr:uid="{7EF7414B-B247-43A2-A869-556C813AB901}"/>
    <cellStyle name="Separador de milhares 2 2 12" xfId="14328" xr:uid="{84047B0D-70D0-4DC3-9E9E-16ABF19F214E}"/>
    <cellStyle name="Separador de milhares 2 2 12 2" xfId="16958" xr:uid="{D54141F2-5B3C-425F-B184-62873371AF23}"/>
    <cellStyle name="Separador de milhares 2 2 12 2 2" xfId="22142" xr:uid="{A7B33F07-BF94-4A67-9165-B4E0B8C48DC5}"/>
    <cellStyle name="Separador de milhares 2 2 12 2 2 2" xfId="30574" xr:uid="{1C4F90BF-BA4E-44A0-AFD7-E2F2296FB027}"/>
    <cellStyle name="Separador de milhares 2 2 12 2 2 3" xfId="38380" xr:uid="{395AAB64-1E30-4209-B213-468D172D7EC4}"/>
    <cellStyle name="Separador de milhares 2 2 12 2 2 4" xfId="45800" xr:uid="{485347AB-743B-4EE5-9DE3-D4BC0DA290BF}"/>
    <cellStyle name="Separador de milhares 2 2 12 2 3" xfId="22141" xr:uid="{D421AC64-E235-4C8E-A556-05253BC50638}"/>
    <cellStyle name="Separador de milhares 2 2 12 2 3 2" xfId="38379" xr:uid="{097DC1AD-5659-4B0B-B0BC-BDCA271FCD3B}"/>
    <cellStyle name="Separador de milhares 2 2 12 2 4" xfId="25834" xr:uid="{02361EFE-71F1-4F66-A744-B1F27514457B}"/>
    <cellStyle name="Separador de milhares 2 2 12 2 5" xfId="27407" xr:uid="{0FA07B0B-C92A-4006-9698-9F4CB46D08D9}"/>
    <cellStyle name="Separador de milhares 2 2 12 2 6" xfId="35130" xr:uid="{62ABCE74-39F0-489C-B68A-CBF4ED74FAFB}"/>
    <cellStyle name="Separador de milhares 2 2 12 2 7" xfId="43356" xr:uid="{8EE47D74-6700-4881-9E78-061843C4A592}"/>
    <cellStyle name="Separador de milhares 2 2 12 3" xfId="22143" xr:uid="{9BFB2FC7-81E1-47AE-BA95-05710DAA0634}"/>
    <cellStyle name="Separador de milhares 2 2 12 3 2" xfId="29351" xr:uid="{FD580156-F1F5-4C8E-AFD6-CA58A8BB12AE}"/>
    <cellStyle name="Separador de milhares 2 2 12 3 3" xfId="38381" xr:uid="{6B4C9C3C-BDCC-4F36-9DCB-47A221290361}"/>
    <cellStyle name="Separador de milhares 2 2 12 3 4" xfId="44577" xr:uid="{918FB012-DCE5-4C0F-AD8B-8CB5710622CC}"/>
    <cellStyle name="Separador de milhares 2 2 12 4" xfId="22140" xr:uid="{D38790A3-4F16-41AF-927D-FEAB2D31268F}"/>
    <cellStyle name="Separador de milhares 2 2 12 4 2" xfId="32315" xr:uid="{7CD52D73-6F41-4199-A931-F7AD23A80F2C}"/>
    <cellStyle name="Separador de milhares 2 2 12 4 3" xfId="38378" xr:uid="{B18B1D03-8D99-4B36-BEE9-12BEB636F367}"/>
    <cellStyle name="Separador de milhares 2 2 12 4 4" xfId="47046" xr:uid="{F162852A-48B1-4658-9E7A-F5B0E56A868C}"/>
    <cellStyle name="Separador de milhares 2 2 12 5" xfId="33689" xr:uid="{F905B21E-AA47-4512-B7A9-B616C6F8B23C}"/>
    <cellStyle name="Separador de milhares 2 2 12 5 2" xfId="48568" xr:uid="{ACE378BA-B89C-4BCB-A087-359F6E72FC2E}"/>
    <cellStyle name="Separador de milhares 2 2 12 6" xfId="42133" xr:uid="{DF797733-3F2F-473F-A5E2-1B02874A02BC}"/>
    <cellStyle name="Separador de milhares 2 2 13" xfId="14329" xr:uid="{A4935F41-197C-4675-BAB0-8D1137AEF1C8}"/>
    <cellStyle name="Separador de milhares 2 2 13 2" xfId="16959" xr:uid="{BC0127CA-109E-40CE-BB94-623C0AFB155F}"/>
    <cellStyle name="Separador de milhares 2 2 13 2 2" xfId="22146" xr:uid="{657E7ABB-6D8F-45DC-B338-463D10E71CB3}"/>
    <cellStyle name="Separador de milhares 2 2 13 2 2 2" xfId="30575" xr:uid="{11E08929-B973-4BCC-A063-9BB84272FBC1}"/>
    <cellStyle name="Separador de milhares 2 2 13 2 2 3" xfId="38384" xr:uid="{2D4FA71E-BAF6-4EEB-BB95-EE1C2365EA7F}"/>
    <cellStyle name="Separador de milhares 2 2 13 2 2 4" xfId="45801" xr:uid="{FF1EC7E3-1EFB-44ED-B87C-7BA498815871}"/>
    <cellStyle name="Separador de milhares 2 2 13 2 3" xfId="22145" xr:uid="{47EEE7BB-6F89-48E8-8FE0-9B2C2C8821EC}"/>
    <cellStyle name="Separador de milhares 2 2 13 2 3 2" xfId="38383" xr:uid="{4F8FCED8-11A3-4E5F-9BED-B8E409827B66}"/>
    <cellStyle name="Separador de milhares 2 2 13 2 4" xfId="25835" xr:uid="{24D913CF-C137-4AC6-860E-2B2B107C8DBB}"/>
    <cellStyle name="Separador de milhares 2 2 13 2 5" xfId="27408" xr:uid="{FD7884A9-A1B2-4E1D-B0D7-ECFE2F9E5FA8}"/>
    <cellStyle name="Separador de milhares 2 2 13 2 6" xfId="35131" xr:uid="{68717C5F-4AD2-4529-9219-3C83D6C4D067}"/>
    <cellStyle name="Separador de milhares 2 2 13 2 7" xfId="43357" xr:uid="{9A291DE0-1747-4E18-A922-467BA36CB084}"/>
    <cellStyle name="Separador de milhares 2 2 13 3" xfId="22147" xr:uid="{11BDC8D5-D852-4328-949A-52B69D795C20}"/>
    <cellStyle name="Separador de milhares 2 2 13 3 2" xfId="29352" xr:uid="{A8F6C72E-BBE0-49EB-91E4-E03D4C334312}"/>
    <cellStyle name="Separador de milhares 2 2 13 3 3" xfId="38385" xr:uid="{72A6B84D-BB27-46F1-B177-BA0093AF1088}"/>
    <cellStyle name="Separador de milhares 2 2 13 3 4" xfId="44578" xr:uid="{FEB0FC55-3CF3-4773-83A0-C8D2F1211D12}"/>
    <cellStyle name="Separador de milhares 2 2 13 4" xfId="22144" xr:uid="{0E5870F1-FF82-4F35-90AB-0CE629918BAB}"/>
    <cellStyle name="Separador de milhares 2 2 13 4 2" xfId="32316" xr:uid="{257C9A52-E715-433D-8DBF-023AB85EC2DB}"/>
    <cellStyle name="Separador de milhares 2 2 13 4 3" xfId="38382" xr:uid="{3F5D2B25-0E2D-4434-8EA2-AF8E4170EC83}"/>
    <cellStyle name="Separador de milhares 2 2 13 4 4" xfId="47047" xr:uid="{398A94F4-323F-4AA1-8D05-748128BD2111}"/>
    <cellStyle name="Separador de milhares 2 2 13 5" xfId="33690" xr:uid="{9ED07D91-C6CA-4B81-B1F0-54693F82281F}"/>
    <cellStyle name="Separador de milhares 2 2 13 5 2" xfId="48569" xr:uid="{87DF9768-70D7-4238-AF66-92A0CB2C51B9}"/>
    <cellStyle name="Separador de milhares 2 2 13 6" xfId="42134" xr:uid="{709A8759-79CB-412D-97D2-2EF01D7000B7}"/>
    <cellStyle name="Separador de milhares 2 2 14" xfId="14330" xr:uid="{1AE0E366-CD67-4D1C-B179-C82AF0D1CA75}"/>
    <cellStyle name="Separador de milhares 2 2 14 2" xfId="16960" xr:uid="{7A9D8FD8-C7A9-4E13-9184-DBFD607A113B}"/>
    <cellStyle name="Separador de milhares 2 2 14 2 2" xfId="22150" xr:uid="{57D3AD23-6469-4049-BFBA-1CF8E40A66BA}"/>
    <cellStyle name="Separador de milhares 2 2 14 2 2 2" xfId="30576" xr:uid="{1E7D0F4F-2D23-46F3-BA94-600DC35ADEDB}"/>
    <cellStyle name="Separador de milhares 2 2 14 2 2 3" xfId="38388" xr:uid="{74CBA06C-BAD5-4BA6-A1E4-8CF0B76CC792}"/>
    <cellStyle name="Separador de milhares 2 2 14 2 2 4" xfId="45802" xr:uid="{05AF5ED9-A2D1-4907-8922-0A5276A8B748}"/>
    <cellStyle name="Separador de milhares 2 2 14 2 3" xfId="22149" xr:uid="{6D6A504E-28E6-4C80-9A0D-9BEE16FA8978}"/>
    <cellStyle name="Separador de milhares 2 2 14 2 3 2" xfId="38387" xr:uid="{93C91C6B-644B-4209-90B9-2D237BCC1BD1}"/>
    <cellStyle name="Separador de milhares 2 2 14 2 4" xfId="25836" xr:uid="{92B157B2-5CF0-49A3-BED5-BA3BD5EABCE6}"/>
    <cellStyle name="Separador de milhares 2 2 14 2 5" xfId="27409" xr:uid="{364A8D20-92F2-4045-8252-981310406D7F}"/>
    <cellStyle name="Separador de milhares 2 2 14 2 6" xfId="35132" xr:uid="{546E09B0-28D2-4070-ADD7-5E5431C6095E}"/>
    <cellStyle name="Separador de milhares 2 2 14 2 7" xfId="43358" xr:uid="{57F89AEB-0EA8-4BA4-816C-4EB9DD0F4512}"/>
    <cellStyle name="Separador de milhares 2 2 14 3" xfId="22151" xr:uid="{612AFEB9-6DDA-4171-9741-0046D842CF0C}"/>
    <cellStyle name="Separador de milhares 2 2 14 3 2" xfId="29353" xr:uid="{8AE730E1-266F-49C4-8634-720884CF008E}"/>
    <cellStyle name="Separador de milhares 2 2 14 3 3" xfId="38389" xr:uid="{792D35F1-5182-424F-A5F4-B061B42391D5}"/>
    <cellStyle name="Separador de milhares 2 2 14 3 4" xfId="44579" xr:uid="{F12C729B-11A4-4D73-82EB-5FF65357700A}"/>
    <cellStyle name="Separador de milhares 2 2 14 4" xfId="22148" xr:uid="{6530E3FA-67FA-451E-AE73-D6EC75C95E7F}"/>
    <cellStyle name="Separador de milhares 2 2 14 4 2" xfId="32317" xr:uid="{346E5563-6595-427C-BFE6-978C837BE72A}"/>
    <cellStyle name="Separador de milhares 2 2 14 4 3" xfId="38386" xr:uid="{45533E39-CAB3-448C-ADDF-A3889123C5E7}"/>
    <cellStyle name="Separador de milhares 2 2 14 4 4" xfId="47048" xr:uid="{8ABCE32B-971E-4261-B5F4-6C08C5E8C8A2}"/>
    <cellStyle name="Separador de milhares 2 2 14 5" xfId="33691" xr:uid="{1AA0AE72-FFB6-426A-A377-F8E79DD27D5E}"/>
    <cellStyle name="Separador de milhares 2 2 14 5 2" xfId="48570" xr:uid="{22FB3DB4-EC4E-48B7-B0C6-F0DB6E615ED6}"/>
    <cellStyle name="Separador de milhares 2 2 14 6" xfId="42135" xr:uid="{0C9C816A-9C25-4683-9384-7CB39C202DF1}"/>
    <cellStyle name="Separador de milhares 2 2 15" xfId="14331" xr:uid="{6399484D-D348-4C44-B282-70C5E7BAC78B}"/>
    <cellStyle name="Separador de milhares 2 2 15 2" xfId="16961" xr:uid="{C41F3FF1-4F73-4926-A1DC-30FD4C417A45}"/>
    <cellStyle name="Separador de milhares 2 2 15 2 2" xfId="22154" xr:uid="{56C4387E-A6F9-4856-81AB-C925A9C4D09A}"/>
    <cellStyle name="Separador de milhares 2 2 15 2 2 2" xfId="30577" xr:uid="{C77EF6D0-6AAA-48E4-9C12-8D4D0A8183D3}"/>
    <cellStyle name="Separador de milhares 2 2 15 2 2 3" xfId="38392" xr:uid="{C6DFC5F0-C213-4A16-A835-1A3E699A0235}"/>
    <cellStyle name="Separador de milhares 2 2 15 2 2 4" xfId="45803" xr:uid="{3B2DD687-3F05-4E6B-A13B-FB7747F1D454}"/>
    <cellStyle name="Separador de milhares 2 2 15 2 3" xfId="22153" xr:uid="{B4A51E6F-C9E2-4A40-BDEF-936A3D3A6998}"/>
    <cellStyle name="Separador de milhares 2 2 15 2 3 2" xfId="38391" xr:uid="{A477DFF0-E29E-480D-8DEA-15607B5C7B9A}"/>
    <cellStyle name="Separador de milhares 2 2 15 2 4" xfId="25837" xr:uid="{D46D3782-9BC4-4AD7-A1C0-50FB4DEAEC2A}"/>
    <cellStyle name="Separador de milhares 2 2 15 2 5" xfId="27410" xr:uid="{2A5D0011-0BCD-48A9-86BA-950D15EF2C6B}"/>
    <cellStyle name="Separador de milhares 2 2 15 2 6" xfId="35133" xr:uid="{8840E6EE-1E66-4DE6-B4D5-D8F0F3E147E8}"/>
    <cellStyle name="Separador de milhares 2 2 15 2 7" xfId="43359" xr:uid="{675F041A-7BC5-4F54-A52C-E500CE13B220}"/>
    <cellStyle name="Separador de milhares 2 2 15 3" xfId="22155" xr:uid="{8B2D7757-CA2C-449B-8E1F-DDA204CBB893}"/>
    <cellStyle name="Separador de milhares 2 2 15 3 2" xfId="29354" xr:uid="{CCEBD252-8F15-4C95-9A90-026C510EB621}"/>
    <cellStyle name="Separador de milhares 2 2 15 3 3" xfId="38393" xr:uid="{32FE5C09-7326-4601-9D5E-985568E5A51B}"/>
    <cellStyle name="Separador de milhares 2 2 15 3 4" xfId="44580" xr:uid="{2A271BCA-7BD4-473E-BDBC-EA0E82E7B7F7}"/>
    <cellStyle name="Separador de milhares 2 2 15 4" xfId="22152" xr:uid="{CBDF80AD-8AD5-478E-B841-6251B740348A}"/>
    <cellStyle name="Separador de milhares 2 2 15 4 2" xfId="32318" xr:uid="{C0AB77D5-DF3F-42E6-904B-414D30D0229D}"/>
    <cellStyle name="Separador de milhares 2 2 15 4 3" xfId="38390" xr:uid="{A0FA8F79-3406-4D68-919A-EEAFAB7E283D}"/>
    <cellStyle name="Separador de milhares 2 2 15 4 4" xfId="47049" xr:uid="{15EE6E9B-BCEE-4CF4-B866-EC102DB6ECDD}"/>
    <cellStyle name="Separador de milhares 2 2 15 5" xfId="33692" xr:uid="{74559630-2058-460B-82FB-A1BE93B04F11}"/>
    <cellStyle name="Separador de milhares 2 2 15 5 2" xfId="48571" xr:uid="{86660486-FE26-4D53-BF50-56404BA3C397}"/>
    <cellStyle name="Separador de milhares 2 2 15 6" xfId="42136" xr:uid="{FAB16A5F-DFB2-4E01-827D-16882740C7EC}"/>
    <cellStyle name="Separador de milhares 2 2 16" xfId="14332" xr:uid="{99C3945C-8452-4CF7-AA21-0B5FAB516B8D}"/>
    <cellStyle name="Separador de milhares 2 2 16 2" xfId="16962" xr:uid="{9A88EA90-CA96-4EFD-9ACD-AD45B6C39CBE}"/>
    <cellStyle name="Separador de milhares 2 2 16 2 2" xfId="22158" xr:uid="{3288689A-8381-4322-AF5E-F4FE68BEFF36}"/>
    <cellStyle name="Separador de milhares 2 2 16 2 2 2" xfId="30578" xr:uid="{72FDFD70-E619-4D3F-AD5B-62B232F3339C}"/>
    <cellStyle name="Separador de milhares 2 2 16 2 2 3" xfId="38396" xr:uid="{E88265C7-58EE-4947-9FA4-3094B90A0C06}"/>
    <cellStyle name="Separador de milhares 2 2 16 2 2 4" xfId="45804" xr:uid="{CA99AD0A-9EDB-4478-BC21-BBDE2C137B00}"/>
    <cellStyle name="Separador de milhares 2 2 16 2 3" xfId="22157" xr:uid="{E1479BB9-78B3-446A-9199-57E93B132EF4}"/>
    <cellStyle name="Separador de milhares 2 2 16 2 3 2" xfId="38395" xr:uid="{FE84DEB1-5AB6-48BD-8768-4502C38202A7}"/>
    <cellStyle name="Separador de milhares 2 2 16 2 4" xfId="25838" xr:uid="{99297320-D991-4C64-AD7C-F98988B15FA2}"/>
    <cellStyle name="Separador de milhares 2 2 16 2 5" xfId="27411" xr:uid="{419E5616-0B3A-4828-A436-DDA87B0DD00B}"/>
    <cellStyle name="Separador de milhares 2 2 16 2 6" xfId="35134" xr:uid="{2C9D5A7E-7ABE-4A5A-918B-5B56292F2F4F}"/>
    <cellStyle name="Separador de milhares 2 2 16 2 7" xfId="43360" xr:uid="{5EEB0A42-F125-4120-822F-7E3506567170}"/>
    <cellStyle name="Separador de milhares 2 2 16 3" xfId="22159" xr:uid="{73718B49-6A64-4852-A646-4B5DFC2276C1}"/>
    <cellStyle name="Separador de milhares 2 2 16 3 2" xfId="29355" xr:uid="{032440EE-6589-411E-AB7C-72B6D5B5173C}"/>
    <cellStyle name="Separador de milhares 2 2 16 3 3" xfId="38397" xr:uid="{FD6D9F9B-B8B3-432D-ACD3-0D49864D1B1A}"/>
    <cellStyle name="Separador de milhares 2 2 16 3 4" xfId="44581" xr:uid="{29F81B4C-DBAF-429F-AAA0-430C72F0E7EF}"/>
    <cellStyle name="Separador de milhares 2 2 16 4" xfId="22156" xr:uid="{89F51411-39B6-48E9-8B68-4558700672FF}"/>
    <cellStyle name="Separador de milhares 2 2 16 4 2" xfId="32319" xr:uid="{84594EFD-EFF3-4774-8FFF-06990B92CFC3}"/>
    <cellStyle name="Separador de milhares 2 2 16 4 3" xfId="38394" xr:uid="{09EB471B-B704-4C69-8855-E903DF57DB4C}"/>
    <cellStyle name="Separador de milhares 2 2 16 4 4" xfId="47050" xr:uid="{B87C7E20-2AD8-496E-8CB3-B1F886E10F94}"/>
    <cellStyle name="Separador de milhares 2 2 16 5" xfId="33693" xr:uid="{BC65D37B-D16E-4B41-8A57-9EFC7F3D0599}"/>
    <cellStyle name="Separador de milhares 2 2 16 5 2" xfId="48572" xr:uid="{9AA60854-D83F-4E4C-A6E6-E6E6C8C80755}"/>
    <cellStyle name="Separador de milhares 2 2 16 6" xfId="42137" xr:uid="{3C8EDB70-3B24-47D5-B10B-68D72A5AB0A8}"/>
    <cellStyle name="Separador de milhares 2 2 17" xfId="14333" xr:uid="{4721FC12-7593-4CB6-8825-907EEBC3EFCE}"/>
    <cellStyle name="Separador de milhares 2 2 17 2" xfId="16963" xr:uid="{DB107487-68CB-4DB6-BF9C-EBE8A8D43FF3}"/>
    <cellStyle name="Separador de milhares 2 2 17 2 2" xfId="22162" xr:uid="{3564C613-5DEA-478F-A7A2-BCF020DA91A2}"/>
    <cellStyle name="Separador de milhares 2 2 17 2 2 2" xfId="30579" xr:uid="{F0B94414-3FAB-4CED-8292-D81FD26F66AB}"/>
    <cellStyle name="Separador de milhares 2 2 17 2 2 3" xfId="38400" xr:uid="{04F470F0-46EC-4EF0-B106-89B29283F31C}"/>
    <cellStyle name="Separador de milhares 2 2 17 2 2 4" xfId="45805" xr:uid="{F7EEAF09-13F8-412B-991E-9585BF338ED9}"/>
    <cellStyle name="Separador de milhares 2 2 17 2 3" xfId="22161" xr:uid="{F385F245-E07F-4DF9-95D8-1041AA862524}"/>
    <cellStyle name="Separador de milhares 2 2 17 2 3 2" xfId="38399" xr:uid="{4383659B-4696-49C2-8B49-AA18B04B66EE}"/>
    <cellStyle name="Separador de milhares 2 2 17 2 4" xfId="25839" xr:uid="{F47E456D-624B-418E-A027-0C549F538966}"/>
    <cellStyle name="Separador de milhares 2 2 17 2 5" xfId="27412" xr:uid="{8160E3FF-06F7-4EBC-9B8C-F070089A5D05}"/>
    <cellStyle name="Separador de milhares 2 2 17 2 6" xfId="35135" xr:uid="{7A61A02F-9D1C-45CD-B0E2-F33D88DBAF3E}"/>
    <cellStyle name="Separador de milhares 2 2 17 2 7" xfId="43361" xr:uid="{D6399C21-D471-4A93-A521-B1631B4BE825}"/>
    <cellStyle name="Separador de milhares 2 2 17 3" xfId="22163" xr:uid="{BEAF09E1-FD42-475C-871F-6E89FB0F0049}"/>
    <cellStyle name="Separador de milhares 2 2 17 3 2" xfId="29356" xr:uid="{58FBDDAE-8BF7-45D1-AAFC-6981163A3F8A}"/>
    <cellStyle name="Separador de milhares 2 2 17 3 3" xfId="38401" xr:uid="{0390C7AA-EED3-4542-A301-D28908723018}"/>
    <cellStyle name="Separador de milhares 2 2 17 3 4" xfId="44582" xr:uid="{F5D0965E-104F-4F26-81B1-0E3758C20F6C}"/>
    <cellStyle name="Separador de milhares 2 2 17 4" xfId="22160" xr:uid="{4E29C012-54B4-457D-9EC0-50E5A4D9DC15}"/>
    <cellStyle name="Separador de milhares 2 2 17 4 2" xfId="32320" xr:uid="{D9A6A10B-48BD-4B12-AE31-A7F54DB91416}"/>
    <cellStyle name="Separador de milhares 2 2 17 4 3" xfId="38398" xr:uid="{4D4CEA9F-36F7-4D17-8DBF-36A8AF960B43}"/>
    <cellStyle name="Separador de milhares 2 2 17 4 4" xfId="47051" xr:uid="{0FE275D9-24B7-440F-8CE2-34C28761315B}"/>
    <cellStyle name="Separador de milhares 2 2 17 5" xfId="33694" xr:uid="{B6886CC8-BBFE-402D-B121-B61C22A183B3}"/>
    <cellStyle name="Separador de milhares 2 2 17 5 2" xfId="48573" xr:uid="{8B75E8B2-B23C-4E34-964F-1B608F1647C7}"/>
    <cellStyle name="Separador de milhares 2 2 17 6" xfId="42138" xr:uid="{33C0AF25-A182-4993-9064-4444B9A799A2}"/>
    <cellStyle name="Separador de milhares 2 2 18" xfId="14334" xr:uid="{7595324D-AA41-4547-88E8-76CDD1BDA7FD}"/>
    <cellStyle name="Separador de milhares 2 2 18 2" xfId="16964" xr:uid="{B7939E17-8E67-4EA3-AEA2-00D40F33699A}"/>
    <cellStyle name="Separador de milhares 2 2 18 2 2" xfId="22166" xr:uid="{8B7B2DDE-9B71-4B3F-9321-D172AA6A7ED2}"/>
    <cellStyle name="Separador de milhares 2 2 18 2 2 2" xfId="30580" xr:uid="{FFF94A93-B49D-48DC-8071-366232688C74}"/>
    <cellStyle name="Separador de milhares 2 2 18 2 2 3" xfId="38404" xr:uid="{8D2FFD9E-F52D-4CCB-82E2-BC0311726862}"/>
    <cellStyle name="Separador de milhares 2 2 18 2 2 4" xfId="45806" xr:uid="{3DF300A6-AD22-4D9A-BE06-8D6EA9CFF099}"/>
    <cellStyle name="Separador de milhares 2 2 18 2 3" xfId="22165" xr:uid="{D377F149-8BED-49CA-91A1-A91CF24DA291}"/>
    <cellStyle name="Separador de milhares 2 2 18 2 3 2" xfId="38403" xr:uid="{ED086522-29C3-4B5F-99F7-D4CE5F92825D}"/>
    <cellStyle name="Separador de milhares 2 2 18 2 4" xfId="25840" xr:uid="{E9E5B767-7E65-4EA9-8E2B-25D303EB99D8}"/>
    <cellStyle name="Separador de milhares 2 2 18 2 5" xfId="27413" xr:uid="{2B1126BB-69DD-4E4E-A0DE-8C4A698A3FB8}"/>
    <cellStyle name="Separador de milhares 2 2 18 2 6" xfId="35136" xr:uid="{CC72DF63-6304-4769-A3CA-6B2A02DEE8DE}"/>
    <cellStyle name="Separador de milhares 2 2 18 2 7" xfId="43362" xr:uid="{83D874D5-5FFD-49B7-8534-E1DB2D99DA0B}"/>
    <cellStyle name="Separador de milhares 2 2 18 3" xfId="22167" xr:uid="{4D815CA5-88E2-4A2E-A847-95F9C6C3241A}"/>
    <cellStyle name="Separador de milhares 2 2 18 3 2" xfId="29357" xr:uid="{2EB286C2-B78F-41BE-B417-21993C36AB84}"/>
    <cellStyle name="Separador de milhares 2 2 18 3 3" xfId="38405" xr:uid="{7D02025E-9512-49A7-8C53-5056FAFE9703}"/>
    <cellStyle name="Separador de milhares 2 2 18 3 4" xfId="44583" xr:uid="{2E8C6382-38A0-452A-8FFC-27D3BA9E446D}"/>
    <cellStyle name="Separador de milhares 2 2 18 4" xfId="22164" xr:uid="{E47247E3-E0DB-4F6C-82C4-7102BBD380B1}"/>
    <cellStyle name="Separador de milhares 2 2 18 4 2" xfId="32321" xr:uid="{77AE6846-581A-473A-B2F1-05CCCD344DA2}"/>
    <cellStyle name="Separador de milhares 2 2 18 4 3" xfId="38402" xr:uid="{74AADC26-D97F-480A-9483-392BF2BA471D}"/>
    <cellStyle name="Separador de milhares 2 2 18 4 4" xfId="47052" xr:uid="{429A2A53-1FEB-4345-BF15-5917DB643AA8}"/>
    <cellStyle name="Separador de milhares 2 2 18 5" xfId="33695" xr:uid="{67A0DBAE-0DFA-41AF-8BCF-65F00EE1B8BC}"/>
    <cellStyle name="Separador de milhares 2 2 18 5 2" xfId="48574" xr:uid="{89368CD3-585E-4FB4-895D-0D9077F24ED2}"/>
    <cellStyle name="Separador de milhares 2 2 18 6" xfId="42139" xr:uid="{D32463CC-7AFD-4122-A914-873E1FA91694}"/>
    <cellStyle name="Separador de milhares 2 2 19" xfId="14335" xr:uid="{CE4444B4-219F-4EB9-8D40-603355BF5C51}"/>
    <cellStyle name="Separador de milhares 2 2 19 2" xfId="22169" xr:uid="{A6C3F639-6BF6-4E2F-9698-7F7D50C85CE2}"/>
    <cellStyle name="Separador de milhares 2 2 19 2 2" xfId="22170" xr:uid="{1D086596-EC47-4611-8600-727C8396CA71}"/>
    <cellStyle name="Separador de milhares 2 2 19 2 2 2" xfId="30581" xr:uid="{0E361142-3BC9-4ED1-9182-5552842B0630}"/>
    <cellStyle name="Separador de milhares 2 2 19 2 2 3" xfId="38408" xr:uid="{4261FA89-E704-467C-822A-F235EFB9DEC6}"/>
    <cellStyle name="Separador de milhares 2 2 19 2 2 4" xfId="45807" xr:uid="{FA841AE8-BED9-4992-AF50-136770F62E52}"/>
    <cellStyle name="Separador de milhares 2 2 19 2 3" xfId="27195" xr:uid="{A0D1FE2B-50B8-4A28-8ED3-1B5A86E94E00}"/>
    <cellStyle name="Separador de milhares 2 2 19 2 4" xfId="38407" xr:uid="{C293494D-B7D3-4741-9652-2F31E078154B}"/>
    <cellStyle name="Separador de milhares 2 2 19 2 5" xfId="43363" xr:uid="{5227F3A9-68D3-4549-81A3-6F3383D2637F}"/>
    <cellStyle name="Separador de milhares 2 2 19 3" xfId="22171" xr:uid="{5D0EFA54-F781-43DD-92E3-F37E569C3A12}"/>
    <cellStyle name="Separador de milhares 2 2 19 3 2" xfId="29358" xr:uid="{62F0C186-F76C-43E8-BD30-57017B9E7024}"/>
    <cellStyle name="Separador de milhares 2 2 19 3 3" xfId="38409" xr:uid="{F2ABA33F-9FE9-44DB-A5C2-5BFFC1BC4FF2}"/>
    <cellStyle name="Separador de milhares 2 2 19 3 4" xfId="44584" xr:uid="{A5E96456-95C7-41A3-A47B-540CB6AFA87D}"/>
    <cellStyle name="Separador de milhares 2 2 19 4" xfId="22168" xr:uid="{9D267EE0-3025-4713-B31E-E03BDEC2B523}"/>
    <cellStyle name="Separador de milhares 2 2 19 4 2" xfId="38406" xr:uid="{0EC466AB-C65A-4070-B521-78D32C73FC82}"/>
    <cellStyle name="Separador de milhares 2 2 19 5" xfId="25841" xr:uid="{65730D76-457A-423F-A56D-F9B6AC015FC3}"/>
    <cellStyle name="Separador de milhares 2 2 19 6" xfId="27414" xr:uid="{99647E6E-DAB3-4A81-A68B-077394D573CF}"/>
    <cellStyle name="Separador de milhares 2 2 19 7" xfId="35137" xr:uid="{7109FD15-14D3-4017-8305-19A3FD0BAE2C}"/>
    <cellStyle name="Separador de milhares 2 2 19 8" xfId="42140" xr:uid="{A37DB266-EE0B-4BBE-9219-6073135DD983}"/>
    <cellStyle name="Separador de milhares 2 2 19 9" xfId="16965" xr:uid="{391282A3-E11E-4135-A8BD-52980656D401}"/>
    <cellStyle name="Separador de milhares 2 2 2" xfId="14336" xr:uid="{158B781E-866B-47E2-BFBB-E044C7A1794B}"/>
    <cellStyle name="Separador de milhares 2 2 2 2" xfId="14337" xr:uid="{1330945B-C33E-404C-A2A8-931865856343}"/>
    <cellStyle name="Separador de milhares 2 2 2 2 10" xfId="16967" xr:uid="{F80F9059-2A3A-4485-8213-226AEEFAD4A4}"/>
    <cellStyle name="Separador de milhares 2 2 2 2 2" xfId="22174" xr:uid="{97D02F03-2834-45B2-8344-DE24C8BAF656}"/>
    <cellStyle name="Separador de milhares 2 2 2 2 2 2" xfId="22175" xr:uid="{F0E3D2FB-AD1E-4ED9-8848-65E0BCA0F739}"/>
    <cellStyle name="Separador de milhares 2 2 2 2 2 2 2" xfId="22176" xr:uid="{2E852179-E055-4A22-8C94-55E2D7E64DC3}"/>
    <cellStyle name="Separador de milhares 2 2 2 2 2 2 2 2" xfId="30582" xr:uid="{304E762D-61EA-49FE-8B6F-C95ACC242B73}"/>
    <cellStyle name="Separador de milhares 2 2 2 2 2 2 2 3" xfId="38414" xr:uid="{CA1D9792-D8F9-4211-8D82-C37A4D2D30AB}"/>
    <cellStyle name="Separador de milhares 2 2 2 2 2 2 2 4" xfId="45808" xr:uid="{F4B7A67A-2766-403F-AAE6-320902EFB47D}"/>
    <cellStyle name="Separador de milhares 2 2 2 2 2 2 3" xfId="27128" xr:uid="{BE4E509C-4799-4D13-84EB-C77DB1038F78}"/>
    <cellStyle name="Separador de milhares 2 2 2 2 2 2 4" xfId="38413" xr:uid="{7294AA67-44D3-4C51-BFB9-8A5702019029}"/>
    <cellStyle name="Separador de milhares 2 2 2 2 2 2 5" xfId="43364" xr:uid="{C6F8495A-A2AA-4651-8BEB-C91FB37535FB}"/>
    <cellStyle name="Separador de milhares 2 2 2 2 2 3" xfId="22177" xr:uid="{6C60349B-B0A9-4329-9BD2-23E4A38F5DCB}"/>
    <cellStyle name="Separador de milhares 2 2 2 2 2 3 2" xfId="29359" xr:uid="{008E7892-5BD9-42FB-B0D5-DD45A1015646}"/>
    <cellStyle name="Separador de milhares 2 2 2 2 2 3 3" xfId="38415" xr:uid="{EE6B06B4-CCD5-4FB6-94DD-A66F5835331B}"/>
    <cellStyle name="Separador de milhares 2 2 2 2 2 3 4" xfId="44585" xr:uid="{0F3A9BA2-D534-45D1-BF39-093B9BB993C1}"/>
    <cellStyle name="Separador de milhares 2 2 2 2 2 4" xfId="25842" xr:uid="{CEE58021-8F81-4475-BAEB-E96CC69D34A1}"/>
    <cellStyle name="Separador de milhares 2 2 2 2 2 5" xfId="27415" xr:uid="{64E8D59B-260B-4A0C-BADD-6344670D1DB9}"/>
    <cellStyle name="Separador de milhares 2 2 2 2 2 6" xfId="38412" xr:uid="{BAD72EFF-ECF2-4DE3-A3E4-19BD23D5F020}"/>
    <cellStyle name="Separador de milhares 2 2 2 2 2 7" xfId="42141" xr:uid="{C8FE3FAB-B082-45C7-8AB8-01E2C378B236}"/>
    <cellStyle name="Separador de milhares 2 2 2 2 3" xfId="22178" xr:uid="{59313247-0954-4A80-8E56-C257379742A3}"/>
    <cellStyle name="Separador de milhares 2 2 2 2 3 2" xfId="22179" xr:uid="{7A0591B0-C098-4A85-8BDF-7E7B2B065A5E}"/>
    <cellStyle name="Separador de milhares 2 2 2 2 3 2 2" xfId="30462" xr:uid="{65DE474F-9246-423F-92C0-B1A916A4973E}"/>
    <cellStyle name="Separador de milhares 2 2 2 2 3 2 3" xfId="38417" xr:uid="{B4E7C735-7E2C-4E45-A70D-345536DBBA3D}"/>
    <cellStyle name="Separador de milhares 2 2 2 2 3 2 4" xfId="45688" xr:uid="{7F88480F-F119-495A-BC6E-3FBAF6D31C4A}"/>
    <cellStyle name="Separador de milhares 2 2 2 2 3 3" xfId="27244" xr:uid="{F3FBEDEC-1EFE-41F9-9DBC-03DD64ACD077}"/>
    <cellStyle name="Separador de milhares 2 2 2 2 3 4" xfId="38416" xr:uid="{34B5E93D-AE75-445C-A85E-AA6D5B2D4E28}"/>
    <cellStyle name="Separador de milhares 2 2 2 2 3 5" xfId="43244" xr:uid="{1EEBD8DE-6703-4E22-9B19-9ACE273DF778}"/>
    <cellStyle name="Separador de milhares 2 2 2 2 4" xfId="22180" xr:uid="{FD2D1E6F-B353-4F3B-BBD6-4E7A02A4FE45}"/>
    <cellStyle name="Separador de milhares 2 2 2 2 4 2" xfId="29240" xr:uid="{7CB7C49B-5F98-4610-A0BB-F57D75DD4A7F}"/>
    <cellStyle name="Separador de milhares 2 2 2 2 4 3" xfId="38418" xr:uid="{61490477-8A5B-4427-A884-A978CA1CDE97}"/>
    <cellStyle name="Separador de milhares 2 2 2 2 4 4" xfId="44465" xr:uid="{F5AE02F7-D575-4FF1-90A2-7E159640D009}"/>
    <cellStyle name="Separador de milhares 2 2 2 2 5" xfId="22173" xr:uid="{D4279F38-B0FC-4918-B80C-CF74A61380A6}"/>
    <cellStyle name="Separador de milhares 2 2 2 2 5 2" xfId="38411" xr:uid="{F6CD516F-1660-4D6A-B393-5E6B20E6F47F}"/>
    <cellStyle name="Separador de milhares 2 2 2 2 6" xfId="25719" xr:uid="{D6434206-820F-4C53-9710-DCA0896A1B93}"/>
    <cellStyle name="Separador de milhares 2 2 2 2 7" xfId="27277" xr:uid="{4EA8C31A-F2B5-4962-B6F2-4CB136C5489D}"/>
    <cellStyle name="Separador de milhares 2 2 2 2 8" xfId="35139" xr:uid="{6BD0DEE2-86C2-434D-8D45-7BF1B4E842AD}"/>
    <cellStyle name="Separador de milhares 2 2 2 2 9" xfId="42021" xr:uid="{1D66194D-67E4-4CC9-963F-60AC6E94E384}"/>
    <cellStyle name="Separador de milhares 2 2 2 3" xfId="14338" xr:uid="{5D015FC6-13D5-4B8F-BAC5-94B844B02240}"/>
    <cellStyle name="Separador de milhares 2 2 2 3 2" xfId="22182" xr:uid="{46D20258-D060-497D-8F9B-7BD956E4124D}"/>
    <cellStyle name="Separador de milhares 2 2 2 3 2 2" xfId="22183" xr:uid="{E0966938-9627-4C80-8098-A14BD921D794}"/>
    <cellStyle name="Separador de milhares 2 2 2 3 2 2 2" xfId="30583" xr:uid="{48290E04-4FDC-4875-9897-93618C35C403}"/>
    <cellStyle name="Separador de milhares 2 2 2 3 2 2 3" xfId="38421" xr:uid="{67456018-CD32-430B-8FE7-63A7D23FCB5F}"/>
    <cellStyle name="Separador de milhares 2 2 2 3 2 2 4" xfId="45809" xr:uid="{FB64AF4C-4D4A-4DA6-93F2-6AC6253694C2}"/>
    <cellStyle name="Separador de milhares 2 2 2 3 2 3" xfId="27226" xr:uid="{6718D77F-88BF-4A12-B177-2C7CBF0F0432}"/>
    <cellStyle name="Separador de milhares 2 2 2 3 2 4" xfId="38420" xr:uid="{DD2C3084-3FC1-4DE4-9A88-73709FCDDF7C}"/>
    <cellStyle name="Separador de milhares 2 2 2 3 2 5" xfId="43365" xr:uid="{F9D31C62-BCFC-4A01-9AC2-CF6F52971B13}"/>
    <cellStyle name="Separador de milhares 2 2 2 3 3" xfId="22184" xr:uid="{4622390A-B8A0-4251-BEC6-97EE8556455D}"/>
    <cellStyle name="Separador de milhares 2 2 2 3 3 2" xfId="29360" xr:uid="{E0F4BE82-7349-405B-965F-CE7615EFF556}"/>
    <cellStyle name="Separador de milhares 2 2 2 3 3 3" xfId="38422" xr:uid="{04ECD051-D2F4-4A6D-8849-D0387F2EDC09}"/>
    <cellStyle name="Separador de milhares 2 2 2 3 3 4" xfId="44586" xr:uid="{C7AF4451-8182-403F-99E5-9E0FD1362CD2}"/>
    <cellStyle name="Separador de milhares 2 2 2 3 4" xfId="22181" xr:uid="{5642E3C6-FF1D-4ABC-9EAE-8F6BD9B09490}"/>
    <cellStyle name="Separador de milhares 2 2 2 3 4 2" xfId="32322" xr:uid="{0AFE0641-E0C1-45B4-B7B1-8678267A9A83}"/>
    <cellStyle name="Separador de milhares 2 2 2 3 4 3" xfId="38419" xr:uid="{68505C44-A142-4B45-B3AE-30ED679EA6C3}"/>
    <cellStyle name="Separador de milhares 2 2 2 3 4 4" xfId="47053" xr:uid="{2DF2869B-693A-4FA2-9545-67384641B256}"/>
    <cellStyle name="Separador de milhares 2 2 2 3 5" xfId="25843" xr:uid="{BDC008A0-F9ED-4F2D-9BD4-95DA8B859F77}"/>
    <cellStyle name="Separador de milhares 2 2 2 3 5 2" xfId="33696" xr:uid="{4C0C78EC-2E96-4916-85FB-80B21765BCB3}"/>
    <cellStyle name="Separador de milhares 2 2 2 3 5 3" xfId="48575" xr:uid="{8DC9B940-2126-4FE8-B1BC-9CE1C3CDEA0D}"/>
    <cellStyle name="Separador de milhares 2 2 2 3 6" xfId="27416" xr:uid="{2B3A4A92-A0FE-4365-85AC-E30225735AA4}"/>
    <cellStyle name="Separador de milhares 2 2 2 3 7" xfId="35140" xr:uid="{232A6BF9-456D-4B72-9D10-0A768B2D016F}"/>
    <cellStyle name="Separador de milhares 2 2 2 3 8" xfId="42142" xr:uid="{661E3FE3-225C-4637-AA88-592D14E14587}"/>
    <cellStyle name="Separador de milhares 2 2 2 3 9" xfId="16968" xr:uid="{7B85869D-ECF4-41D0-BFFB-C8213A90B82B}"/>
    <cellStyle name="Separador de milhares 2 2 2 4" xfId="16966" xr:uid="{89F9AD1F-FCA7-47F7-A7DB-1F20AE9619C8}"/>
    <cellStyle name="Separador de milhares 2 2 2 4 2" xfId="22186" xr:uid="{2A5F8B85-A504-4A0C-8C0B-9AAC1733262C}"/>
    <cellStyle name="Separador de milhares 2 2 2 4 2 2" xfId="22187" xr:uid="{458448AF-DA79-4600-8183-3825A97AE669}"/>
    <cellStyle name="Separador de milhares 2 2 2 4 2 2 2" xfId="30482" xr:uid="{480231FD-0405-4E18-AF13-3B42095641F7}"/>
    <cellStyle name="Separador de milhares 2 2 2 4 2 2 3" xfId="38425" xr:uid="{74F8843C-E2E2-4397-AC19-50687DD5F42E}"/>
    <cellStyle name="Separador de milhares 2 2 2 4 2 2 4" xfId="45708" xr:uid="{705C88D9-CF8B-464E-925A-6AB04993E437}"/>
    <cellStyle name="Separador de milhares 2 2 2 4 2 3" xfId="27230" xr:uid="{88F3C3CB-DDBC-47BB-8757-C948021E28EA}"/>
    <cellStyle name="Separador de milhares 2 2 2 4 2 4" xfId="38424" xr:uid="{26346476-61F0-433B-95FD-71C21BCAA98E}"/>
    <cellStyle name="Separador de milhares 2 2 2 4 2 5" xfId="43264" xr:uid="{C93DEDD7-73D9-458D-B6FA-C8F1DDF27E0C}"/>
    <cellStyle name="Separador de milhares 2 2 2 4 3" xfId="22188" xr:uid="{C9962EFB-0E5B-4E5D-9FCD-22FB33ED95A6}"/>
    <cellStyle name="Separador de milhares 2 2 2 4 3 2" xfId="29260" xr:uid="{EAC50AB0-7295-4C64-8E87-E1D0494752A7}"/>
    <cellStyle name="Separador de milhares 2 2 2 4 3 3" xfId="38426" xr:uid="{ADB511F2-E5CA-4025-B4C1-2959A5AFE709}"/>
    <cellStyle name="Separador de milhares 2 2 2 4 3 4" xfId="44485" xr:uid="{82C3C274-4E0B-4D3B-A9EA-EEE89274312C}"/>
    <cellStyle name="Separador de milhares 2 2 2 4 4" xfId="22185" xr:uid="{AC06D3C6-15FC-49D0-8BBA-D996A6A5887A}"/>
    <cellStyle name="Separador de milhares 2 2 2 4 4 2" xfId="38423" xr:uid="{0709BC99-6F4A-41B1-BE62-0B9BB2DE435C}"/>
    <cellStyle name="Separador de milhares 2 2 2 4 5" xfId="25739" xr:uid="{D882AC4D-3C7A-4416-B251-DAB97C0802ED}"/>
    <cellStyle name="Separador de milhares 2 2 2 4 6" xfId="27298" xr:uid="{84404A4A-6641-4E3C-96B6-43BB70BE9AD1}"/>
    <cellStyle name="Separador de milhares 2 2 2 4 7" xfId="35138" xr:uid="{77D73FBE-C656-48AA-BA4D-8C7111B66693}"/>
    <cellStyle name="Separador de milhares 2 2 2 4 8" xfId="42041" xr:uid="{0AB61C23-3D01-4305-A6A2-459CBA915A9C}"/>
    <cellStyle name="Separador de milhares 2 2 2 5" xfId="22189" xr:uid="{DCD9DF55-785F-4026-8F31-085D1C81165A}"/>
    <cellStyle name="Separador de milhares 2 2 2 5 2" xfId="22190" xr:uid="{2E77C51A-DAC1-453D-AFA8-5C90C6FD5081}"/>
    <cellStyle name="Separador de milhares 2 2 2 5 2 2" xfId="30450" xr:uid="{BB9095B1-14CF-4F31-AAB5-CFA23005DB94}"/>
    <cellStyle name="Separador de milhares 2 2 2 5 2 3" xfId="38428" xr:uid="{9CC8261E-C5B6-4CA0-BCF1-1650D644D12A}"/>
    <cellStyle name="Separador de milhares 2 2 2 5 2 4" xfId="45676" xr:uid="{6588EF64-FAB4-41AD-931A-46197331D101}"/>
    <cellStyle name="Separador de milhares 2 2 2 5 3" xfId="25707" xr:uid="{D183A3C1-CFEE-472D-89DE-50D38C5D1366}"/>
    <cellStyle name="Separador de milhares 2 2 2 5 4" xfId="27265" xr:uid="{7073BAA3-FB96-4FDE-80E0-CEC0E1907D12}"/>
    <cellStyle name="Separador de milhares 2 2 2 5 5" xfId="38427" xr:uid="{12D10C1B-6CE2-420B-BEC1-271601E14A6A}"/>
    <cellStyle name="Separador de milhares 2 2 2 5 6" xfId="43232" xr:uid="{1630EC6E-10FA-4653-B0B6-0AE87BDFD2E0}"/>
    <cellStyle name="Separador de milhares 2 2 2 6" xfId="22191" xr:uid="{D1672D81-4876-4748-862E-763201550004}"/>
    <cellStyle name="Separador de milhares 2 2 2 6 2" xfId="29228" xr:uid="{7A110FD9-9241-46DB-A789-0D491D1A7596}"/>
    <cellStyle name="Separador de milhares 2 2 2 6 3" xfId="38429" xr:uid="{7152A00F-EFB4-44FA-8BA7-55A912896999}"/>
    <cellStyle name="Separador de milhares 2 2 2 6 4" xfId="44453" xr:uid="{51BD4097-FF06-4889-AEB8-62748114DF1A}"/>
    <cellStyle name="Separador de milhares 2 2 2 7" xfId="22172" xr:uid="{EC3F9808-504F-4C8A-A54F-094823DBDE08}"/>
    <cellStyle name="Separador de milhares 2 2 2 7 2" xfId="38410" xr:uid="{0D635D2B-51E0-438C-AEED-8B3F1C25230A}"/>
    <cellStyle name="Separador de milhares 2 2 2 8" xfId="42009" xr:uid="{54A9E97D-B34F-4203-8DCB-284B94778855}"/>
    <cellStyle name="Separador de milhares 2 2 20" xfId="14339" xr:uid="{83F94923-9691-4129-B268-E783CAED20FB}"/>
    <cellStyle name="Separador de milhares 2 2 20 2" xfId="22193" xr:uid="{1A4BD6D4-21E3-4D3E-99DE-1B2B4ECDE4AA}"/>
    <cellStyle name="Separador de milhares 2 2 20 2 2" xfId="22194" xr:uid="{F1123106-FE95-4325-9B52-C2F856BFE6EB}"/>
    <cellStyle name="Separador de milhares 2 2 20 2 2 2" xfId="30584" xr:uid="{FAD2A620-8640-4516-A46A-942F6A47C6AD}"/>
    <cellStyle name="Separador de milhares 2 2 20 2 2 3" xfId="38432" xr:uid="{41886036-7A37-43F2-9A65-1878E859CC75}"/>
    <cellStyle name="Separador de milhares 2 2 20 2 2 4" xfId="45810" xr:uid="{27FBAC0C-2682-466B-865B-B1629CEFDBA1}"/>
    <cellStyle name="Separador de milhares 2 2 20 2 3" xfId="27310" xr:uid="{7318E145-E667-43E1-B97D-3BA5923A15E0}"/>
    <cellStyle name="Separador de milhares 2 2 20 2 4" xfId="38431" xr:uid="{F52FB46D-7DE2-4060-90E0-93158DFABAD8}"/>
    <cellStyle name="Separador de milhares 2 2 20 2 5" xfId="43366" xr:uid="{3BC7B771-9F8C-47CE-95E9-00E7E80A273B}"/>
    <cellStyle name="Separador de milhares 2 2 20 3" xfId="22195" xr:uid="{E926DA77-6A70-4FA9-AB96-802911876E4A}"/>
    <cellStyle name="Separador de milhares 2 2 20 3 2" xfId="29361" xr:uid="{9845A6CB-A0F4-4883-85C7-4B8CDAC834B0}"/>
    <cellStyle name="Separador de milhares 2 2 20 3 3" xfId="38433" xr:uid="{7037CE73-3ADE-4C5A-A422-217F98464355}"/>
    <cellStyle name="Separador de milhares 2 2 20 3 4" xfId="44587" xr:uid="{6DA738D8-E1BB-4157-8FA2-D51F2BD677FF}"/>
    <cellStyle name="Separador de milhares 2 2 20 4" xfId="22192" xr:uid="{DE92E503-1204-4A3B-BD33-742DDB110BC3}"/>
    <cellStyle name="Separador de milhares 2 2 20 4 2" xfId="32323" xr:uid="{FA2BD49B-36E7-47C9-AB64-E27BA3512094}"/>
    <cellStyle name="Separador de milhares 2 2 20 4 3" xfId="38430" xr:uid="{55F93B99-44FC-4060-B148-AA651389FE60}"/>
    <cellStyle name="Separador de milhares 2 2 20 4 4" xfId="47054" xr:uid="{412D78BB-24AF-4962-BC1E-13C47E4C8991}"/>
    <cellStyle name="Separador de milhares 2 2 20 5" xfId="25844" xr:uid="{C3B687B3-ABBE-490F-980B-1DFA64E531D3}"/>
    <cellStyle name="Separador de milhares 2 2 20 5 2" xfId="33697" xr:uid="{DAD75D15-B0EA-44DC-B4DB-30B746A40A27}"/>
    <cellStyle name="Separador de milhares 2 2 20 5 3" xfId="48576" xr:uid="{D0BD6990-9A28-44B9-84C1-E1406832FC80}"/>
    <cellStyle name="Separador de milhares 2 2 20 6" xfId="27417" xr:uid="{468DEFFD-998A-46F5-9A50-D4A6353F3C03}"/>
    <cellStyle name="Separador de milhares 2 2 20 7" xfId="35141" xr:uid="{D747F67B-6A9F-4700-BAC6-7B423BE8BD9C}"/>
    <cellStyle name="Separador de milhares 2 2 20 8" xfId="42143" xr:uid="{6605A24F-DCF6-4843-8AF1-306BA139BA53}"/>
    <cellStyle name="Separador de milhares 2 2 20 9" xfId="16969" xr:uid="{6623D896-A9F7-46A5-8383-6C05F8F34413}"/>
    <cellStyle name="Separador de milhares 2 2 21" xfId="16955" xr:uid="{0E0B202C-2794-4FC3-BD52-BF238C6043BF}"/>
    <cellStyle name="Separador de milhares 2 2 21 2" xfId="22197" xr:uid="{519F4151-E401-4BCF-8764-2B5521EFACC2}"/>
    <cellStyle name="Separador de milhares 2 2 21 2 2" xfId="22198" xr:uid="{D79D5C8A-81F7-4648-A7CC-DE0819B3548E}"/>
    <cellStyle name="Separador de milhares 2 2 21 2 2 2" xfId="30473" xr:uid="{F811168F-5F4A-483C-8710-6D2604BE0751}"/>
    <cellStyle name="Separador de milhares 2 2 21 2 2 3" xfId="38436" xr:uid="{794EF8A7-2391-46E1-BBD3-A173E0E1D39C}"/>
    <cellStyle name="Separador de milhares 2 2 21 2 2 4" xfId="45699" xr:uid="{94E93D64-BC63-44F6-9915-4823E002BD1C}"/>
    <cellStyle name="Separador de milhares 2 2 21 2 3" xfId="27212" xr:uid="{81E31BAB-1D6D-4755-BF77-9994067CDFAD}"/>
    <cellStyle name="Separador de milhares 2 2 21 2 4" xfId="38435" xr:uid="{0E8F7515-954D-41BD-A175-CE63806CA0E9}"/>
    <cellStyle name="Separador de milhares 2 2 21 2 5" xfId="43255" xr:uid="{5CAA6FAF-B336-4DB7-BCE4-A4D4A166D4C7}"/>
    <cellStyle name="Separador de milhares 2 2 21 3" xfId="22199" xr:uid="{B74C0CFA-EE89-4BEC-A47E-4ADC839453BD}"/>
    <cellStyle name="Separador de milhares 2 2 21 3 2" xfId="29251" xr:uid="{18240CA2-6F3A-419D-AE36-5D0CCA280273}"/>
    <cellStyle name="Separador de milhares 2 2 21 3 3" xfId="38437" xr:uid="{F576A122-0492-4451-BA4F-D0744E552B91}"/>
    <cellStyle name="Separador de milhares 2 2 21 3 4" xfId="44476" xr:uid="{AB880A3F-E734-47DA-B234-B32EF100C8AB}"/>
    <cellStyle name="Separador de milhares 2 2 21 4" xfId="22196" xr:uid="{1C9EF865-9787-424B-B6AA-FA02B59F6FBF}"/>
    <cellStyle name="Separador de milhares 2 2 21 4 2" xfId="38434" xr:uid="{88016C30-5A3C-4AAA-AA36-9A77965F1A00}"/>
    <cellStyle name="Separador de milhares 2 2 21 5" xfId="25730" xr:uid="{AFAA35BD-6808-4D33-8A69-88B8F10B424F}"/>
    <cellStyle name="Separador de milhares 2 2 21 6" xfId="27288" xr:uid="{587C43A4-CA2B-4051-A924-DA0BA5D33EC2}"/>
    <cellStyle name="Separador de milhares 2 2 21 7" xfId="35127" xr:uid="{19315931-61D2-4DB9-9000-E52C84CB8ED2}"/>
    <cellStyle name="Separador de milhares 2 2 21 8" xfId="42032" xr:uid="{F557437D-F202-44D1-B9E3-00E8A0EE88A7}"/>
    <cellStyle name="Separador de milhares 2 2 22" xfId="25005" xr:uid="{73564ACA-66BE-4CF4-96C6-1A7140B61E2D}"/>
    <cellStyle name="Separador de milhares 2 2 22 2" xfId="25686" xr:uid="{941B3719-219E-4B7E-BA52-FF2D4CE53C0F}"/>
    <cellStyle name="Separador de milhares 2 2 22 3" xfId="27214" xr:uid="{D1FF0C5B-5892-49B0-BE5D-14D5D9CB1934}"/>
    <cellStyle name="Separador de milhares 2 2 22 4" xfId="41093" xr:uid="{131F64AC-CF7D-4890-BD85-5F016C967C68}"/>
    <cellStyle name="Separador de milhares 2 2 3" xfId="14340" xr:uid="{A4CE9594-9FB4-46CC-BBC6-408BA47729C2}"/>
    <cellStyle name="Separador de milhares 2 2 3 2" xfId="16970" xr:uid="{8018ECEE-F145-4C28-9174-A6F959B72BCE}"/>
    <cellStyle name="Separador de milhares 2 2 3 2 2" xfId="22202" xr:uid="{D6B7D2EF-D82B-4ECF-8136-2DD9CFC89A5A}"/>
    <cellStyle name="Separador de milhares 2 2 3 2 2 2" xfId="22203" xr:uid="{83F438A6-7369-43BA-BD43-FD24CDF8DD30}"/>
    <cellStyle name="Separador de milhares 2 2 3 2 2 2 2" xfId="30585" xr:uid="{3F05BEEC-1C9C-43D9-9735-6BD5AA52944A}"/>
    <cellStyle name="Separador de milhares 2 2 3 2 2 2 3" xfId="38441" xr:uid="{193DA117-822C-4F60-920D-FD9D830939E8}"/>
    <cellStyle name="Separador de milhares 2 2 3 2 2 2 4" xfId="45811" xr:uid="{37AA8B03-0847-42E0-9061-37551BD406C7}"/>
    <cellStyle name="Separador de milhares 2 2 3 2 2 3" xfId="27225" xr:uid="{EFFAE668-3F57-4518-9ACF-1AB45B5D89F5}"/>
    <cellStyle name="Separador de milhares 2 2 3 2 2 4" xfId="38440" xr:uid="{672B254F-7CC8-4CB0-A0FA-BBA91D5B2696}"/>
    <cellStyle name="Separador de milhares 2 2 3 2 2 5" xfId="43367" xr:uid="{7FFC147A-36D5-4979-AD90-53430F48E341}"/>
    <cellStyle name="Separador de milhares 2 2 3 2 3" xfId="22204" xr:uid="{1881E105-0139-461F-9ED8-50B7F603BD18}"/>
    <cellStyle name="Separador de milhares 2 2 3 2 3 2" xfId="29362" xr:uid="{6F974DDB-61E7-4B7D-9DC7-EA335FF9706B}"/>
    <cellStyle name="Separador de milhares 2 2 3 2 3 3" xfId="38442" xr:uid="{37DB05E2-8625-4400-A734-C560EF5AA295}"/>
    <cellStyle name="Separador de milhares 2 2 3 2 3 4" xfId="44588" xr:uid="{3E7732F0-001D-429E-ADC7-265DE4ABA2D7}"/>
    <cellStyle name="Separador de milhares 2 2 3 2 4" xfId="22201" xr:uid="{8FF06953-6150-41ED-80E6-7A690B2A8382}"/>
    <cellStyle name="Separador de milhares 2 2 3 2 4 2" xfId="38439" xr:uid="{D16D98C4-6EAE-465C-975D-B3AC06EAF1C4}"/>
    <cellStyle name="Separador de milhares 2 2 3 2 5" xfId="25845" xr:uid="{9EF32CA8-7C52-4BB5-94F2-72A76E8CE424}"/>
    <cellStyle name="Separador de milhares 2 2 3 2 6" xfId="27418" xr:uid="{0F10F72B-1144-4536-8E99-4F9CEFD04949}"/>
    <cellStyle name="Separador de milhares 2 2 3 2 7" xfId="35142" xr:uid="{DDB904B6-B5C9-430B-89BA-331054190C34}"/>
    <cellStyle name="Separador de milhares 2 2 3 2 8" xfId="42144" xr:uid="{05ED7F95-C406-4B64-AF94-BD487D942F32}"/>
    <cellStyle name="Separador de milhares 2 2 3 3" xfId="22205" xr:uid="{CDB176A5-3B60-439D-AB6A-0F4F810EA1ED}"/>
    <cellStyle name="Separador de milhares 2 2 3 3 2" xfId="22206" xr:uid="{E5CFD4AA-F6C6-49F5-8D31-ABFB6B21E605}"/>
    <cellStyle name="Separador de milhares 2 2 3 3 2 2" xfId="30438" xr:uid="{A5BD97BE-4DA3-451E-9223-8D03BFF0D343}"/>
    <cellStyle name="Separador de milhares 2 2 3 3 2 3" xfId="38444" xr:uid="{BE95887A-FF4F-40FE-80A1-B16B6D79093A}"/>
    <cellStyle name="Separador de milhares 2 2 3 3 2 4" xfId="45664" xr:uid="{2AF5C0F0-A989-4404-A68F-9EB953419BC1}"/>
    <cellStyle name="Separador de milhares 2 2 3 3 3" xfId="25695" xr:uid="{EEC68852-0500-42DC-A82C-C6FE10994017}"/>
    <cellStyle name="Separador de milhares 2 2 3 3 4" xfId="27253" xr:uid="{3852C99F-9DE3-46FA-AAEF-8D113AA73976}"/>
    <cellStyle name="Separador de milhares 2 2 3 3 5" xfId="38443" xr:uid="{9FC01832-B74D-421B-BBAF-507CCE150126}"/>
    <cellStyle name="Separador de milhares 2 2 3 3 6" xfId="43220" xr:uid="{C0C985C1-53A3-4096-BE51-46883201F64A}"/>
    <cellStyle name="Separador de milhares 2 2 3 4" xfId="22207" xr:uid="{9546D44B-CABB-4A62-9635-6BA1DE4D54A7}"/>
    <cellStyle name="Separador de milhares 2 2 3 4 2" xfId="29216" xr:uid="{522643FF-A9A0-4F77-BDF3-A6A6DAD90082}"/>
    <cellStyle name="Separador de milhares 2 2 3 4 3" xfId="38445" xr:uid="{518F750A-8527-4CCB-B0F7-84663908B143}"/>
    <cellStyle name="Separador de milhares 2 2 3 4 4" xfId="44441" xr:uid="{6D2A3751-5B39-4F6C-96F8-2AC674830834}"/>
    <cellStyle name="Separador de milhares 2 2 3 5" xfId="22200" xr:uid="{C4DFD5E9-9A17-4E57-9F31-51EA86AB524D}"/>
    <cellStyle name="Separador de milhares 2 2 3 5 2" xfId="32324" xr:uid="{4D7BC269-4278-4C07-A67B-55938C5701E8}"/>
    <cellStyle name="Separador de milhares 2 2 3 5 3" xfId="38438" xr:uid="{57CE2599-CB16-4A52-B5E6-B221CC88C582}"/>
    <cellStyle name="Separador de milhares 2 2 3 5 4" xfId="47055" xr:uid="{FDFE0AF7-4FF3-4827-AD33-77EAF3B5D8DE}"/>
    <cellStyle name="Separador de milhares 2 2 3 6" xfId="33698" xr:uid="{51F2E544-4F91-4AA3-BDE2-ECCE5C89A0F0}"/>
    <cellStyle name="Separador de milhares 2 2 3 6 2" xfId="48577" xr:uid="{61978C4D-DA4A-4388-A45E-5AECF6CB3806}"/>
    <cellStyle name="Separador de milhares 2 2 3 7" xfId="41997" xr:uid="{FD170A73-E766-481A-86AD-E983279D93ED}"/>
    <cellStyle name="Separador de milhares 2 2 4" xfId="14341" xr:uid="{6BD48EA0-1922-438A-9D17-25EEE2C3DF41}"/>
    <cellStyle name="Separador de milhares 2 2 4 2" xfId="16971" xr:uid="{8891F503-635F-4976-AF79-0EF43AFDF03E}"/>
    <cellStyle name="Separador de milhares 2 2 4 2 2" xfId="22210" xr:uid="{7A65F883-9DA1-4936-B347-58C0DAEE1525}"/>
    <cellStyle name="Separador de milhares 2 2 4 2 2 2" xfId="30586" xr:uid="{E7557FC4-5778-4883-B4CE-48B04EE3ACB2}"/>
    <cellStyle name="Separador de milhares 2 2 4 2 2 3" xfId="38448" xr:uid="{5306ECEA-00AB-48BA-8530-B97D96DBEFB9}"/>
    <cellStyle name="Separador de milhares 2 2 4 2 2 4" xfId="45812" xr:uid="{7A68EEFA-8B04-4CD3-8F92-3CAF54BA2183}"/>
    <cellStyle name="Separador de milhares 2 2 4 2 3" xfId="22209" xr:uid="{2A592022-4516-44CE-8D67-3435340F3032}"/>
    <cellStyle name="Separador de milhares 2 2 4 2 3 2" xfId="38447" xr:uid="{40869533-67B1-472B-A8B7-BDEBA6B9893A}"/>
    <cellStyle name="Separador de milhares 2 2 4 2 4" xfId="25846" xr:uid="{4BF99C88-FCD9-4ABA-8A01-097895BEF6C7}"/>
    <cellStyle name="Separador de milhares 2 2 4 2 5" xfId="27419" xr:uid="{C96573EB-061C-4B52-A0C2-5B39F863E762}"/>
    <cellStyle name="Separador de milhares 2 2 4 2 6" xfId="35143" xr:uid="{7FFF8B87-5FCF-4242-B0D2-BF216F888959}"/>
    <cellStyle name="Separador de milhares 2 2 4 2 7" xfId="43368" xr:uid="{EBDDE409-B6D2-4BE9-AC56-D87D076A156A}"/>
    <cellStyle name="Separador de milhares 2 2 4 3" xfId="22211" xr:uid="{9EB17CCA-7277-4E64-84DF-44637B501658}"/>
    <cellStyle name="Separador de milhares 2 2 4 3 2" xfId="29363" xr:uid="{418076B4-ABD8-45A8-9CC5-0329F975854F}"/>
    <cellStyle name="Separador de milhares 2 2 4 3 3" xfId="38449" xr:uid="{14F21634-F13F-46AE-8D85-F1CE9CDEAA04}"/>
    <cellStyle name="Separador de milhares 2 2 4 3 4" xfId="44589" xr:uid="{06B69409-3AAB-490E-8835-869806A223B8}"/>
    <cellStyle name="Separador de milhares 2 2 4 4" xfId="22208" xr:uid="{F1550CA3-291B-4F9C-9C8D-33120C6B61D8}"/>
    <cellStyle name="Separador de milhares 2 2 4 4 2" xfId="32325" xr:uid="{E22C5DA6-1CBD-4B19-89B9-A88F7037E12B}"/>
    <cellStyle name="Separador de milhares 2 2 4 4 3" xfId="38446" xr:uid="{08942990-604C-43CD-834B-F4B5C4F87A6E}"/>
    <cellStyle name="Separador de milhares 2 2 4 4 4" xfId="47056" xr:uid="{995332EE-2EDF-4500-8CE4-79855CBC11ED}"/>
    <cellStyle name="Separador de milhares 2 2 4 5" xfId="33699" xr:uid="{B4846C99-322F-44B5-8CA4-244943463DEB}"/>
    <cellStyle name="Separador de milhares 2 2 4 5 2" xfId="48578" xr:uid="{B874E78B-87A5-4124-B9CF-5A0205D677A4}"/>
    <cellStyle name="Separador de milhares 2 2 4 6" xfId="42145" xr:uid="{07B117D3-5DB3-4F37-BF79-A95D4FD95B67}"/>
    <cellStyle name="Separador de milhares 2 2 5" xfId="14342" xr:uid="{FDC1FD67-A986-4E39-8811-5811012C49E2}"/>
    <cellStyle name="Separador de milhares 2 2 5 2" xfId="16972" xr:uid="{3A05C9F3-5D37-427C-852F-E6764C6C166C}"/>
    <cellStyle name="Separador de milhares 2 2 5 2 2" xfId="22214" xr:uid="{0CE83E7F-CFA7-457C-B65B-4F72AD8B58C6}"/>
    <cellStyle name="Separador de milhares 2 2 5 2 2 2" xfId="30587" xr:uid="{FBFB697A-FB9B-4112-96EA-7C6E37247B07}"/>
    <cellStyle name="Separador de milhares 2 2 5 2 2 3" xfId="38452" xr:uid="{F91CCA86-97EF-4C42-85C5-0890512FB838}"/>
    <cellStyle name="Separador de milhares 2 2 5 2 2 4" xfId="45813" xr:uid="{C19E8ED0-8E03-464D-AFF2-14916B5DA8AD}"/>
    <cellStyle name="Separador de milhares 2 2 5 2 3" xfId="22213" xr:uid="{F626B3BF-66E7-4AA5-BAF7-5A2427F56F9D}"/>
    <cellStyle name="Separador de milhares 2 2 5 2 3 2" xfId="38451" xr:uid="{6F994237-7607-43C4-B6DA-8F019C174115}"/>
    <cellStyle name="Separador de milhares 2 2 5 2 4" xfId="25847" xr:uid="{D6CE7899-9956-4DE7-A31E-340AC8166AF3}"/>
    <cellStyle name="Separador de milhares 2 2 5 2 5" xfId="27420" xr:uid="{3DC935C8-2CF1-49A5-9B44-30DD9FCA4AB9}"/>
    <cellStyle name="Separador de milhares 2 2 5 2 6" xfId="35144" xr:uid="{1512407F-6003-42C3-9D9D-B0673DC3D77A}"/>
    <cellStyle name="Separador de milhares 2 2 5 2 7" xfId="43369" xr:uid="{37F45776-7323-47F6-B9E2-B62F98701AA9}"/>
    <cellStyle name="Separador de milhares 2 2 5 3" xfId="22215" xr:uid="{A206B536-877D-4B64-9DBC-BDE1770578C2}"/>
    <cellStyle name="Separador de milhares 2 2 5 3 2" xfId="29364" xr:uid="{9A0BD3F2-F8C9-4089-B427-D6D232BDCD6C}"/>
    <cellStyle name="Separador de milhares 2 2 5 3 3" xfId="38453" xr:uid="{3C5AC873-A78A-4943-817C-EA233607811D}"/>
    <cellStyle name="Separador de milhares 2 2 5 3 4" xfId="44590" xr:uid="{53781033-BC36-44B5-B390-3443C203EF91}"/>
    <cellStyle name="Separador de milhares 2 2 5 4" xfId="22212" xr:uid="{ADEFDA74-984F-494C-8285-470CCA2FFC33}"/>
    <cellStyle name="Separador de milhares 2 2 5 4 2" xfId="32326" xr:uid="{E717AF3F-276D-4CD0-9A2A-DD1220519C79}"/>
    <cellStyle name="Separador de milhares 2 2 5 4 3" xfId="38450" xr:uid="{DF7950AD-7E43-4F83-B884-DC3AB99A2661}"/>
    <cellStyle name="Separador de milhares 2 2 5 4 4" xfId="47057" xr:uid="{E24CC0A8-0199-4648-A248-BD03DED1176F}"/>
    <cellStyle name="Separador de milhares 2 2 5 5" xfId="33700" xr:uid="{6A7F7528-2B8C-4CC5-8ECD-653B6363CD35}"/>
    <cellStyle name="Separador de milhares 2 2 5 5 2" xfId="48579" xr:uid="{03416395-2BF9-4CC5-A074-6D7944179C8B}"/>
    <cellStyle name="Separador de milhares 2 2 5 6" xfId="42146" xr:uid="{C26A4865-A042-4A57-924C-BB8C2CE7E75B}"/>
    <cellStyle name="Separador de milhares 2 2 6" xfId="14343" xr:uid="{B434D300-86BC-41EA-892B-DB53222893CA}"/>
    <cellStyle name="Separador de milhares 2 2 6 2" xfId="16973" xr:uid="{24B942D2-581E-42B9-A871-B525DD5CC2A0}"/>
    <cellStyle name="Separador de milhares 2 2 6 2 2" xfId="22218" xr:uid="{63788F05-A52C-4245-B1E4-750970596062}"/>
    <cellStyle name="Separador de milhares 2 2 6 2 2 2" xfId="30588" xr:uid="{31C2D6B4-358E-481D-8BDF-6A6A193392BC}"/>
    <cellStyle name="Separador de milhares 2 2 6 2 2 3" xfId="38456" xr:uid="{483068B4-0557-4699-847A-8B617B38D141}"/>
    <cellStyle name="Separador de milhares 2 2 6 2 2 4" xfId="45814" xr:uid="{97D5114D-0B68-420B-826B-BBDBFCF215CB}"/>
    <cellStyle name="Separador de milhares 2 2 6 2 3" xfId="22217" xr:uid="{A2CCCBFF-F79C-46F3-9F4E-9575DB46F083}"/>
    <cellStyle name="Separador de milhares 2 2 6 2 3 2" xfId="38455" xr:uid="{A4A11814-04E6-481E-B361-DC4B2C608292}"/>
    <cellStyle name="Separador de milhares 2 2 6 2 4" xfId="25848" xr:uid="{2701E414-D10D-482A-BD3E-7CF2F6B3ECE7}"/>
    <cellStyle name="Separador de milhares 2 2 6 2 5" xfId="27421" xr:uid="{E5E54481-5685-40F2-954A-4AF103E1F763}"/>
    <cellStyle name="Separador de milhares 2 2 6 2 6" xfId="35145" xr:uid="{5B4040C8-2CB5-4062-968B-2B0603E2FA91}"/>
    <cellStyle name="Separador de milhares 2 2 6 2 7" xfId="43370" xr:uid="{B1206FBD-0568-4F8D-8A66-37880D1EC130}"/>
    <cellStyle name="Separador de milhares 2 2 6 3" xfId="22219" xr:uid="{DB097E90-04CE-4BA9-A4C6-F63FFB0920EB}"/>
    <cellStyle name="Separador de milhares 2 2 6 3 2" xfId="29365" xr:uid="{91116EAD-1F64-4C78-BB0A-94C521444611}"/>
    <cellStyle name="Separador de milhares 2 2 6 3 3" xfId="38457" xr:uid="{C0420560-CF10-4576-8B1C-DC2DE8D4CDC8}"/>
    <cellStyle name="Separador de milhares 2 2 6 3 4" xfId="44591" xr:uid="{6CA2CB7F-BC3C-47C7-81BB-C62D53C4C67C}"/>
    <cellStyle name="Separador de milhares 2 2 6 4" xfId="22216" xr:uid="{C8111688-62AF-4E6D-80DA-DFBBD9727EEE}"/>
    <cellStyle name="Separador de milhares 2 2 6 4 2" xfId="32327" xr:uid="{E4CCEAA7-549B-44F7-AE6B-AC09E4C6C2C5}"/>
    <cellStyle name="Separador de milhares 2 2 6 4 3" xfId="38454" xr:uid="{B4EFBD2E-A1E4-4878-8F9C-0B3CB3BD020A}"/>
    <cellStyle name="Separador de milhares 2 2 6 4 4" xfId="47058" xr:uid="{CD648B76-D230-44DF-9B3A-56DC7B2A2E37}"/>
    <cellStyle name="Separador de milhares 2 2 6 5" xfId="33701" xr:uid="{878EBEED-3A7B-42B0-8B19-17D682A3B255}"/>
    <cellStyle name="Separador de milhares 2 2 6 5 2" xfId="48580" xr:uid="{C1207720-001D-4C33-821B-B07F0B4395D5}"/>
    <cellStyle name="Separador de milhares 2 2 6 6" xfId="42147" xr:uid="{A4B33F6E-D849-4B42-81C0-A08734413149}"/>
    <cellStyle name="Separador de milhares 2 2 7" xfId="14344" xr:uid="{09F22172-CA75-40F2-BC7E-8F8ED45B9810}"/>
    <cellStyle name="Separador de milhares 2 2 7 2" xfId="16974" xr:uid="{45DEE8DF-F689-4277-BECE-8B7E2A439D2E}"/>
    <cellStyle name="Separador de milhares 2 2 7 2 2" xfId="22222" xr:uid="{53FBABAA-F83C-4A0E-A892-A17CC098479F}"/>
    <cellStyle name="Separador de milhares 2 2 7 2 2 2" xfId="30589" xr:uid="{F9F7EBDF-D841-4E05-9231-77C009DC9ADC}"/>
    <cellStyle name="Separador de milhares 2 2 7 2 2 3" xfId="38460" xr:uid="{35CBCB3B-7DCF-4CFA-8D92-4361CEBC562F}"/>
    <cellStyle name="Separador de milhares 2 2 7 2 2 4" xfId="45815" xr:uid="{93E9C6BA-4F26-4072-B44F-861273FAF298}"/>
    <cellStyle name="Separador de milhares 2 2 7 2 3" xfId="22221" xr:uid="{F1072DBB-5B6D-40ED-A84C-7BB41C89D3AD}"/>
    <cellStyle name="Separador de milhares 2 2 7 2 3 2" xfId="38459" xr:uid="{CC8C5443-F737-4BF8-A0D7-C37C7FD85BF5}"/>
    <cellStyle name="Separador de milhares 2 2 7 2 4" xfId="25849" xr:uid="{58F805A4-8F85-49CA-A5EE-77AC58D13030}"/>
    <cellStyle name="Separador de milhares 2 2 7 2 5" xfId="27422" xr:uid="{CC07E241-9E6C-412A-A6DA-638FD6967553}"/>
    <cellStyle name="Separador de milhares 2 2 7 2 6" xfId="35146" xr:uid="{2E292E4A-4815-4E0E-B104-B1A3C66E516B}"/>
    <cellStyle name="Separador de milhares 2 2 7 2 7" xfId="43371" xr:uid="{2AB03672-823B-49BE-9ED6-CC456B6B0EDB}"/>
    <cellStyle name="Separador de milhares 2 2 7 3" xfId="22223" xr:uid="{7A23773A-39A3-4774-AA02-490912E798B8}"/>
    <cellStyle name="Separador de milhares 2 2 7 3 2" xfId="29366" xr:uid="{34435839-0A12-42A0-BC14-95872480ECFD}"/>
    <cellStyle name="Separador de milhares 2 2 7 3 3" xfId="38461" xr:uid="{9C667A25-986B-478A-8441-B83F74BAC1B4}"/>
    <cellStyle name="Separador de milhares 2 2 7 3 4" xfId="44592" xr:uid="{B3C2E851-523A-49D4-A502-3C90CACC12CC}"/>
    <cellStyle name="Separador de milhares 2 2 7 4" xfId="22220" xr:uid="{2701D236-8D9D-4348-946D-0F88EE5EAD99}"/>
    <cellStyle name="Separador de milhares 2 2 7 4 2" xfId="32328" xr:uid="{36E72BFB-EE1C-40B3-8190-211193802BFB}"/>
    <cellStyle name="Separador de milhares 2 2 7 4 3" xfId="38458" xr:uid="{02504897-E1BB-427C-9346-B87AF03C906E}"/>
    <cellStyle name="Separador de milhares 2 2 7 4 4" xfId="47059" xr:uid="{BF3A4D6A-CC2F-4580-B65C-15E8C0D6744C}"/>
    <cellStyle name="Separador de milhares 2 2 7 5" xfId="33702" xr:uid="{D52F4C23-CC37-468A-B16E-2FB059C5D4E6}"/>
    <cellStyle name="Separador de milhares 2 2 7 5 2" xfId="48581" xr:uid="{9ADBAE7F-4941-4D17-B116-BB5CF74E24A4}"/>
    <cellStyle name="Separador de milhares 2 2 7 6" xfId="42148" xr:uid="{A6C3478A-B203-4411-A379-BDC95B080116}"/>
    <cellStyle name="Separador de milhares 2 2 8" xfId="14345" xr:uid="{8729DEC8-25D1-4392-BB5D-15D9C1C102B5}"/>
    <cellStyle name="Separador de milhares 2 2 8 2" xfId="16975" xr:uid="{2F16412D-9431-4817-823B-E61ED7B9D3CC}"/>
    <cellStyle name="Separador de milhares 2 2 8 2 2" xfId="22226" xr:uid="{82937DAF-B73C-4587-B0C7-09C48AD55FD4}"/>
    <cellStyle name="Separador de milhares 2 2 8 2 2 2" xfId="30590" xr:uid="{84EC719C-6C72-4846-90F6-353DD647758E}"/>
    <cellStyle name="Separador de milhares 2 2 8 2 2 3" xfId="38464" xr:uid="{8B7CA680-E69C-43BA-BA71-5AC83C2ACC7C}"/>
    <cellStyle name="Separador de milhares 2 2 8 2 2 4" xfId="45816" xr:uid="{11BB69CF-55A2-4E37-8586-77F28A0CBAF9}"/>
    <cellStyle name="Separador de milhares 2 2 8 2 3" xfId="22225" xr:uid="{128625F6-138B-4A12-8D7F-7408BB7407FA}"/>
    <cellStyle name="Separador de milhares 2 2 8 2 3 2" xfId="38463" xr:uid="{1B782DF1-057E-45DC-AAA6-33ABAC970347}"/>
    <cellStyle name="Separador de milhares 2 2 8 2 4" xfId="25850" xr:uid="{7763D9F2-38E7-424E-B99E-E9AD9CF032FB}"/>
    <cellStyle name="Separador de milhares 2 2 8 2 5" xfId="27423" xr:uid="{7EA96BFB-57B3-4B09-9230-A298529FF4CC}"/>
    <cellStyle name="Separador de milhares 2 2 8 2 6" xfId="35147" xr:uid="{102EDE16-E7BC-4DA2-BBC2-5100E3CD956E}"/>
    <cellStyle name="Separador de milhares 2 2 8 2 7" xfId="43372" xr:uid="{8FF4FD1C-F9B9-4850-846C-659E6B9339E4}"/>
    <cellStyle name="Separador de milhares 2 2 8 3" xfId="22227" xr:uid="{F347C7D0-2B30-4392-BF7A-EE31FDFEF3EE}"/>
    <cellStyle name="Separador de milhares 2 2 8 3 2" xfId="29367" xr:uid="{314537F6-55E3-4DD7-B75F-D0C9BDE4C065}"/>
    <cellStyle name="Separador de milhares 2 2 8 3 3" xfId="38465" xr:uid="{BEC78FD5-5510-495D-8A9E-80F069AF9141}"/>
    <cellStyle name="Separador de milhares 2 2 8 3 4" xfId="44593" xr:uid="{A555A328-8A6A-483D-82DC-EC9DD4E99D03}"/>
    <cellStyle name="Separador de milhares 2 2 8 4" xfId="22224" xr:uid="{27598073-FEDB-47D6-9BE2-CAF9F21E6BB8}"/>
    <cellStyle name="Separador de milhares 2 2 8 4 2" xfId="32329" xr:uid="{72B1CA89-AEFC-4DDB-BC0B-3DFC34CD051F}"/>
    <cellStyle name="Separador de milhares 2 2 8 4 3" xfId="38462" xr:uid="{01A8120B-0ACC-405C-9151-88B1BCB888BB}"/>
    <cellStyle name="Separador de milhares 2 2 8 4 4" xfId="47060" xr:uid="{8C92CD87-E824-4174-93C4-55B4B8E68ABA}"/>
    <cellStyle name="Separador de milhares 2 2 8 5" xfId="33703" xr:uid="{9548B105-0B45-4406-AAAE-0CF9215CB327}"/>
    <cellStyle name="Separador de milhares 2 2 8 5 2" xfId="48582" xr:uid="{DDBD7D13-AF8E-4E5E-AE3E-F43EBCC45133}"/>
    <cellStyle name="Separador de milhares 2 2 8 6" xfId="42149" xr:uid="{51708F27-AF04-4798-A68E-D17139FEDCEA}"/>
    <cellStyle name="Separador de milhares 2 2 9" xfId="14346" xr:uid="{075362C6-3432-4999-9F6F-C5B1E681976C}"/>
    <cellStyle name="Separador de milhares 2 2 9 2" xfId="16976" xr:uid="{06BB029A-EA46-49F3-AA24-A117AEECF7AF}"/>
    <cellStyle name="Separador de milhares 2 2 9 2 2" xfId="22230" xr:uid="{36A78B6F-2221-42EF-A2AF-8F0EEFA34695}"/>
    <cellStyle name="Separador de milhares 2 2 9 2 2 2" xfId="30591" xr:uid="{4762D1B8-C11F-454F-9DCA-31CD58B62E94}"/>
    <cellStyle name="Separador de milhares 2 2 9 2 2 3" xfId="38468" xr:uid="{5F4C04FF-64D3-4095-967D-BEAEFAB41B6C}"/>
    <cellStyle name="Separador de milhares 2 2 9 2 2 4" xfId="45817" xr:uid="{FE86A88A-9648-438D-B6E9-27A729F99E28}"/>
    <cellStyle name="Separador de milhares 2 2 9 2 3" xfId="22229" xr:uid="{F68151F0-5B2A-4946-B047-B724DA3F2129}"/>
    <cellStyle name="Separador de milhares 2 2 9 2 3 2" xfId="38467" xr:uid="{5D46E7C0-B4DA-4E2A-84AE-742DEF8CD949}"/>
    <cellStyle name="Separador de milhares 2 2 9 2 4" xfId="25851" xr:uid="{CB67CF8B-3659-4AB1-8203-E924B2C0569B}"/>
    <cellStyle name="Separador de milhares 2 2 9 2 5" xfId="27424" xr:uid="{B95DE5B3-45E9-47C0-ACFC-A6009A947712}"/>
    <cellStyle name="Separador de milhares 2 2 9 2 6" xfId="35148" xr:uid="{10BDCA02-1A48-4466-8BA9-8D50D682C3E2}"/>
    <cellStyle name="Separador de milhares 2 2 9 2 7" xfId="43373" xr:uid="{B49C023F-1580-4146-AF95-06C00AB26F8A}"/>
    <cellStyle name="Separador de milhares 2 2 9 3" xfId="22231" xr:uid="{DC3572B5-CD1D-4B6E-B884-74C19AF1DF7B}"/>
    <cellStyle name="Separador de milhares 2 2 9 3 2" xfId="29368" xr:uid="{261473F1-9B9B-404E-A318-8149DD2CAD8A}"/>
    <cellStyle name="Separador de milhares 2 2 9 3 3" xfId="38469" xr:uid="{4041A3C1-0561-4D1C-8D67-F155BEC52E91}"/>
    <cellStyle name="Separador de milhares 2 2 9 3 4" xfId="44594" xr:uid="{BFD1355B-14AD-46C0-B587-2341DD56E556}"/>
    <cellStyle name="Separador de milhares 2 2 9 4" xfId="22228" xr:uid="{042352CA-5077-4476-B917-C61A509B7EA9}"/>
    <cellStyle name="Separador de milhares 2 2 9 4 2" xfId="32330" xr:uid="{D758DB12-9EA6-4343-9F6D-350918E75268}"/>
    <cellStyle name="Separador de milhares 2 2 9 4 3" xfId="38466" xr:uid="{1537C47D-D91E-43B7-8644-569FCE59A0A2}"/>
    <cellStyle name="Separador de milhares 2 2 9 4 4" xfId="47061" xr:uid="{66E71BC9-FABC-48E3-B3B5-92C98D2C00A9}"/>
    <cellStyle name="Separador de milhares 2 2 9 5" xfId="33704" xr:uid="{F18512B8-1A83-45BE-9711-2AF2515710C5}"/>
    <cellStyle name="Separador de milhares 2 2 9 5 2" xfId="48583" xr:uid="{ECF94787-5582-45E4-9570-8E7CB9B0D554}"/>
    <cellStyle name="Separador de milhares 2 2 9 6" xfId="42150" xr:uid="{D267D1C1-1545-41F6-A8F5-CD6AD1772DBB}"/>
    <cellStyle name="Separador de milhares 2 20" xfId="22232" xr:uid="{1CD6516D-FD25-4F7F-B8AF-B58C500CDA96}"/>
    <cellStyle name="Separador de milhares 2 20 2" xfId="22233" xr:uid="{71FD957E-4E34-418B-ADBA-8C05207B4B32}"/>
    <cellStyle name="Separador de milhares 2 20 2 2" xfId="22234" xr:uid="{9968D839-FD0C-4B90-B2B8-E312377F7F7A}"/>
    <cellStyle name="Separador de milhares 2 20 2 2 2" xfId="31372" xr:uid="{31405AED-6190-471D-A366-79ECD7E4633B}"/>
    <cellStyle name="Separador de milhares 2 20 2 2 3" xfId="38472" xr:uid="{69C5E84D-7F39-47EB-868F-A33751966EAB}"/>
    <cellStyle name="Separador de milhares 2 20 2 2 4" xfId="46598" xr:uid="{BE2BB445-DA62-47A4-8082-3CCCB4550B33}"/>
    <cellStyle name="Separador de milhares 2 20 2 3" xfId="28931" xr:uid="{777CECA3-436A-40E7-BC68-64177AF1B43E}"/>
    <cellStyle name="Separador de milhares 2 20 2 4" xfId="38471" xr:uid="{25D403D1-48B0-4DD6-BF8D-F98A6E88BD42}"/>
    <cellStyle name="Separador de milhares 2 20 2 5" xfId="44154" xr:uid="{09B70313-4F02-4039-B00C-B28D8151113A}"/>
    <cellStyle name="Separador de milhares 2 20 3" xfId="22235" xr:uid="{909FF4C5-57F3-4CAB-963A-1D411AE466EC}"/>
    <cellStyle name="Separador de milhares 2 20 3 2" xfId="30149" xr:uid="{0E6C36CA-6230-4AA3-875E-B80CC0336DB2}"/>
    <cellStyle name="Separador de milhares 2 20 3 3" xfId="38473" xr:uid="{5FE2704B-68A2-4EB1-ADBF-691D9DDE2D13}"/>
    <cellStyle name="Separador de milhares 2 20 3 4" xfId="45375" xr:uid="{50813A37-CA5D-4536-BD39-D0F31D5F8BF8}"/>
    <cellStyle name="Separador de milhares 2 20 4" xfId="26632" xr:uid="{ACD6BCF9-0ED1-4286-839B-EBA7E26ADA5B}"/>
    <cellStyle name="Separador de milhares 2 20 5" xfId="28205" xr:uid="{5F264BC3-04F7-48FF-9173-08F625F1F7D3}"/>
    <cellStyle name="Separador de milhares 2 20 6" xfId="38470" xr:uid="{DD469568-1264-4822-AF78-917986B1FAE5}"/>
    <cellStyle name="Separador de milhares 2 20 7" xfId="42931" xr:uid="{A2E7B01E-13AC-46B0-9E84-15897842CE03}"/>
    <cellStyle name="Separador de milhares 2 21" xfId="22236" xr:uid="{614B48D4-DB5F-4ECC-9AD0-8641E83C24CC}"/>
    <cellStyle name="Separador de milhares 2 21 2" xfId="22237" xr:uid="{B8CE2026-07A0-4B04-A500-D7989E313543}"/>
    <cellStyle name="Separador de milhares 2 21 2 2" xfId="22238" xr:uid="{EBEAE1B3-989E-4C87-8A36-4A680E874ED3}"/>
    <cellStyle name="Separador de milhares 2 21 2 2 2" xfId="31373" xr:uid="{8EFA4CD2-4416-4162-BEB6-68F6CA24E531}"/>
    <cellStyle name="Separador de milhares 2 21 2 2 3" xfId="38476" xr:uid="{D6A2FC7D-ACD6-42A1-B850-2CC44AC6FE1A}"/>
    <cellStyle name="Separador de milhares 2 21 2 2 4" xfId="46599" xr:uid="{DA266C8B-B296-4438-8CE9-477BFF15CACF}"/>
    <cellStyle name="Separador de milhares 2 21 2 3" xfId="28932" xr:uid="{409B00D5-CB61-40EA-A22F-447279A7903C}"/>
    <cellStyle name="Separador de milhares 2 21 2 4" xfId="38475" xr:uid="{5D57F4F0-EDBA-4DFC-B3C7-15A27510A0B9}"/>
    <cellStyle name="Separador de milhares 2 21 2 5" xfId="44155" xr:uid="{D76A550F-D614-4049-ADF7-A804036138B9}"/>
    <cellStyle name="Separador de milhares 2 21 3" xfId="22239" xr:uid="{A9207354-29A8-4E9E-9ADE-381713180F63}"/>
    <cellStyle name="Separador de milhares 2 21 3 2" xfId="30150" xr:uid="{74089EE9-0F85-46C0-A616-CE1B0DA04265}"/>
    <cellStyle name="Separador de milhares 2 21 3 3" xfId="38477" xr:uid="{84FC89E5-A1C1-4C16-B091-74188D73DEA6}"/>
    <cellStyle name="Separador de milhares 2 21 3 4" xfId="45376" xr:uid="{9CB6DFDF-BEE2-4F44-A9FB-E7F0AAB4721C}"/>
    <cellStyle name="Separador de milhares 2 21 4" xfId="26633" xr:uid="{D4E8D968-7C59-4A3B-A3C4-F3746468FC92}"/>
    <cellStyle name="Separador de milhares 2 21 5" xfId="28206" xr:uid="{44F58E21-FD39-458C-8D15-66FD810F3840}"/>
    <cellStyle name="Separador de milhares 2 21 6" xfId="38474" xr:uid="{EC326BEE-EBAF-467A-9314-BBCD3DBDBB26}"/>
    <cellStyle name="Separador de milhares 2 21 7" xfId="42932" xr:uid="{7B5DECD4-DC11-4913-BCF9-B53F5365D405}"/>
    <cellStyle name="Separador de milhares 2 22" xfId="22240" xr:uid="{BDE11E64-8E38-48E7-9C16-AB60406B3F83}"/>
    <cellStyle name="Separador de milhares 2 22 2" xfId="22241" xr:uid="{C130CB81-51E8-4D0F-95C5-AC366C229C96}"/>
    <cellStyle name="Separador de milhares 2 22 2 2" xfId="22242" xr:uid="{F3BEEE01-6EDF-4AB4-BDCF-903F9D49992D}"/>
    <cellStyle name="Separador de milhares 2 22 2 2 2" xfId="31374" xr:uid="{6048F385-F712-4527-B9A2-4474E8EBDC49}"/>
    <cellStyle name="Separador de milhares 2 22 2 2 3" xfId="38480" xr:uid="{2A0DB207-04D2-4C10-A861-CB30D2A0C0B5}"/>
    <cellStyle name="Separador de milhares 2 22 2 2 4" xfId="46600" xr:uid="{B22E5392-1524-45E1-97CD-4F44ED53059A}"/>
    <cellStyle name="Separador de milhares 2 22 2 3" xfId="28933" xr:uid="{B061729D-3FA2-4B1C-BFFD-FE987EDF0965}"/>
    <cellStyle name="Separador de milhares 2 22 2 4" xfId="38479" xr:uid="{465729BD-AB7B-4ABC-981A-953F148D40A1}"/>
    <cellStyle name="Separador de milhares 2 22 2 5" xfId="44156" xr:uid="{527E04E7-3934-4DCD-957A-7F6AF2563020}"/>
    <cellStyle name="Separador de milhares 2 22 3" xfId="22243" xr:uid="{28AE2EB3-CB93-481A-8B67-D1D8E786EDB3}"/>
    <cellStyle name="Separador de milhares 2 22 3 2" xfId="30151" xr:uid="{304ADD9D-E911-43FB-8309-B51CE7ABA85B}"/>
    <cellStyle name="Separador de milhares 2 22 3 3" xfId="38481" xr:uid="{7E344917-CAC7-489F-9ADF-88A7FB42A478}"/>
    <cellStyle name="Separador de milhares 2 22 3 4" xfId="45377" xr:uid="{E1FBBD84-B39B-48F5-971F-A719DDBF4530}"/>
    <cellStyle name="Separador de milhares 2 22 4" xfId="26634" xr:uid="{490A3339-D13E-4C70-AA4E-FE992BF25DD7}"/>
    <cellStyle name="Separador de milhares 2 22 5" xfId="28207" xr:uid="{731D8A5D-6D5A-47DC-937F-9E83A158BE95}"/>
    <cellStyle name="Separador de milhares 2 22 6" xfId="38478" xr:uid="{5CF3272E-44B7-4285-82DF-064EF19B45FF}"/>
    <cellStyle name="Separador de milhares 2 22 7" xfId="42933" xr:uid="{8B167A06-50FC-450E-90EB-425E223D3045}"/>
    <cellStyle name="Separador de milhares 2 23" xfId="22244" xr:uid="{85C9C7A5-AE12-4E3E-B0EB-8A2D54C2C81D}"/>
    <cellStyle name="Separador de milhares 2 23 2" xfId="22245" xr:uid="{F6AC4E82-3238-4F8F-85E0-BA4DD20DBC09}"/>
    <cellStyle name="Separador de milhares 2 23 2 2" xfId="22246" xr:uid="{151171B5-4A1A-4DD3-9517-05642222DE11}"/>
    <cellStyle name="Separador de milhares 2 23 2 2 2" xfId="31375" xr:uid="{3AAA5E36-7FC2-4911-9780-35F778DFA26E}"/>
    <cellStyle name="Separador de milhares 2 23 2 2 3" xfId="38484" xr:uid="{7574BE54-E740-435C-AC6B-EFF810860648}"/>
    <cellStyle name="Separador de milhares 2 23 2 2 4" xfId="46601" xr:uid="{C32B30FE-6BDD-4C7D-8A36-87FB3A56D7CA}"/>
    <cellStyle name="Separador de milhares 2 23 2 3" xfId="28934" xr:uid="{C49FB3A6-9859-40ED-A908-9481B0289F15}"/>
    <cellStyle name="Separador de milhares 2 23 2 4" xfId="38483" xr:uid="{5911B4CD-0600-4D27-A987-C4DADED83A0C}"/>
    <cellStyle name="Separador de milhares 2 23 2 5" xfId="44157" xr:uid="{2BDCF24F-EE41-4A99-9FBF-1C87740F9DBC}"/>
    <cellStyle name="Separador de milhares 2 23 3" xfId="22247" xr:uid="{D5D6C9B1-DB07-4C8E-B08B-AAE0BE27FFF8}"/>
    <cellStyle name="Separador de milhares 2 23 3 2" xfId="30152" xr:uid="{3D867659-5660-476A-BDC8-085F311812A5}"/>
    <cellStyle name="Separador de milhares 2 23 3 3" xfId="38485" xr:uid="{7074918A-F038-4422-9FCF-C8CA5DF08D3F}"/>
    <cellStyle name="Separador de milhares 2 23 3 4" xfId="45378" xr:uid="{D0902DED-1628-478D-9825-DF22313E873C}"/>
    <cellStyle name="Separador de milhares 2 23 4" xfId="26635" xr:uid="{8F68C09B-CE45-48F8-825F-C439345694F9}"/>
    <cellStyle name="Separador de milhares 2 23 5" xfId="28208" xr:uid="{03327639-96F4-4E5B-ADA5-9A6074436D6E}"/>
    <cellStyle name="Separador de milhares 2 23 6" xfId="38482" xr:uid="{AA67BDE9-454B-448D-B472-7C546A5FDB1F}"/>
    <cellStyle name="Separador de milhares 2 23 7" xfId="42934" xr:uid="{025C5CA6-0494-4665-9132-04C9FC82B811}"/>
    <cellStyle name="Separador de milhares 2 24" xfId="22248" xr:uid="{EE0AF0BC-7476-4770-A4AF-212D95C172A7}"/>
    <cellStyle name="Separador de milhares 2 24 2" xfId="22249" xr:uid="{65D4636D-F36A-4990-AA9F-CC16C6BF3DBF}"/>
    <cellStyle name="Separador de milhares 2 24 2 2" xfId="22250" xr:uid="{9A298148-5A90-4228-A1BC-6ACAD6BDD25F}"/>
    <cellStyle name="Separador de milhares 2 24 2 2 2" xfId="31376" xr:uid="{2B141940-E229-4556-9538-49F5A833EE3A}"/>
    <cellStyle name="Separador de milhares 2 24 2 2 3" xfId="38488" xr:uid="{ECE11C15-6BA7-4B5A-AB75-7C5079397AE8}"/>
    <cellStyle name="Separador de milhares 2 24 2 2 4" xfId="46602" xr:uid="{493301CC-5E5D-4CA2-B8D3-080B4286E894}"/>
    <cellStyle name="Separador de milhares 2 24 2 3" xfId="28935" xr:uid="{561AFC8B-F6CF-48AD-B407-84946C166AD5}"/>
    <cellStyle name="Separador de milhares 2 24 2 4" xfId="38487" xr:uid="{494E723D-47E7-4EF0-A08C-1DAAECA2C7CC}"/>
    <cellStyle name="Separador de milhares 2 24 2 5" xfId="44158" xr:uid="{24B86C87-A998-45BA-A148-FA834A984AFB}"/>
    <cellStyle name="Separador de milhares 2 24 3" xfId="22251" xr:uid="{040F4C66-C217-40E0-9EE2-41CCB5946ED7}"/>
    <cellStyle name="Separador de milhares 2 24 3 2" xfId="30153" xr:uid="{288682FC-09CF-440E-9999-BABD2BA7F2B6}"/>
    <cellStyle name="Separador de milhares 2 24 3 3" xfId="38489" xr:uid="{113F37A4-DD09-4A16-895F-2227B0FBC0F8}"/>
    <cellStyle name="Separador de milhares 2 24 3 4" xfId="45379" xr:uid="{34185B92-3E9C-410D-BD88-C51A4D9C7ABF}"/>
    <cellStyle name="Separador de milhares 2 24 4" xfId="26636" xr:uid="{59A8B4A1-EEB6-4DAC-84EB-CAE946A80522}"/>
    <cellStyle name="Separador de milhares 2 24 5" xfId="28209" xr:uid="{09FE64FE-41C7-430D-9114-322171A1D695}"/>
    <cellStyle name="Separador de milhares 2 24 6" xfId="38486" xr:uid="{0E92AE36-81C9-4BBC-AC2A-28F639CD097F}"/>
    <cellStyle name="Separador de milhares 2 24 7" xfId="42935" xr:uid="{65BE0D35-FCF2-4916-A863-7D10A86A1128}"/>
    <cellStyle name="Separador de milhares 2 25" xfId="22252" xr:uid="{A2272AD5-438A-4E35-AABD-7261D12D8EC5}"/>
    <cellStyle name="Separador de milhares 2 25 2" xfId="22253" xr:uid="{8F7EC1A3-23A6-45A9-9603-250B4A196319}"/>
    <cellStyle name="Separador de milhares 2 25 2 2" xfId="22254" xr:uid="{BDA4545B-B0AB-4718-8FE0-366462EA817D}"/>
    <cellStyle name="Separador de milhares 2 25 2 2 2" xfId="31377" xr:uid="{B577E144-FBEE-4E48-87B5-A2D0B5083971}"/>
    <cellStyle name="Separador de milhares 2 25 2 2 3" xfId="38492" xr:uid="{FCA05F07-512D-40B1-9045-18BAD09BB000}"/>
    <cellStyle name="Separador de milhares 2 25 2 2 4" xfId="46603" xr:uid="{BDBD975F-44E0-488B-86D5-1086E24D7A8E}"/>
    <cellStyle name="Separador de milhares 2 25 2 3" xfId="28936" xr:uid="{A5556C16-28BE-4589-9C66-4F86A033D689}"/>
    <cellStyle name="Separador de milhares 2 25 2 4" xfId="38491" xr:uid="{8194C089-D55B-46C0-BE77-D35F9C181437}"/>
    <cellStyle name="Separador de milhares 2 25 2 5" xfId="44159" xr:uid="{671FB50C-05C7-47F0-BDAF-42CDD83C6ACA}"/>
    <cellStyle name="Separador de milhares 2 25 3" xfId="22255" xr:uid="{F6DD553B-F1F5-402E-8094-115F09D76FA8}"/>
    <cellStyle name="Separador de milhares 2 25 3 2" xfId="30154" xr:uid="{2D5B0A2F-C248-45BC-B200-DEC3ABF92EF8}"/>
    <cellStyle name="Separador de milhares 2 25 3 3" xfId="38493" xr:uid="{9BFFB706-0853-491A-B06D-DAAA83C9F2E0}"/>
    <cellStyle name="Separador de milhares 2 25 3 4" xfId="45380" xr:uid="{76865A08-2E4B-4343-828F-29DB4728AD74}"/>
    <cellStyle name="Separador de milhares 2 25 4" xfId="26637" xr:uid="{9EAE7E6F-9B14-401C-BBD2-21CC131DF0E9}"/>
    <cellStyle name="Separador de milhares 2 25 5" xfId="28210" xr:uid="{9DFD027F-959E-4A62-94D9-43407585EE32}"/>
    <cellStyle name="Separador de milhares 2 25 6" xfId="38490" xr:uid="{D9905785-65DB-4CAC-AC2B-1A01E1153C02}"/>
    <cellStyle name="Separador de milhares 2 25 7" xfId="42936" xr:uid="{75CEE0E5-CC81-4AD5-B8B7-E70221996024}"/>
    <cellStyle name="Separador de milhares 2 26" xfId="22256" xr:uid="{97748A4A-5FF8-43CF-8208-3100171EEBAB}"/>
    <cellStyle name="Separador de milhares 2 26 2" xfId="22257" xr:uid="{80D39370-0191-49F0-9E59-A23DAD773127}"/>
    <cellStyle name="Separador de milhares 2 26 2 2" xfId="22258" xr:uid="{1D31152A-214D-4ACE-A9F7-2A0A7A74E4A0}"/>
    <cellStyle name="Separador de milhares 2 26 2 2 2" xfId="31378" xr:uid="{03A0367A-28A8-43F9-BDFF-0767E8A73821}"/>
    <cellStyle name="Separador de milhares 2 26 2 2 3" xfId="38496" xr:uid="{D87BE92E-AE6C-47E3-BE48-F5B14E618C24}"/>
    <cellStyle name="Separador de milhares 2 26 2 2 4" xfId="46604" xr:uid="{81744A6B-96F9-4537-932C-DA1ECF428FEF}"/>
    <cellStyle name="Separador de milhares 2 26 2 3" xfId="28937" xr:uid="{9E20E182-0928-44CA-9B0C-DAA6FFDA7950}"/>
    <cellStyle name="Separador de milhares 2 26 2 4" xfId="38495" xr:uid="{1B9A362C-A97C-429F-ACE3-02F7D2EF3397}"/>
    <cellStyle name="Separador de milhares 2 26 2 5" xfId="44160" xr:uid="{30033AB3-A6A8-48D8-89E2-6FA05B64DCF0}"/>
    <cellStyle name="Separador de milhares 2 26 3" xfId="22259" xr:uid="{FB8A910B-73CB-4CCB-BB8E-065404E36291}"/>
    <cellStyle name="Separador de milhares 2 26 3 2" xfId="30155" xr:uid="{814817B9-9F6A-48A7-B9DC-86A195BD1315}"/>
    <cellStyle name="Separador de milhares 2 26 3 3" xfId="38497" xr:uid="{81872957-B067-4F9E-9E06-4D9EC0D3AB3E}"/>
    <cellStyle name="Separador de milhares 2 26 3 4" xfId="45381" xr:uid="{1F20357F-B9D0-4AE9-A209-877C4B5828BF}"/>
    <cellStyle name="Separador de milhares 2 26 4" xfId="26638" xr:uid="{E73B058F-CF3A-4D68-8E1B-AE5604ED97CC}"/>
    <cellStyle name="Separador de milhares 2 26 5" xfId="28211" xr:uid="{E1186D54-3DB8-43B7-A503-C01D397A64FF}"/>
    <cellStyle name="Separador de milhares 2 26 6" xfId="38494" xr:uid="{31893449-0694-4FF1-913A-8683E3F8189B}"/>
    <cellStyle name="Separador de milhares 2 26 7" xfId="42937" xr:uid="{80A5AAAB-0ACF-4BFF-A54D-7D3C00130F9E}"/>
    <cellStyle name="Separador de milhares 2 27" xfId="22260" xr:uid="{A6116BEE-B1AA-464E-A1F4-A6C96742D3D6}"/>
    <cellStyle name="Separador de milhares 2 27 2" xfId="22261" xr:uid="{B7D42312-4F3F-4CAF-8E1D-4F5B90CEA997}"/>
    <cellStyle name="Separador de milhares 2 27 2 2" xfId="22262" xr:uid="{08B8D221-542B-4804-A917-759D357DB5E9}"/>
    <cellStyle name="Separador de milhares 2 27 2 2 2" xfId="31379" xr:uid="{9C9F793A-3465-4F16-ACDC-D117FF647986}"/>
    <cellStyle name="Separador de milhares 2 27 2 2 3" xfId="38500" xr:uid="{E887CDCA-940C-44E6-987F-5A3E5C58177F}"/>
    <cellStyle name="Separador de milhares 2 27 2 2 4" xfId="46605" xr:uid="{60D4028F-98DC-4E40-B315-38B2BBAD503B}"/>
    <cellStyle name="Separador de milhares 2 27 2 3" xfId="28938" xr:uid="{35738D7A-989D-48A3-9DB4-836E4056FDAA}"/>
    <cellStyle name="Separador de milhares 2 27 2 4" xfId="38499" xr:uid="{3C9B97D5-A9A4-4247-8E19-5AA99F814E36}"/>
    <cellStyle name="Separador de milhares 2 27 2 5" xfId="44161" xr:uid="{0834D789-D332-4D00-998A-4FCA3B5A0DB9}"/>
    <cellStyle name="Separador de milhares 2 27 3" xfId="22263" xr:uid="{2FB4AA72-1A4B-48BA-BAF5-A79911AB066A}"/>
    <cellStyle name="Separador de milhares 2 27 3 2" xfId="30156" xr:uid="{BE40AFF2-A72D-4868-BA63-B5705921C83F}"/>
    <cellStyle name="Separador de milhares 2 27 3 3" xfId="38501" xr:uid="{BECF8BC2-29D0-46E9-BC65-8D4CFB033B0B}"/>
    <cellStyle name="Separador de milhares 2 27 3 4" xfId="45382" xr:uid="{DFE13220-E89B-4260-9AD2-6E3F3B7D0931}"/>
    <cellStyle name="Separador de milhares 2 27 4" xfId="26639" xr:uid="{0FE788BD-2BF0-41A0-A2CD-44638CC6F61E}"/>
    <cellStyle name="Separador de milhares 2 27 5" xfId="28212" xr:uid="{D1E39A4B-B85D-405C-90B8-5739A7CEC061}"/>
    <cellStyle name="Separador de milhares 2 27 6" xfId="38498" xr:uid="{50DBF2E1-794A-404F-82F3-BCEACC7283FC}"/>
    <cellStyle name="Separador de milhares 2 27 7" xfId="42938" xr:uid="{F31D6040-286C-48A3-87BF-01038D45D9E9}"/>
    <cellStyle name="Separador de milhares 2 28" xfId="22264" xr:uid="{B503C55D-5743-49AF-B66B-3EA225D7FB97}"/>
    <cellStyle name="Separador de milhares 2 28 2" xfId="22265" xr:uid="{A2DDFD1D-6067-40E2-852A-4DCB50AF1D27}"/>
    <cellStyle name="Separador de milhares 2 28 2 2" xfId="22266" xr:uid="{C8D97E0F-6B68-47C3-BBE8-FC9B2E21CDCA}"/>
    <cellStyle name="Separador de milhares 2 28 2 2 2" xfId="31380" xr:uid="{C5F9C864-206B-4FF6-A218-B587D8772CC4}"/>
    <cellStyle name="Separador de milhares 2 28 2 2 3" xfId="38504" xr:uid="{7D011104-5F72-4EF5-B4AE-4CB9E3B39F4C}"/>
    <cellStyle name="Separador de milhares 2 28 2 2 4" xfId="46606" xr:uid="{8F6008EE-7B49-4B4A-BC4D-102576AF03FB}"/>
    <cellStyle name="Separador de milhares 2 28 2 3" xfId="28939" xr:uid="{CDF0B2AF-0216-443F-8A7D-68822DDADBA2}"/>
    <cellStyle name="Separador de milhares 2 28 2 4" xfId="38503" xr:uid="{5BFCFD12-949E-47DF-9928-29910C0EDCF5}"/>
    <cellStyle name="Separador de milhares 2 28 2 5" xfId="44162" xr:uid="{1432F06D-A9B2-4163-8DEC-DF2AE3D2D90F}"/>
    <cellStyle name="Separador de milhares 2 28 3" xfId="22267" xr:uid="{137DC511-5D73-446F-9584-FC5AFE36971B}"/>
    <cellStyle name="Separador de milhares 2 28 3 2" xfId="30157" xr:uid="{AE08FC79-9CAF-4545-B307-B3827F32058D}"/>
    <cellStyle name="Separador de milhares 2 28 3 3" xfId="38505" xr:uid="{9E3D06BD-793F-42DD-AD30-CEAA57874EBA}"/>
    <cellStyle name="Separador de milhares 2 28 3 4" xfId="45383" xr:uid="{E82A3D74-8870-4994-957D-622CA703FB72}"/>
    <cellStyle name="Separador de milhares 2 28 4" xfId="26640" xr:uid="{A55DB6EA-42DF-4FDF-8108-62E4C2D5DE35}"/>
    <cellStyle name="Separador de milhares 2 28 5" xfId="28213" xr:uid="{26270499-F16C-496A-A658-487550F195F8}"/>
    <cellStyle name="Separador de milhares 2 28 6" xfId="38502" xr:uid="{489A0EA0-67B9-4F1F-AA05-9D06128DFF2B}"/>
    <cellStyle name="Separador de milhares 2 28 7" xfId="42939" xr:uid="{91B14410-D3FD-4B66-A459-C87D7B3E87EF}"/>
    <cellStyle name="Separador de milhares 2 29" xfId="22268" xr:uid="{220CDE2A-BDD7-4AC6-A17A-72C4631D7D73}"/>
    <cellStyle name="Separador de milhares 2 29 2" xfId="22269" xr:uid="{22C0EFDC-0327-48DB-AE14-1305C587EC73}"/>
    <cellStyle name="Separador de milhares 2 29 2 2" xfId="22270" xr:uid="{B6EAEA77-809B-4A7E-B60A-F936592A6AAA}"/>
    <cellStyle name="Separador de milhares 2 29 2 2 2" xfId="31381" xr:uid="{483BD032-00D3-4E12-9D2B-32353E3AD573}"/>
    <cellStyle name="Separador de milhares 2 29 2 2 3" xfId="38508" xr:uid="{4E2847A4-DE52-477D-A3BD-1875AE19EB48}"/>
    <cellStyle name="Separador de milhares 2 29 2 2 4" xfId="46607" xr:uid="{0E30E31C-CF61-4A04-8B73-8A59B80ED03D}"/>
    <cellStyle name="Separador de milhares 2 29 2 3" xfId="28940" xr:uid="{9780D356-CD5D-4604-AA30-02ED91AFD28B}"/>
    <cellStyle name="Separador de milhares 2 29 2 4" xfId="38507" xr:uid="{81BA909D-0B1E-4DD1-9BFF-089524AC852E}"/>
    <cellStyle name="Separador de milhares 2 29 2 5" xfId="44163" xr:uid="{3223DB39-FA44-4058-9C5D-A89DF25F01AC}"/>
    <cellStyle name="Separador de milhares 2 29 3" xfId="22271" xr:uid="{9ECA1436-B15E-4308-9C96-337EE489D622}"/>
    <cellStyle name="Separador de milhares 2 29 3 2" xfId="30158" xr:uid="{4DAA0F37-FBDB-4187-93FE-A1EF8CAA80D4}"/>
    <cellStyle name="Separador de milhares 2 29 3 3" xfId="38509" xr:uid="{1ED1A335-2C23-40D5-B5A5-335E09879BE8}"/>
    <cellStyle name="Separador de milhares 2 29 3 4" xfId="45384" xr:uid="{F1F3C789-3C5A-4AD0-BEE2-16A137AC8065}"/>
    <cellStyle name="Separador de milhares 2 29 4" xfId="26641" xr:uid="{9C6130C2-DD4A-43C3-91B2-5B9665C869E2}"/>
    <cellStyle name="Separador de milhares 2 29 5" xfId="28214" xr:uid="{55B2CD99-BC1B-4B9D-A552-C58C157DB4F9}"/>
    <cellStyle name="Separador de milhares 2 29 6" xfId="38506" xr:uid="{992874CF-563C-482F-8EA8-C965741559E9}"/>
    <cellStyle name="Separador de milhares 2 29 7" xfId="42940" xr:uid="{96A36358-5056-4087-98C3-C7576D4C11BF}"/>
    <cellStyle name="Separador de milhares 2 3" xfId="14347" xr:uid="{47E4EAE7-77DD-4FB1-8511-6BAF2818164C}"/>
    <cellStyle name="Separador de milhares 2 3 2" xfId="14348" xr:uid="{BB44B772-413D-4288-8C11-888AE1D0B42E}"/>
    <cellStyle name="Separador de milhares 2 3 2 2" xfId="16978" xr:uid="{54358F7B-102A-4D39-9BA1-62F84EC2BE93}"/>
    <cellStyle name="Separador de milhares 2 3 2 2 2" xfId="22274" xr:uid="{2951F15B-F4F0-4D84-B2B5-5996ED7B21FF}"/>
    <cellStyle name="Separador de milhares 2 3 2 2 2 2" xfId="22275" xr:uid="{72E1B123-61F7-4FD1-A3F5-1E1B89856566}"/>
    <cellStyle name="Separador de milhares 2 3 2 2 2 2 2" xfId="30592" xr:uid="{3672E9C8-012C-41DC-9E48-2F87B52E5425}"/>
    <cellStyle name="Separador de milhares 2 3 2 2 2 2 3" xfId="38513" xr:uid="{448AA2B7-016A-4FD6-BF24-AE54D0276B4D}"/>
    <cellStyle name="Separador de milhares 2 3 2 2 2 2 4" xfId="45818" xr:uid="{32CBCEBF-93AC-4EB7-9C23-0FC4E7A18978}"/>
    <cellStyle name="Separador de milhares 2 3 2 2 2 3" xfId="27194" xr:uid="{947DC7E1-9A5E-455A-AF8E-E63FDF6BC790}"/>
    <cellStyle name="Separador de milhares 2 3 2 2 2 4" xfId="38512" xr:uid="{4CC16900-5CC4-493D-8652-E440E586C6B9}"/>
    <cellStyle name="Separador de milhares 2 3 2 2 2 5" xfId="43374" xr:uid="{75F21248-6A99-41BD-B685-F37B24B79489}"/>
    <cellStyle name="Separador de milhares 2 3 2 2 3" xfId="22276" xr:uid="{76895993-2117-4A2E-9184-76B267751F48}"/>
    <cellStyle name="Separador de milhares 2 3 2 2 3 2" xfId="29369" xr:uid="{A39F9B34-FC59-4568-A7FE-E2C5EB8030D0}"/>
    <cellStyle name="Separador de milhares 2 3 2 2 3 3" xfId="38514" xr:uid="{8E1EE3BC-90B5-4F7D-93B9-8C6EA78550B7}"/>
    <cellStyle name="Separador de milhares 2 3 2 2 3 4" xfId="44595" xr:uid="{89ABE60A-FC28-4311-9BC9-6B49D7668530}"/>
    <cellStyle name="Separador de milhares 2 3 2 2 4" xfId="22273" xr:uid="{564D1370-4514-4A44-8A01-E2C01020EC99}"/>
    <cellStyle name="Separador de milhares 2 3 2 2 4 2" xfId="38511" xr:uid="{B27B001C-D104-45F7-999C-F77D2AA0C6DD}"/>
    <cellStyle name="Separador de milhares 2 3 2 2 5" xfId="25852" xr:uid="{4F2AB44E-AE74-46C3-B6AB-21635BDA94CE}"/>
    <cellStyle name="Separador de milhares 2 3 2 2 6" xfId="27425" xr:uid="{4300BCF8-B7F6-4C5F-B197-B463F0DC9082}"/>
    <cellStyle name="Separador de milhares 2 3 2 2 7" xfId="35150" xr:uid="{A3E71F25-BCE1-4A25-A1DE-ACE24884D8C6}"/>
    <cellStyle name="Separador de milhares 2 3 2 2 8" xfId="42151" xr:uid="{B6CB25AE-790A-4CD9-ABE8-8E1EEB0D528D}"/>
    <cellStyle name="Separador de milhares 2 3 2 3" xfId="22277" xr:uid="{5EEC87DD-F025-466F-8B4E-7DCD5EAA0FB0}"/>
    <cellStyle name="Separador de milhares 2 3 2 3 2" xfId="22278" xr:uid="{096DBBFE-C8BA-4D27-93DF-27CCFD949C0A}"/>
    <cellStyle name="Separador de milhares 2 3 2 3 2 2" xfId="30451" xr:uid="{702FB4DD-89DA-4F87-A320-CF08AA9BF332}"/>
    <cellStyle name="Separador de milhares 2 3 2 3 2 3" xfId="38516" xr:uid="{93728AE7-51FD-41EC-ABE6-8BB85219C0CB}"/>
    <cellStyle name="Separador de milhares 2 3 2 3 2 4" xfId="45677" xr:uid="{C7B97ACA-AC4A-4D2C-B99F-9535C7D069A8}"/>
    <cellStyle name="Separador de milhares 2 3 2 3 3" xfId="25708" xr:uid="{B2CC2DA6-989D-42DB-8042-67A98F8843AD}"/>
    <cellStyle name="Separador de milhares 2 3 2 3 4" xfId="27266" xr:uid="{A85D92DA-7A5F-476D-B83C-D6C4441E2B48}"/>
    <cellStyle name="Separador de milhares 2 3 2 3 5" xfId="38515" xr:uid="{D4FB2BF4-0420-47F4-9445-AE1A2864004C}"/>
    <cellStyle name="Separador de milhares 2 3 2 3 6" xfId="43233" xr:uid="{F690FFAA-064F-420B-90D4-05C34A857167}"/>
    <cellStyle name="Separador de milhares 2 3 2 4" xfId="22279" xr:uid="{D4B8ED9E-91B2-418B-8139-C54F0E6B0E9F}"/>
    <cellStyle name="Separador de milhares 2 3 2 4 2" xfId="29229" xr:uid="{6574FEA2-FE9D-4B26-A53B-0D8FC6353F2A}"/>
    <cellStyle name="Separador de milhares 2 3 2 4 3" xfId="38517" xr:uid="{8AA02B24-6CEF-45EE-8B8F-EEC56CDE858B}"/>
    <cellStyle name="Separador de milhares 2 3 2 4 4" xfId="44454" xr:uid="{0B587EE8-68F6-434F-A018-9B058268E6F6}"/>
    <cellStyle name="Separador de milhares 2 3 2 5" xfId="22272" xr:uid="{0728DEB9-D860-48AC-9AEF-E65CB2BBABEC}"/>
    <cellStyle name="Separador de milhares 2 3 2 5 2" xfId="32331" xr:uid="{2B7AD7C1-348F-49CD-A7B2-30C7F2C3EB21}"/>
    <cellStyle name="Separador de milhares 2 3 2 5 3" xfId="38510" xr:uid="{8CD55419-4522-41C3-9DDE-27A91F2ED172}"/>
    <cellStyle name="Separador de milhares 2 3 2 5 4" xfId="47062" xr:uid="{A5E60C5F-5A93-4C67-9D28-219A759EFD30}"/>
    <cellStyle name="Separador de milhares 2 3 2 6" xfId="33705" xr:uid="{815A594F-3E42-4F95-965A-78EB49CE5598}"/>
    <cellStyle name="Separador de milhares 2 3 2 6 2" xfId="48584" xr:uid="{24BA948E-AC1E-4119-BB96-0DA1C677EC9B}"/>
    <cellStyle name="Separador de milhares 2 3 2 7" xfId="42010" xr:uid="{E9939820-E1BF-442F-B531-84DFCD5C2B96}"/>
    <cellStyle name="Separador de milhares 2 3 3" xfId="14349" xr:uid="{1F01E19D-5F35-43B7-9A8E-8064A3F0C286}"/>
    <cellStyle name="Separador de milhares 2 3 3 2" xfId="16254" xr:uid="{DFC5BC49-A81E-40CD-9FB6-C3E23F39797B}"/>
    <cellStyle name="Separador de milhares 2 3 3 2 2" xfId="22282" xr:uid="{475FBA5C-C089-4621-B67B-7263FB58C9C8}"/>
    <cellStyle name="Separador de milhares 2 3 3 2 2 2" xfId="22283" xr:uid="{AFA23C69-E534-417F-9E82-AD684B3D14BE}"/>
    <cellStyle name="Separador de milhares 2 3 3 2 2 2 2" xfId="31635" xr:uid="{27705AB6-3B25-4665-B0E5-FE45694F147C}"/>
    <cellStyle name="Separador de milhares 2 3 3 2 2 2 3" xfId="38521" xr:uid="{90BC0542-9DDA-4F10-A439-91EE8E6A1E59}"/>
    <cellStyle name="Separador de milhares 2 3 3 2 2 2 4" xfId="46861" xr:uid="{3937C534-0865-4EDE-925E-F39778D3E4E6}"/>
    <cellStyle name="Separador de milhares 2 3 3 2 2 3" xfId="29192" xr:uid="{8DF9C916-F555-4CFD-B8C5-1906754C66FF}"/>
    <cellStyle name="Separador de milhares 2 3 3 2 2 4" xfId="38520" xr:uid="{9C3FFB0C-7FB3-4EEA-A7F7-1FA45AF12C7A}"/>
    <cellStyle name="Separador de milhares 2 3 3 2 2 5" xfId="44417" xr:uid="{CF9F906F-F948-4CAF-AE5F-CDEF10EDBBDD}"/>
    <cellStyle name="Separador de milhares 2 3 3 2 3" xfId="22284" xr:uid="{52D74EA2-B823-485F-AF0B-3878B5DA3F9A}"/>
    <cellStyle name="Separador de milhares 2 3 3 2 3 2" xfId="30412" xr:uid="{BCC57C51-730E-4056-AB4B-1B3A4EC30F60}"/>
    <cellStyle name="Separador de milhares 2 3 3 2 3 3" xfId="38522" xr:uid="{E78BA83B-63D7-41A4-9ED9-FC28E2B9558D}"/>
    <cellStyle name="Separador de milhares 2 3 3 2 3 4" xfId="45638" xr:uid="{378F6C16-584E-43AB-AFC8-7A13B02C18C4}"/>
    <cellStyle name="Separador de milhares 2 3 3 2 4" xfId="22281" xr:uid="{C508D703-87BE-458A-B06E-0D5C30967233}"/>
    <cellStyle name="Separador de milhares 2 3 3 2 4 2" xfId="38519" xr:uid="{89ACD226-7057-4C85-925C-DD551B155ABD}"/>
    <cellStyle name="Separador de milhares 2 3 3 2 5" xfId="27107" xr:uid="{B57DD635-7BA4-4E26-8462-AC666B3F07F4}"/>
    <cellStyle name="Separador de milhares 2 3 3 2 6" xfId="28469" xr:uid="{CC58047B-B3DB-4390-B5B1-94CCFFF9545D}"/>
    <cellStyle name="Separador de milhares 2 3 3 2 7" xfId="35151" xr:uid="{6A89F38D-79F2-41BD-B86A-A7CD87A2E811}"/>
    <cellStyle name="Separador de milhares 2 3 3 2 8" xfId="43194" xr:uid="{9B5EF016-6C30-4434-BB2A-92998CFA0F2F}"/>
    <cellStyle name="Separador de milhares 2 3 3 2 9" xfId="16979" xr:uid="{879ADB73-94D1-419E-9571-CF632BF8CA52}"/>
    <cellStyle name="Separador de milhares 2 3 3 3" xfId="22285" xr:uid="{98F99B55-B265-4A64-A64E-DD644C9CC89B}"/>
    <cellStyle name="Separador de milhares 2 3 3 3 2" xfId="22286" xr:uid="{4AE482A7-49DC-4D2F-A5EB-485016E47141}"/>
    <cellStyle name="Separador de milhares 2 3 3 3 2 2" xfId="30463" xr:uid="{6C189189-F786-446E-8DC4-E1E484B57D1A}"/>
    <cellStyle name="Separador de milhares 2 3 3 3 2 3" xfId="38524" xr:uid="{2C6C8E48-125E-45C7-98EC-76EE7F759D46}"/>
    <cellStyle name="Separador de milhares 2 3 3 3 2 4" xfId="45689" xr:uid="{3B041574-916B-4CB2-8161-DA9D8BFF5E91}"/>
    <cellStyle name="Separador de milhares 2 3 3 3 3" xfId="25720" xr:uid="{7969C4D8-F7AF-415F-B117-07BBA78E5B94}"/>
    <cellStyle name="Separador de milhares 2 3 3 3 4" xfId="27278" xr:uid="{FE4DCAC5-6DB7-42F4-8F6C-0C26E303FA6E}"/>
    <cellStyle name="Separador de milhares 2 3 3 3 5" xfId="38523" xr:uid="{3C2D5A7D-F592-4F10-AACE-FF52CD7D4D50}"/>
    <cellStyle name="Separador de milhares 2 3 3 3 6" xfId="43245" xr:uid="{9ECF7844-267B-4377-BE56-96753E157583}"/>
    <cellStyle name="Separador de milhares 2 3 3 4" xfId="22287" xr:uid="{B9AF5708-9ADB-4330-B030-ED3969BA6DAE}"/>
    <cellStyle name="Separador de milhares 2 3 3 4 2" xfId="29241" xr:uid="{0D6C1B9A-239C-49F9-8151-ABF0B0CF3043}"/>
    <cellStyle name="Separador de milhares 2 3 3 4 3" xfId="38525" xr:uid="{A5BAD375-DC86-4238-ADDF-37D261A561E0}"/>
    <cellStyle name="Separador de milhares 2 3 3 4 4" xfId="44466" xr:uid="{D088C8AB-ECAF-4158-A745-72F14839C784}"/>
    <cellStyle name="Separador de milhares 2 3 3 5" xfId="22280" xr:uid="{AA55C9C6-76D0-4566-8B89-562B06BBDBAA}"/>
    <cellStyle name="Separador de milhares 2 3 3 5 2" xfId="38518" xr:uid="{5B285FF1-4FD9-4630-8B30-6D665FB98B40}"/>
    <cellStyle name="Separador de milhares 2 3 3 6" xfId="25024" xr:uid="{BB26A0C0-2ACF-440E-B53C-D4592CFAA345}"/>
    <cellStyle name="Separador de milhares 2 3 3 6 2" xfId="41106" xr:uid="{47DF084F-877F-4C6F-9E9E-41B6BAD2D8FA}"/>
    <cellStyle name="Separador de milhares 2 3 3 7" xfId="42022" xr:uid="{F905F3C9-F38F-43A6-8CDB-B867EE083E21}"/>
    <cellStyle name="Separador de milhares 2 3 4" xfId="16977" xr:uid="{1B9FA392-086F-4BAE-A7E0-E7EE1FC65D4F}"/>
    <cellStyle name="Separador de milhares 2 3 4 2" xfId="22289" xr:uid="{A83C49E6-1A3C-4282-BC74-6DCB11309B91}"/>
    <cellStyle name="Separador de milhares 2 3 4 2 2" xfId="22290" xr:uid="{DAA241F5-CFFD-4952-AB3C-A549E17DF7A4}"/>
    <cellStyle name="Separador de milhares 2 3 4 2 2 2" xfId="30474" xr:uid="{5498136B-1E3D-4144-903A-D8A21C3C0AC8}"/>
    <cellStyle name="Separador de milhares 2 3 4 2 2 3" xfId="38528" xr:uid="{9F3DDF6F-4D4D-47E2-9356-8C02B04982BE}"/>
    <cellStyle name="Separador de milhares 2 3 4 2 2 4" xfId="45700" xr:uid="{FEFE8FE3-459A-4EDA-831A-A30C60634FD1}"/>
    <cellStyle name="Separador de milhares 2 3 4 2 3" xfId="28463" xr:uid="{76463C51-0AEC-455E-AA9D-5511DE059067}"/>
    <cellStyle name="Separador de milhares 2 3 4 2 4" xfId="38527" xr:uid="{1262DF25-4F32-41CB-A6BA-930FF987AE95}"/>
    <cellStyle name="Separador de milhares 2 3 4 2 5" xfId="43256" xr:uid="{838B4C8A-2CE6-43C7-8D05-DE0AF234D4E8}"/>
    <cellStyle name="Separador de milhares 2 3 4 3" xfId="22291" xr:uid="{D1697CC1-B067-4214-98DE-3F6D5AE2F2D1}"/>
    <cellStyle name="Separador de milhares 2 3 4 3 2" xfId="29252" xr:uid="{89E61E36-DD59-47FF-B500-9AF75AE9CD9B}"/>
    <cellStyle name="Separador de milhares 2 3 4 3 3" xfId="38529" xr:uid="{788B8C46-E786-4852-BD74-889EDF13D817}"/>
    <cellStyle name="Separador de milhares 2 3 4 3 4" xfId="44477" xr:uid="{76716954-9295-417B-A9AB-1386C976AC85}"/>
    <cellStyle name="Separador de milhares 2 3 4 4" xfId="22288" xr:uid="{DD4A777A-1773-4073-BF17-41BC45020D07}"/>
    <cellStyle name="Separador de milhares 2 3 4 4 2" xfId="38526" xr:uid="{E0A88017-8331-4BF8-AAE4-2F1F81870DBB}"/>
    <cellStyle name="Separador de milhares 2 3 4 5" xfId="25731" xr:uid="{01ACE7E0-2C26-44A5-96A8-0CB04C3FBA9B}"/>
    <cellStyle name="Separador de milhares 2 3 4 6" xfId="27289" xr:uid="{F9828600-ADE3-4D4F-9858-E67F341F537A}"/>
    <cellStyle name="Separador de milhares 2 3 4 7" xfId="35149" xr:uid="{BCBEAA30-2416-4EE6-94E6-AE90D68F7FB2}"/>
    <cellStyle name="Separador de milhares 2 3 4 8" xfId="42033" xr:uid="{DDE83E9F-302E-43DF-8F11-DD9B6E875F25}"/>
    <cellStyle name="Separador de milhares 2 3 5" xfId="25004" xr:uid="{66F9EB7A-FBCE-4B74-8F02-23BB27548B6D}"/>
    <cellStyle name="Separador de milhares 2 3 5 2" xfId="25687" xr:uid="{E6E8DA97-AA36-4355-8ABD-F7AFA1904C98}"/>
    <cellStyle name="Separador de milhares 2 3 5 3" xfId="27215" xr:uid="{A16017F8-BC99-4917-8F16-A77299E6C25E}"/>
    <cellStyle name="Separador de milhares 2 3 5 4" xfId="41092" xr:uid="{C1EB54D3-0182-4989-99F0-CB62969B027F}"/>
    <cellStyle name="Separador de milhares 2 30" xfId="22292" xr:uid="{629F6D1D-2270-43A0-9B07-BEE53E40BD79}"/>
    <cellStyle name="Separador de milhares 2 30 2" xfId="22293" xr:uid="{1AE5E98D-5FBB-4FA6-8FB9-CB5A5471A0A6}"/>
    <cellStyle name="Separador de milhares 2 30 2 2" xfId="22294" xr:uid="{4B718135-736B-441D-AB9A-A2ABFF685C1A}"/>
    <cellStyle name="Separador de milhares 2 30 2 2 2" xfId="31382" xr:uid="{ACE21CF0-98DB-4F27-848A-7E8F418140F1}"/>
    <cellStyle name="Separador de milhares 2 30 2 2 3" xfId="38532" xr:uid="{86C40391-BA46-413F-8BA3-7F9CB39B0D52}"/>
    <cellStyle name="Separador de milhares 2 30 2 2 4" xfId="46608" xr:uid="{DD4FE6F8-AC07-4B6D-935F-56F56CCB1A20}"/>
    <cellStyle name="Separador de milhares 2 30 2 3" xfId="28941" xr:uid="{7A3A26BC-DE29-480F-88C7-71C76D2583F6}"/>
    <cellStyle name="Separador de milhares 2 30 2 4" xfId="38531" xr:uid="{CB5B796A-6B40-43B4-8989-743BBCF89775}"/>
    <cellStyle name="Separador de milhares 2 30 2 5" xfId="44164" xr:uid="{BF4B2289-6E85-478C-8C8D-F3A62D9B8CF0}"/>
    <cellStyle name="Separador de milhares 2 30 3" xfId="22295" xr:uid="{E0C17525-D6A9-4416-9232-6F0673FB0298}"/>
    <cellStyle name="Separador de milhares 2 30 3 2" xfId="30159" xr:uid="{88B081A8-6938-4AA3-913C-101CFABDF553}"/>
    <cellStyle name="Separador de milhares 2 30 3 3" xfId="38533" xr:uid="{860ABEA8-C5CF-4754-B6D5-48C9EDBF04A5}"/>
    <cellStyle name="Separador de milhares 2 30 3 4" xfId="45385" xr:uid="{FF5F0F6F-D07B-4E77-A23D-C4BC48601832}"/>
    <cellStyle name="Separador de milhares 2 30 4" xfId="26642" xr:uid="{5307E6A1-FD11-4403-959B-A1E6B9C20218}"/>
    <cellStyle name="Separador de milhares 2 30 5" xfId="28215" xr:uid="{391E895E-D765-47AC-AFDB-394E17246B00}"/>
    <cellStyle name="Separador de milhares 2 30 6" xfId="38530" xr:uid="{78FA5F11-2472-4AFA-8B9F-84B79A2427AB}"/>
    <cellStyle name="Separador de milhares 2 30 7" xfId="42941" xr:uid="{37240D47-7483-40FC-B52C-0A806F128610}"/>
    <cellStyle name="Separador de milhares 2 31" xfId="22296" xr:uid="{238F6884-C4C1-448B-B838-D649491BEEA9}"/>
    <cellStyle name="Separador de milhares 2 31 2" xfId="22297" xr:uid="{2125B2FB-C92D-4D00-AA72-371E397A3305}"/>
    <cellStyle name="Separador de milhares 2 31 2 2" xfId="22298" xr:uid="{8DD29FE1-025D-4ACB-A301-DF50E08272B8}"/>
    <cellStyle name="Separador de milhares 2 31 2 2 2" xfId="31383" xr:uid="{0FA5435E-5F06-4B73-BA7F-53C41406D0C3}"/>
    <cellStyle name="Separador de milhares 2 31 2 2 3" xfId="38536" xr:uid="{FE065F2F-2166-49FD-A6EB-E28F9643CC23}"/>
    <cellStyle name="Separador de milhares 2 31 2 2 4" xfId="46609" xr:uid="{49491664-924D-41B4-BB6A-48F3C8BE5C8A}"/>
    <cellStyle name="Separador de milhares 2 31 2 3" xfId="28942" xr:uid="{8F4AC823-6146-4EEF-9F56-6F093B62F0A7}"/>
    <cellStyle name="Separador de milhares 2 31 2 4" xfId="38535" xr:uid="{311A3128-850D-4F05-AD8B-17867C5D4A1F}"/>
    <cellStyle name="Separador de milhares 2 31 2 5" xfId="44165" xr:uid="{27841F40-EECE-407B-BE46-AC0C18DCB537}"/>
    <cellStyle name="Separador de milhares 2 31 3" xfId="22299" xr:uid="{A2F10090-C600-41A8-BDAF-9A75FDFC162E}"/>
    <cellStyle name="Separador de milhares 2 31 3 2" xfId="30160" xr:uid="{0157D06A-8F8D-4538-AC08-24C5ABB27F6C}"/>
    <cellStyle name="Separador de milhares 2 31 3 3" xfId="38537" xr:uid="{DC45CCEC-3BBA-40A5-B4A5-65B726F257AF}"/>
    <cellStyle name="Separador de milhares 2 31 3 4" xfId="45386" xr:uid="{021C8E17-EAF6-4FD0-A84D-FD991D5A7D4F}"/>
    <cellStyle name="Separador de milhares 2 31 4" xfId="26643" xr:uid="{40DD3544-D3D9-499A-96C2-A1F6F0C8CC9E}"/>
    <cellStyle name="Separador de milhares 2 31 5" xfId="28216" xr:uid="{117BC0BD-86FB-495C-A365-869B376BC96F}"/>
    <cellStyle name="Separador de milhares 2 31 6" xfId="38534" xr:uid="{C2F07E2B-E9BF-4300-8597-7C5F1AA79402}"/>
    <cellStyle name="Separador de milhares 2 31 7" xfId="42942" xr:uid="{3830E452-1318-424A-8E42-1C143A3C43DA}"/>
    <cellStyle name="Separador de milhares 2 32" xfId="22300" xr:uid="{48A8A5D9-B6B9-4540-9109-03C68501DEE8}"/>
    <cellStyle name="Separador de milhares 2 32 2" xfId="22301" xr:uid="{38D7963D-9C4D-46F9-9AD4-908F86221B74}"/>
    <cellStyle name="Separador de milhares 2 32 2 2" xfId="22302" xr:uid="{886F5609-D514-4BCC-BBFE-BB3BC502C117}"/>
    <cellStyle name="Separador de milhares 2 32 2 2 2" xfId="31384" xr:uid="{FD09A32C-AD9D-4418-9AA2-1EDC584EB1C7}"/>
    <cellStyle name="Separador de milhares 2 32 2 2 3" xfId="38540" xr:uid="{256EF043-5585-4DFE-A9FB-70722C2DAD21}"/>
    <cellStyle name="Separador de milhares 2 32 2 2 4" xfId="46610" xr:uid="{A2ADD8B6-33D0-46B7-AC7D-12A91A09A3BC}"/>
    <cellStyle name="Separador de milhares 2 32 2 3" xfId="28943" xr:uid="{29082796-DDE3-4A65-8FCC-4999D61B935E}"/>
    <cellStyle name="Separador de milhares 2 32 2 4" xfId="38539" xr:uid="{0F4630F5-9754-4E00-935C-FABDF27C7B95}"/>
    <cellStyle name="Separador de milhares 2 32 2 5" xfId="44166" xr:uid="{02E58F9A-57F9-44DA-B232-C7E00FA37EF4}"/>
    <cellStyle name="Separador de milhares 2 32 3" xfId="22303" xr:uid="{BB78E1BE-EE28-4E9C-9F2E-909401709708}"/>
    <cellStyle name="Separador de milhares 2 32 3 2" xfId="30161" xr:uid="{865562D9-2E5C-4CEC-8C44-C840C63C0961}"/>
    <cellStyle name="Separador de milhares 2 32 3 3" xfId="38541" xr:uid="{E03D6128-EA61-4E35-9BE0-7B6A7DD2F407}"/>
    <cellStyle name="Separador de milhares 2 32 3 4" xfId="45387" xr:uid="{615DB589-6FAA-4679-B84F-C78B111C4213}"/>
    <cellStyle name="Separador de milhares 2 32 4" xfId="26644" xr:uid="{3C7B8187-A4DD-4531-BB20-FC57F1040E51}"/>
    <cellStyle name="Separador de milhares 2 32 5" xfId="28217" xr:uid="{88FB6D4F-5A0F-4F64-8A49-4770DB20C758}"/>
    <cellStyle name="Separador de milhares 2 32 6" xfId="38538" xr:uid="{7D3B1B61-68F2-499E-B180-153CCC146144}"/>
    <cellStyle name="Separador de milhares 2 32 7" xfId="42943" xr:uid="{01D653D4-CE1D-44B0-8E4E-8BC4E15B7F70}"/>
    <cellStyle name="Separador de milhares 2 33" xfId="22304" xr:uid="{55CE8CB5-142B-427C-A012-E97C89CCE4D4}"/>
    <cellStyle name="Separador de milhares 2 33 2" xfId="22305" xr:uid="{C6D55A6D-0251-4BAE-9F81-9C91B38E83A1}"/>
    <cellStyle name="Separador de milhares 2 33 2 2" xfId="22306" xr:uid="{AA86DD14-6055-446C-8AA7-8875777BB3CC}"/>
    <cellStyle name="Separador de milhares 2 33 2 2 2" xfId="31385" xr:uid="{3E5D3C27-AC09-4864-A027-997862130237}"/>
    <cellStyle name="Separador de milhares 2 33 2 2 3" xfId="38544" xr:uid="{87942ABE-F30C-41DF-AB45-2F411224B10E}"/>
    <cellStyle name="Separador de milhares 2 33 2 2 4" xfId="46611" xr:uid="{D3293C5B-A59F-4EE6-B48F-1EDD5CAB5DA3}"/>
    <cellStyle name="Separador de milhares 2 33 2 3" xfId="28944" xr:uid="{424F67B1-52B7-4E7E-889D-133984B672F0}"/>
    <cellStyle name="Separador de milhares 2 33 2 4" xfId="38543" xr:uid="{7C65CA2F-EA6B-4FD6-8F9B-73A3355E99BB}"/>
    <cellStyle name="Separador de milhares 2 33 2 5" xfId="44167" xr:uid="{F0BB74CF-83F1-4B84-AA5D-B402C1FF6B14}"/>
    <cellStyle name="Separador de milhares 2 33 3" xfId="22307" xr:uid="{314A3A81-D1F6-4461-9AA5-161CE3CCFB34}"/>
    <cellStyle name="Separador de milhares 2 33 3 2" xfId="30162" xr:uid="{A697AD96-7FBF-41CA-96EB-8E8512204FBC}"/>
    <cellStyle name="Separador de milhares 2 33 3 3" xfId="38545" xr:uid="{9ED51B5E-3549-4836-8DC7-B2E8EFDC53BB}"/>
    <cellStyle name="Separador de milhares 2 33 3 4" xfId="45388" xr:uid="{53B250BF-37A4-4C74-B33F-05CDD19BA685}"/>
    <cellStyle name="Separador de milhares 2 33 4" xfId="26645" xr:uid="{564F8743-8045-4428-9A18-11ADCC73818A}"/>
    <cellStyle name="Separador de milhares 2 33 5" xfId="28218" xr:uid="{E3DA7F5A-023D-4215-9477-5BDDF37A12E7}"/>
    <cellStyle name="Separador de milhares 2 33 6" xfId="38542" xr:uid="{564AA6CD-00A8-4940-AA6D-BDBF23D2BA3B}"/>
    <cellStyle name="Separador de milhares 2 33 7" xfId="42944" xr:uid="{08365C11-DCD5-4BBD-B8DE-67D3066CE919}"/>
    <cellStyle name="Separador de milhares 2 34" xfId="22308" xr:uid="{9303743B-B298-499D-8260-D76835F5758B}"/>
    <cellStyle name="Separador de milhares 2 34 2" xfId="22309" xr:uid="{D8EC982B-8D32-4EF3-A7C0-EA6A7F3A9092}"/>
    <cellStyle name="Separador de milhares 2 34 2 2" xfId="22310" xr:uid="{B0DBDFAD-7AB1-427A-8CB9-5CF5136BFD68}"/>
    <cellStyle name="Separador de milhares 2 34 2 2 2" xfId="31386" xr:uid="{93D16BF0-9792-4ED7-B15F-804F1DCCC620}"/>
    <cellStyle name="Separador de milhares 2 34 2 2 3" xfId="38548" xr:uid="{3DA2DF94-468D-41A9-A5FC-185019FB3507}"/>
    <cellStyle name="Separador de milhares 2 34 2 2 4" xfId="46612" xr:uid="{0D8B6AD3-2652-4DC2-9D7E-391E60E63F53}"/>
    <cellStyle name="Separador de milhares 2 34 2 3" xfId="28945" xr:uid="{19E9C364-2513-44DF-BC13-A3D4C53FD575}"/>
    <cellStyle name="Separador de milhares 2 34 2 4" xfId="38547" xr:uid="{7C78FF03-EBFA-4103-AF30-A05C51169A31}"/>
    <cellStyle name="Separador de milhares 2 34 2 5" xfId="44168" xr:uid="{AE8C09B3-93A9-4DAF-9780-4AAE33FAD7C4}"/>
    <cellStyle name="Separador de milhares 2 34 3" xfId="22311" xr:uid="{7E231F11-9E25-4E70-8632-3E243EB2369F}"/>
    <cellStyle name="Separador de milhares 2 34 3 2" xfId="30163" xr:uid="{7A2AEA57-C7D3-4AD8-973D-337F932EC382}"/>
    <cellStyle name="Separador de milhares 2 34 3 3" xfId="38549" xr:uid="{8C16EC16-2981-4946-A463-116F888B8A3E}"/>
    <cellStyle name="Separador de milhares 2 34 3 4" xfId="45389" xr:uid="{83A21EFA-D418-4E65-BAF9-69F3DE99478C}"/>
    <cellStyle name="Separador de milhares 2 34 4" xfId="26646" xr:uid="{149BDBB1-B66D-4BFE-96B5-42D5F0F80A02}"/>
    <cellStyle name="Separador de milhares 2 34 5" xfId="28219" xr:uid="{56192188-B272-4C1B-8DC5-3B14E61474DC}"/>
    <cellStyle name="Separador de milhares 2 34 6" xfId="38546" xr:uid="{0867316F-2883-4618-9BA1-654F0B6B0B41}"/>
    <cellStyle name="Separador de milhares 2 34 7" xfId="42945" xr:uid="{D2421023-EBB4-42DE-B223-7C10DCA05298}"/>
    <cellStyle name="Separador de milhares 2 35" xfId="25006" xr:uid="{ABB7FAFC-0D90-461C-938B-B25E8B125E3A}"/>
    <cellStyle name="Separador de milhares 2 35 2" xfId="25685" xr:uid="{8EFBB787-C1F3-40B3-9334-797DBDA12E16}"/>
    <cellStyle name="Separador de milhares 2 35 3" xfId="27213" xr:uid="{8506BAE2-2FB0-490D-8B67-1CC4A1F6F0A2}"/>
    <cellStyle name="Separador de milhares 2 35 4" xfId="41094" xr:uid="{880F18FA-7740-400A-AE25-EE4776A8261D}"/>
    <cellStyle name="Separador de milhares 2 36" xfId="25027" xr:uid="{3D0BA2F7-56B1-457B-B09E-2C843A33921A}"/>
    <cellStyle name="Separador de milhares 2 36 2" xfId="41109" xr:uid="{90607A58-3426-4746-8F67-EEB74A1C1129}"/>
    <cellStyle name="Separador de milhares 2 37" xfId="117" xr:uid="{03E63EE7-F7A8-4DD8-9FC0-70ED4B64E8C2}"/>
    <cellStyle name="Separador de milhares 2 4" xfId="14350" xr:uid="{43A5C755-3715-4708-82E2-B8E136122EC4}"/>
    <cellStyle name="Separador de milhares 2 4 2" xfId="14351" xr:uid="{87DDA7C6-A8EC-43B9-AB38-420BEAB5494F}"/>
    <cellStyle name="Separador de milhares 2 4 2 2" xfId="22314" xr:uid="{11B59746-EE1A-480F-A56A-BE9C08415152}"/>
    <cellStyle name="Separador de milhares 2 4 2 2 2" xfId="22315" xr:uid="{79362B9C-F114-4D11-B168-DBF54334B2BE}"/>
    <cellStyle name="Separador de milhares 2 4 2 2 2 2" xfId="30593" xr:uid="{10E440EB-5440-45BA-BF36-10D6C6161BBB}"/>
    <cellStyle name="Separador de milhares 2 4 2 2 2 3" xfId="38553" xr:uid="{2E70227D-02DC-4E77-B14C-B003BCA83CC1}"/>
    <cellStyle name="Separador de milhares 2 4 2 2 2 4" xfId="45819" xr:uid="{55630C11-D7A5-4E4D-981A-90F0E5107D85}"/>
    <cellStyle name="Separador de milhares 2 4 2 2 3" xfId="27309" xr:uid="{9A2E511D-611E-48B7-9312-B480A33862E6}"/>
    <cellStyle name="Separador de milhares 2 4 2 2 4" xfId="38552" xr:uid="{4221BBFF-1AFB-4919-992C-669671335A7F}"/>
    <cellStyle name="Separador de milhares 2 4 2 2 5" xfId="43375" xr:uid="{3B83DA87-74CD-4152-A587-F9AC3186D02A}"/>
    <cellStyle name="Separador de milhares 2 4 2 3" xfId="22316" xr:uid="{8D478A07-E089-4C19-9D18-69AF7B67CC81}"/>
    <cellStyle name="Separador de milhares 2 4 2 3 2" xfId="29370" xr:uid="{81966B13-D352-47AD-BE34-FFD7B6BD64DE}"/>
    <cellStyle name="Separador de milhares 2 4 2 3 3" xfId="38554" xr:uid="{5676759F-49CF-4DF9-9C51-1C996EF04EBE}"/>
    <cellStyle name="Separador de milhares 2 4 2 3 4" xfId="44596" xr:uid="{220561FE-2662-4297-B821-EE97A0E5D316}"/>
    <cellStyle name="Separador de milhares 2 4 2 4" xfId="22313" xr:uid="{802D8F5A-48A6-49E1-80ED-D6AD3D6E21D5}"/>
    <cellStyle name="Separador de milhares 2 4 2 4 2" xfId="32332" xr:uid="{53D65FE1-2F7D-4ABD-BE5C-8563E86C15B3}"/>
    <cellStyle name="Separador de milhares 2 4 2 4 3" xfId="38551" xr:uid="{A3480289-D44C-4C6B-8FEE-7F9AAE279339}"/>
    <cellStyle name="Separador de milhares 2 4 2 4 4" xfId="47063" xr:uid="{D166745D-C860-4DC5-9D60-58099989F7F7}"/>
    <cellStyle name="Separador de milhares 2 4 2 5" xfId="25853" xr:uid="{62402DB4-127F-400C-899D-7E506411DA34}"/>
    <cellStyle name="Separador de milhares 2 4 2 6" xfId="27426" xr:uid="{082D9851-DAFD-42B6-9571-12CBEAFDB7F4}"/>
    <cellStyle name="Separador de milhares 2 4 2 7" xfId="35153" xr:uid="{126BFD98-F4F0-4967-8688-738A3CF2111B}"/>
    <cellStyle name="Separador de milhares 2 4 2 8" xfId="42152" xr:uid="{B6E2455D-2D38-4BFA-B6B5-6062C5EF0E43}"/>
    <cellStyle name="Separador de milhares 2 4 2 9" xfId="16981" xr:uid="{7D99F1E3-718E-4D78-BC5A-58065CEF6C43}"/>
    <cellStyle name="Separador de milhares 2 4 3" xfId="16980" xr:uid="{6E5A3DB5-B4B7-4807-8251-755070A54C11}"/>
    <cellStyle name="Separador de milhares 2 4 3 2" xfId="22318" xr:uid="{B58BE468-45EC-4CE6-9F8E-52E96FE0A7E4}"/>
    <cellStyle name="Separador de milhares 2 4 3 2 2" xfId="22319" xr:uid="{7AD08456-15FB-4222-8B84-73D2CF8D0BD8}"/>
    <cellStyle name="Separador de milhares 2 4 3 2 2 2" xfId="31630" xr:uid="{FEA7178F-C775-469F-A636-277BD5CB5073}"/>
    <cellStyle name="Separador de milhares 2 4 3 2 2 3" xfId="38557" xr:uid="{376997DE-271D-4D80-B407-A625693A3739}"/>
    <cellStyle name="Separador de milhares 2 4 3 2 2 4" xfId="46856" xr:uid="{770ACB7A-87B2-4AD9-9BB6-801489501017}"/>
    <cellStyle name="Separador de milhares 2 4 3 2 3" xfId="29187" xr:uid="{841EDA9B-DBA8-4036-B603-921B7709F509}"/>
    <cellStyle name="Separador de milhares 2 4 3 2 4" xfId="38556" xr:uid="{D1D22D92-F52F-4852-B7F5-DB5B19C2ACC6}"/>
    <cellStyle name="Separador de milhares 2 4 3 2 5" xfId="44412" xr:uid="{58069481-DAC4-4217-BA92-026CB8B08243}"/>
    <cellStyle name="Separador de milhares 2 4 3 3" xfId="22320" xr:uid="{5F74BAFC-BB36-4F3A-A694-5F5E9B650416}"/>
    <cellStyle name="Separador de milhares 2 4 3 3 2" xfId="30407" xr:uid="{F7C6122D-D620-4D09-87D0-55569E987659}"/>
    <cellStyle name="Separador de milhares 2 4 3 3 3" xfId="38558" xr:uid="{F3C65D55-49AB-4157-87D7-E3353A17ED04}"/>
    <cellStyle name="Separador de milhares 2 4 3 3 4" xfId="45633" xr:uid="{B652392A-2AB7-48B3-A71D-01507AC7CCB3}"/>
    <cellStyle name="Separador de milhares 2 4 3 4" xfId="22317" xr:uid="{B2ACEDD2-5CC2-4190-9230-52F462634545}"/>
    <cellStyle name="Separador de milhares 2 4 3 4 2" xfId="38555" xr:uid="{B8714266-6353-4DA5-B1A7-20043C5E654F}"/>
    <cellStyle name="Separador de milhares 2 4 3 5" xfId="27102" xr:uid="{5111196F-9AB3-4F23-975B-19C4EB0B7AF0}"/>
    <cellStyle name="Separador de milhares 2 4 3 6" xfId="28464" xr:uid="{9DC31D04-BA26-4562-929D-C990E2801809}"/>
    <cellStyle name="Separador de milhares 2 4 3 7" xfId="35152" xr:uid="{A2230BA6-EB43-4612-8615-F80701D0D597}"/>
    <cellStyle name="Separador de milhares 2 4 3 8" xfId="43189" xr:uid="{6183E6B6-8770-40C9-BEC6-0FCB1A5AB794}"/>
    <cellStyle name="Separador de milhares 2 4 4" xfId="22321" xr:uid="{82C7AC36-B8D8-4651-A2BB-5593B43B61DA}"/>
    <cellStyle name="Separador de milhares 2 4 4 2" xfId="22322" xr:uid="{8579C92B-A530-4C7A-B434-2CFF3AB6E0A3}"/>
    <cellStyle name="Separador de milhares 2 4 4 2 2" xfId="30437" xr:uid="{D8408AEA-A031-462B-AA59-443D543C4D32}"/>
    <cellStyle name="Separador de milhares 2 4 4 2 3" xfId="38560" xr:uid="{AB895B5E-524A-4746-83A6-2A0B95C0834F}"/>
    <cellStyle name="Separador de milhares 2 4 4 2 4" xfId="45663" xr:uid="{CFDA2CF0-D633-404B-A796-0D59421EEEC1}"/>
    <cellStyle name="Separador de milhares 2 4 4 3" xfId="25694" xr:uid="{9E754438-02D2-4261-9272-CB8260DA2F3B}"/>
    <cellStyle name="Separador de milhares 2 4 4 4" xfId="27250" xr:uid="{DF1D371D-457B-4634-B74D-F20C69B01650}"/>
    <cellStyle name="Separador de milhares 2 4 4 5" xfId="38559" xr:uid="{48B38C60-181F-44B9-A626-B91FD292F971}"/>
    <cellStyle name="Separador de milhares 2 4 4 6" xfId="43219" xr:uid="{03F492A5-58CA-4719-B883-DE65686E7186}"/>
    <cellStyle name="Separador de milhares 2 4 5" xfId="22323" xr:uid="{B02C55E6-98E7-4434-A554-3FB6672B34C0}"/>
    <cellStyle name="Separador de milhares 2 4 5 2" xfId="29215" xr:uid="{6E931218-59A3-4790-9A67-AD16E254E9AD}"/>
    <cellStyle name="Separador de milhares 2 4 5 3" xfId="38561" xr:uid="{7DB3E9DD-1DE2-4571-94BB-292C396BD57B}"/>
    <cellStyle name="Separador de milhares 2 4 5 4" xfId="44440" xr:uid="{E9F7DC4B-0258-4C50-865D-EE04166F5934}"/>
    <cellStyle name="Separador de milhares 2 4 6" xfId="22312" xr:uid="{0DBEB4A4-C26C-44D8-9A86-521FEFA8B4C9}"/>
    <cellStyle name="Separador de milhares 2 4 6 2" xfId="38550" xr:uid="{2E7ABD08-1674-4EE0-8F84-430B579809F1}"/>
    <cellStyle name="Separador de milhares 2 4 7" xfId="41996" xr:uid="{B8B13045-6D56-4DC9-B56E-42C0EBAA0A24}"/>
    <cellStyle name="Separador de milhares 2 5" xfId="14352" xr:uid="{BD8D7598-AF72-43F8-9A7E-73CE9D5AB877}"/>
    <cellStyle name="Separador de milhares 2 5 2" xfId="16982" xr:uid="{2C03DB7C-E60F-42C9-B969-266B9587B24A}"/>
    <cellStyle name="Separador de milhares 2 5 2 2" xfId="22326" xr:uid="{C684E193-021F-4256-B18C-88DAEFDB5CB7}"/>
    <cellStyle name="Separador de milhares 2 5 2 2 2" xfId="22327" xr:uid="{50A9F92E-23AE-4E54-8BDD-0EDEB4F7E2C3}"/>
    <cellStyle name="Separador de milhares 2 5 2 2 2 2" xfId="30594" xr:uid="{DE140921-B47C-41FE-868E-BF617D5A58CA}"/>
    <cellStyle name="Separador de milhares 2 5 2 2 2 3" xfId="38565" xr:uid="{346615C3-E8FE-434A-A30F-38F39EA2FEC1}"/>
    <cellStyle name="Separador de milhares 2 5 2 2 2 4" xfId="45820" xr:uid="{B847252C-83A1-4F08-B546-1F74ACE9ADA1}"/>
    <cellStyle name="Separador de milhares 2 5 2 2 3" xfId="27193" xr:uid="{205E44B2-4572-4926-9D2A-A92C695B078B}"/>
    <cellStyle name="Separador de milhares 2 5 2 2 4" xfId="38564" xr:uid="{62A7EC83-72C1-4D46-910B-0D5F52F9CA8F}"/>
    <cellStyle name="Separador de milhares 2 5 2 2 5" xfId="43376" xr:uid="{8B2584C2-8218-42D7-8902-25EAB893316A}"/>
    <cellStyle name="Separador de milhares 2 5 2 3" xfId="22328" xr:uid="{FC02EF0B-5A79-4AD1-A494-D6EFBE7AEB37}"/>
    <cellStyle name="Separador de milhares 2 5 2 3 2" xfId="29371" xr:uid="{A5C6E8BB-B385-4DD2-8C3A-FD1044B11E12}"/>
    <cellStyle name="Separador de milhares 2 5 2 3 3" xfId="38566" xr:uid="{0CCB31F8-4A82-420B-B07E-6992D9F54F9E}"/>
    <cellStyle name="Separador de milhares 2 5 2 3 4" xfId="44597" xr:uid="{DC7BABFC-379B-4D0F-AD48-42BFE2C0FD52}"/>
    <cellStyle name="Separador de milhares 2 5 2 4" xfId="22325" xr:uid="{D8E53804-E4AC-46EA-B774-3BF7234DD14F}"/>
    <cellStyle name="Separador de milhares 2 5 2 4 2" xfId="38563" xr:uid="{19E0800E-3B40-416B-8D2B-7C3C72CE29F9}"/>
    <cellStyle name="Separador de milhares 2 5 2 5" xfId="25854" xr:uid="{B79CFA08-79E2-4BE9-A31B-CB3B9473AF8A}"/>
    <cellStyle name="Separador de milhares 2 5 2 6" xfId="27427" xr:uid="{54E0F255-4B48-4150-86D1-FA66DF6EAFFC}"/>
    <cellStyle name="Separador de milhares 2 5 2 7" xfId="35154" xr:uid="{9516081E-C5A8-468B-AF31-3D9B5735F902}"/>
    <cellStyle name="Separador de milhares 2 5 2 8" xfId="42153" xr:uid="{69B312F1-CE97-4C48-AB05-D0F26DE90AF5}"/>
    <cellStyle name="Separador de milhares 2 5 3" xfId="22329" xr:uid="{103D906D-709E-46FA-9832-92287D8AA61F}"/>
    <cellStyle name="Separador de milhares 2 5 3 2" xfId="22330" xr:uid="{DB47C491-D2BC-46B9-B56C-A9FAEF7072B3}"/>
    <cellStyle name="Separador de milhares 2 5 3 2 2" xfId="30461" xr:uid="{F6377131-C311-4EB3-A328-2BF32095DDB9}"/>
    <cellStyle name="Separador de milhares 2 5 3 2 3" xfId="38568" xr:uid="{354E4CF1-76B7-42A3-A36A-FA5ACBDBEBB0}"/>
    <cellStyle name="Separador de milhares 2 5 3 2 4" xfId="45687" xr:uid="{BECA8F1B-0893-4FD4-9E42-4E30C047748B}"/>
    <cellStyle name="Separador de milhares 2 5 3 3" xfId="25718" xr:uid="{07A6165A-4379-40B0-BA9C-821F8713558E}"/>
    <cellStyle name="Separador de milhares 2 5 3 4" xfId="27276" xr:uid="{8A3924CF-BC7D-4D35-9B59-157AD728088F}"/>
    <cellStyle name="Separador de milhares 2 5 3 5" xfId="38567" xr:uid="{5A0DAD58-78A0-415B-8811-F149D9071866}"/>
    <cellStyle name="Separador de milhares 2 5 3 6" xfId="43243" xr:uid="{AE0C8A56-ADBD-4B88-B5E8-94451E81493F}"/>
    <cellStyle name="Separador de milhares 2 5 4" xfId="22331" xr:uid="{97226F86-D77F-45EA-ADB5-C5A0ACF361D5}"/>
    <cellStyle name="Separador de milhares 2 5 4 2" xfId="29239" xr:uid="{0918F6B9-F288-4B32-8C99-8D04460D283B}"/>
    <cellStyle name="Separador de milhares 2 5 4 3" xfId="38569" xr:uid="{090F1133-E513-47F5-B31B-A2BF1960E73B}"/>
    <cellStyle name="Separador de milhares 2 5 4 4" xfId="44464" xr:uid="{3AB13477-9885-4DB4-A8B4-BE24B3015486}"/>
    <cellStyle name="Separador de milhares 2 5 5" xfId="22324" xr:uid="{CC51D40D-5617-458D-9ACA-252F649BEE2D}"/>
    <cellStyle name="Separador de milhares 2 5 5 2" xfId="32333" xr:uid="{7416B035-08F2-4F6D-871F-383D53EB4BD2}"/>
    <cellStyle name="Separador de milhares 2 5 5 3" xfId="38562" xr:uid="{CEC95670-17C0-4A8D-A416-EC59696FEB5A}"/>
    <cellStyle name="Separador de milhares 2 5 5 4" xfId="47064" xr:uid="{813A0C63-25A9-4F4F-B608-C8ECC131BD8F}"/>
    <cellStyle name="Separador de milhares 2 5 6" xfId="33706" xr:uid="{01978592-2363-4E3F-92BE-CECE3352FCDD}"/>
    <cellStyle name="Separador de milhares 2 5 6 2" xfId="48585" xr:uid="{AC7667B0-F683-4B7D-9985-190D2579556C}"/>
    <cellStyle name="Separador de milhares 2 5 7" xfId="42020" xr:uid="{48A551C1-BE68-43C9-A8CE-FD4F3BC3B70A}"/>
    <cellStyle name="Separador de milhares 2 6" xfId="14353" xr:uid="{3EB64797-13C3-428C-AAAF-049D960CF260}"/>
    <cellStyle name="Separador de milhares 2 6 10" xfId="42154" xr:uid="{542DDD4C-B940-42E0-9B32-FD267AABFF5C}"/>
    <cellStyle name="Separador de milhares 2 6 2" xfId="16255" xr:uid="{BA5498CE-3CB7-413E-800F-9F694E59D48F}"/>
    <cellStyle name="Separador de milhares 2 6 2 2" xfId="22334" xr:uid="{337734E5-5F6E-46AB-9243-AC7B95C64F09}"/>
    <cellStyle name="Separador de milhares 2 6 2 2 2" xfId="22335" xr:uid="{A8F9AD44-E426-4DA8-B6CC-9F18D9DFA5D8}"/>
    <cellStyle name="Separador de milhares 2 6 2 2 2 2" xfId="31387" xr:uid="{88641811-A119-4BA8-8FC1-C54516875E30}"/>
    <cellStyle name="Separador de milhares 2 6 2 2 2 3" xfId="38573" xr:uid="{CDD40934-B7F1-4F56-99A9-ED8FE850ED69}"/>
    <cellStyle name="Separador de milhares 2 6 2 2 2 4" xfId="46613" xr:uid="{7E41D395-2409-4594-A690-870FE6214744}"/>
    <cellStyle name="Separador de milhares 2 6 2 2 3" xfId="28946" xr:uid="{2BAA85EF-DB5C-4B7A-8FA2-98A7F82B8933}"/>
    <cellStyle name="Separador de milhares 2 6 2 2 4" xfId="38572" xr:uid="{D9B42ECE-D3F8-4C59-8CE8-CCACF3D85E97}"/>
    <cellStyle name="Separador de milhares 2 6 2 2 5" xfId="44169" xr:uid="{13426639-E3A7-404E-B5F8-B070FA71D2BF}"/>
    <cellStyle name="Separador de milhares 2 6 2 3" xfId="22336" xr:uid="{D36AE050-6CD8-4C83-81C4-81152AB424F3}"/>
    <cellStyle name="Separador de milhares 2 6 2 3 2" xfId="30164" xr:uid="{F7262C1F-27F8-48DD-B319-0E4EC28E972F}"/>
    <cellStyle name="Separador de milhares 2 6 2 3 3" xfId="38574" xr:uid="{4871E1BC-616F-486C-9B93-9948C6FE2D15}"/>
    <cellStyle name="Separador de milhares 2 6 2 3 4" xfId="45390" xr:uid="{8B7273E9-D78F-46F0-B51C-336C30B60EEF}"/>
    <cellStyle name="Separador de milhares 2 6 2 4" xfId="22333" xr:uid="{D5FDBA10-953F-47A2-B4F4-4BE6BE638D86}"/>
    <cellStyle name="Separador de milhares 2 6 2 4 2" xfId="38571" xr:uid="{7944F493-FBD0-46D6-B875-0E857EF64B37}"/>
    <cellStyle name="Separador de milhares 2 6 2 5" xfId="26647" xr:uid="{88364DC4-E2CD-4E6A-B336-5FC7B50B8362}"/>
    <cellStyle name="Separador de milhares 2 6 2 6" xfId="28220" xr:uid="{A2B296B0-1677-43E5-8DCE-779E6838DA43}"/>
    <cellStyle name="Separador de milhares 2 6 2 7" xfId="35155" xr:uid="{861AB39F-0021-4712-87CE-A7B984EDFDC0}"/>
    <cellStyle name="Separador de milhares 2 6 2 8" xfId="42946" xr:uid="{A9A8AA2C-E668-4C47-9CC7-53C51A6ECE3F}"/>
    <cellStyle name="Separador de milhares 2 6 2 9" xfId="16983" xr:uid="{9011184D-4D1F-4645-9E7B-4B282611AEFB}"/>
    <cellStyle name="Separador de milhares 2 6 3" xfId="22337" xr:uid="{B4345A27-B8CC-49DC-A2EB-4CFD9E621C84}"/>
    <cellStyle name="Separador de milhares 2 6 3 2" xfId="22338" xr:uid="{4249B51E-F213-4356-B47F-DA75E16A6450}"/>
    <cellStyle name="Separador de milhares 2 6 3 2 2" xfId="22339" xr:uid="{3C25DB23-1A62-40E5-9CED-4CFDD1414003}"/>
    <cellStyle name="Separador de milhares 2 6 3 2 2 2" xfId="31388" xr:uid="{9E7FEDD6-8936-4E42-9B8E-63CB98090DFA}"/>
    <cellStyle name="Separador de milhares 2 6 3 2 2 3" xfId="38577" xr:uid="{00CDC78D-27E6-47C6-83C1-A021A4334CFE}"/>
    <cellStyle name="Separador de milhares 2 6 3 2 2 4" xfId="46614" xr:uid="{49EB3727-697B-42A2-BCC3-BFBDA5FC0A6D}"/>
    <cellStyle name="Separador de milhares 2 6 3 2 3" xfId="28947" xr:uid="{C7A5C179-7B4C-49FA-B68D-AB8A68245E78}"/>
    <cellStyle name="Separador de milhares 2 6 3 2 4" xfId="38576" xr:uid="{40CA5E3D-215D-42E4-8F7E-4281FB381C86}"/>
    <cellStyle name="Separador de milhares 2 6 3 2 5" xfId="44170" xr:uid="{61F52D1B-CA74-45FF-A99B-71DFD0E1CE49}"/>
    <cellStyle name="Separador de milhares 2 6 3 3" xfId="22340" xr:uid="{323666D2-D437-4B09-87FB-7A29AF08988E}"/>
    <cellStyle name="Separador de milhares 2 6 3 3 2" xfId="30165" xr:uid="{E55B6B41-F052-4E32-B58A-A4134EF65A22}"/>
    <cellStyle name="Separador de milhares 2 6 3 3 3" xfId="38578" xr:uid="{20861563-3927-4F4B-BC78-9EA36DD97312}"/>
    <cellStyle name="Separador de milhares 2 6 3 3 4" xfId="45391" xr:uid="{F048D161-7DD1-41AB-80A2-29DB36DAD669}"/>
    <cellStyle name="Separador de milhares 2 6 3 4" xfId="26648" xr:uid="{715D6E34-BECE-453C-8B56-5CCCA85E73A7}"/>
    <cellStyle name="Separador de milhares 2 6 3 5" xfId="28221" xr:uid="{A766785A-49B6-4327-9A46-B30FFF1AFF70}"/>
    <cellStyle name="Separador de milhares 2 6 3 6" xfId="38575" xr:uid="{47E3E44E-F213-48C7-AB85-12080EA0DCC8}"/>
    <cellStyle name="Separador de milhares 2 6 3 7" xfId="42947" xr:uid="{4540D456-9319-4E80-8E1E-64D54C4EC263}"/>
    <cellStyle name="Separador de milhares 2 6 4" xfId="22341" xr:uid="{F1DB5224-E472-48C1-95FD-089652F36863}"/>
    <cellStyle name="Separador de milhares 2 6 4 2" xfId="22342" xr:uid="{450E0347-3FD8-4134-8E16-F3BFC83DBDC0}"/>
    <cellStyle name="Separador de milhares 2 6 4 2 2" xfId="22343" xr:uid="{F75746DF-7CDF-492A-AA7D-D654F9E3F892}"/>
    <cellStyle name="Separador de milhares 2 6 4 2 2 2" xfId="31389" xr:uid="{9A3FD6C7-1187-4244-B343-8578280FD735}"/>
    <cellStyle name="Separador de milhares 2 6 4 2 2 3" xfId="38581" xr:uid="{2F40AC32-690F-4E83-8AC8-23C940E99BDA}"/>
    <cellStyle name="Separador de milhares 2 6 4 2 2 4" xfId="46615" xr:uid="{3B163953-7388-458F-8480-D904627EA1D4}"/>
    <cellStyle name="Separador de milhares 2 6 4 2 3" xfId="28948" xr:uid="{CC69E7BC-D578-4A7F-9884-4F28CE6A3DC8}"/>
    <cellStyle name="Separador de milhares 2 6 4 2 4" xfId="38580" xr:uid="{2DE2E15A-2B37-48FE-97C9-7D63E7642CF8}"/>
    <cellStyle name="Separador de milhares 2 6 4 2 5" xfId="44171" xr:uid="{1CB13A38-1713-499F-AC79-FA988FA495BB}"/>
    <cellStyle name="Separador de milhares 2 6 4 3" xfId="22344" xr:uid="{12FB0979-8043-4D2D-83E5-E0BEE3EAFA17}"/>
    <cellStyle name="Separador de milhares 2 6 4 3 2" xfId="30166" xr:uid="{CAA470E1-54E1-4446-A738-5D6EC059CA80}"/>
    <cellStyle name="Separador de milhares 2 6 4 3 3" xfId="38582" xr:uid="{72BF8C00-F247-4242-AF85-4509706FF82E}"/>
    <cellStyle name="Separador de milhares 2 6 4 3 4" xfId="45392" xr:uid="{499677AB-80D0-4587-B8FC-20ACCA3C6D3F}"/>
    <cellStyle name="Separador de milhares 2 6 4 4" xfId="26649" xr:uid="{25069FF2-15BC-43D3-9FCE-3EDE7FA01AAB}"/>
    <cellStyle name="Separador de milhares 2 6 4 5" xfId="28222" xr:uid="{48DBEFB8-E614-4152-904E-ADDA4444257A}"/>
    <cellStyle name="Separador de milhares 2 6 4 6" xfId="38579" xr:uid="{06420385-D404-4CF6-9D11-C57EBE1B6552}"/>
    <cellStyle name="Separador de milhares 2 6 4 7" xfId="42948" xr:uid="{E2F8D2B0-0731-4685-A2A0-6CF0BDA8B319}"/>
    <cellStyle name="Separador de milhares 2 6 5" xfId="22345" xr:uid="{F17CF53F-139C-4507-9DC8-03603FCDE67B}"/>
    <cellStyle name="Separador de milhares 2 6 5 2" xfId="22346" xr:uid="{40FAE52F-936F-4638-8135-EE06A595C519}"/>
    <cellStyle name="Separador de milhares 2 6 5 2 2" xfId="22347" xr:uid="{BA10CD05-FA87-4539-B52D-44EE364DE44B}"/>
    <cellStyle name="Separador de milhares 2 6 5 2 2 2" xfId="31390" xr:uid="{A2AFEDE3-2EE6-40B8-B6DB-AFE8379F94A2}"/>
    <cellStyle name="Separador de milhares 2 6 5 2 2 3" xfId="38585" xr:uid="{4E4494A1-6745-43C5-8885-E994418AD4AF}"/>
    <cellStyle name="Separador de milhares 2 6 5 2 2 4" xfId="46616" xr:uid="{08D1DCC5-B3F1-4210-9673-FE2D7A400EFF}"/>
    <cellStyle name="Separador de milhares 2 6 5 2 3" xfId="28949" xr:uid="{BEC8D046-280B-4698-BD26-06998EA0ADB7}"/>
    <cellStyle name="Separador de milhares 2 6 5 2 4" xfId="38584" xr:uid="{18BD1AD6-CA5E-4338-842A-E452ABD16CEA}"/>
    <cellStyle name="Separador de milhares 2 6 5 2 5" xfId="44172" xr:uid="{4769667B-D8F0-4A04-95ED-C6CE57930932}"/>
    <cellStyle name="Separador de milhares 2 6 5 3" xfId="22348" xr:uid="{CFCCA46B-660E-4603-AA7E-F98CEF17E53D}"/>
    <cellStyle name="Separador de milhares 2 6 5 3 2" xfId="30167" xr:uid="{E54AB9D6-7023-4AB5-9AB8-2AE82C0D8923}"/>
    <cellStyle name="Separador de milhares 2 6 5 3 3" xfId="38586" xr:uid="{388D38CB-EC73-4F27-930E-DDEAAD8D6F5D}"/>
    <cellStyle name="Separador de milhares 2 6 5 3 4" xfId="45393" xr:uid="{40229778-D24D-4144-8FE5-972F24F3C658}"/>
    <cellStyle name="Separador de milhares 2 6 5 4" xfId="26650" xr:uid="{DA5D1C66-1432-4796-8F08-17647AE3D029}"/>
    <cellStyle name="Separador de milhares 2 6 5 5" xfId="28223" xr:uid="{8F980FFE-C7FD-4417-8F31-802A4F8681AC}"/>
    <cellStyle name="Separador de milhares 2 6 5 6" xfId="38583" xr:uid="{9FF67CAE-DC6C-4B2D-91E2-BD8EF5D07160}"/>
    <cellStyle name="Separador de milhares 2 6 5 7" xfId="42949" xr:uid="{F226B4C4-5375-4AB6-AB2F-7074C2900AC2}"/>
    <cellStyle name="Separador de milhares 2 6 6" xfId="22349" xr:uid="{92B3C6CE-EAD4-4D88-9846-7CE502A2743F}"/>
    <cellStyle name="Separador de milhares 2 6 6 2" xfId="22350" xr:uid="{FF43C1F5-F7E6-4199-82C0-DF8D6DA1B680}"/>
    <cellStyle name="Separador de milhares 2 6 6 2 2" xfId="30595" xr:uid="{82AB28EC-C804-475E-887A-A4D277314DB2}"/>
    <cellStyle name="Separador de milhares 2 6 6 2 3" xfId="38588" xr:uid="{D36654FB-D51E-4FD4-944A-F865CAA59423}"/>
    <cellStyle name="Separador de milhares 2 6 6 2 4" xfId="45821" xr:uid="{9D41CA9F-9B15-46E6-8717-8C399A0880EC}"/>
    <cellStyle name="Separador de milhares 2 6 6 3" xfId="25855" xr:uid="{A7C15817-1FFB-45BC-A515-486E869C84E5}"/>
    <cellStyle name="Separador de milhares 2 6 6 4" xfId="27428" xr:uid="{F6133F35-C150-4B08-B951-4032E61E2F5D}"/>
    <cellStyle name="Separador de milhares 2 6 6 5" xfId="38587" xr:uid="{D6E670DB-B95B-476B-9059-B49673B49AF4}"/>
    <cellStyle name="Separador de milhares 2 6 6 6" xfId="43377" xr:uid="{34D9C4F7-07E8-41B9-AA3E-23487EB179F7}"/>
    <cellStyle name="Separador de milhares 2 6 7" xfId="22351" xr:uid="{AAB4E209-DD44-47F1-8161-7A9089DD71B1}"/>
    <cellStyle name="Separador de milhares 2 6 7 2" xfId="29372" xr:uid="{3217B338-AA24-409E-AF82-ADCD29D95B67}"/>
    <cellStyle name="Separador de milhares 2 6 7 3" xfId="38589" xr:uid="{B0329BC5-805A-4F6F-903A-8428D0F5C6AE}"/>
    <cellStyle name="Separador de milhares 2 6 7 4" xfId="44598" xr:uid="{6AEC7998-1131-4090-B2CF-83978591AB9C}"/>
    <cellStyle name="Separador de milhares 2 6 8" xfId="22332" xr:uid="{0ADEE61B-E592-45F0-9E74-F9433F3D20C9}"/>
    <cellStyle name="Separador de milhares 2 6 8 2" xfId="32334" xr:uid="{7B0AC96A-26F1-49D1-A2E7-DB621370E1BE}"/>
    <cellStyle name="Separador de milhares 2 6 8 3" xfId="38570" xr:uid="{4354972E-E02A-4F8D-BE52-5D78AE127B17}"/>
    <cellStyle name="Separador de milhares 2 6 8 4" xfId="47065" xr:uid="{705CAC64-56C5-4C18-BBE1-36A526152EDD}"/>
    <cellStyle name="Separador de milhares 2 6 9" xfId="25168" xr:uid="{5F512B4D-72CF-43C7-9A6B-1325A33F5397}"/>
    <cellStyle name="Separador de milhares 2 6 9 2" xfId="33707" xr:uid="{0328A168-7E33-4EE3-A612-1E2D2898FC9D}"/>
    <cellStyle name="Separador de milhares 2 6 9 3" xfId="41145" xr:uid="{C20DA4F7-C892-4F78-8D46-3EA4A3220CBC}"/>
    <cellStyle name="Separador de milhares 2 6 9 4" xfId="48586" xr:uid="{EE87EA66-2428-4DF7-8845-3D7A7C465553}"/>
    <cellStyle name="Separador de milhares 2 7" xfId="14354" xr:uid="{F299861D-4BAA-4D7F-A149-839AA8A12A49}"/>
    <cellStyle name="Separador de milhares 2 7 2" xfId="22353" xr:uid="{746F3F54-5E5B-4E5E-A190-5B63D220E436}"/>
    <cellStyle name="Separador de milhares 2 7 2 2" xfId="22354" xr:uid="{EA3E76F6-D041-4D9A-A7F0-5F5DB8700251}"/>
    <cellStyle name="Separador de milhares 2 7 2 2 2" xfId="30596" xr:uid="{7DC11829-C789-4149-BD03-D956DF1E435E}"/>
    <cellStyle name="Separador de milhares 2 7 2 2 3" xfId="38592" xr:uid="{A5CB94CF-5AAA-4555-9EA1-AF9111C0FBDF}"/>
    <cellStyle name="Separador de milhares 2 7 2 2 4" xfId="45822" xr:uid="{953EB4EE-EBDA-4073-982B-843DB8CE47D9}"/>
    <cellStyle name="Separador de milhares 2 7 2 3" xfId="27307" xr:uid="{C85A2240-BC0E-4DBF-9055-96F5E5BE64D2}"/>
    <cellStyle name="Separador de milhares 2 7 2 4" xfId="38591" xr:uid="{86229251-21D2-442E-AFC2-B35881B3EEFD}"/>
    <cellStyle name="Separador de milhares 2 7 2 5" xfId="43378" xr:uid="{E5959A72-7E38-4798-B1BA-28F592DDD309}"/>
    <cellStyle name="Separador de milhares 2 7 3" xfId="22355" xr:uid="{869C9B57-B734-43D0-9BFF-40AF497B0BF2}"/>
    <cellStyle name="Separador de milhares 2 7 3 2" xfId="29373" xr:uid="{B5FAD842-6867-47C9-BEC6-4BE73564FBE3}"/>
    <cellStyle name="Separador de milhares 2 7 3 3" xfId="38593" xr:uid="{393A020D-8A77-42C2-A900-3DF209DF21DF}"/>
    <cellStyle name="Separador de milhares 2 7 3 4" xfId="44599" xr:uid="{374A2B93-9572-4C85-9359-4FCD642C9BDF}"/>
    <cellStyle name="Separador de milhares 2 7 4" xfId="22352" xr:uid="{C83760BD-AABB-45C0-AFB8-D6583409E464}"/>
    <cellStyle name="Separador de milhares 2 7 4 2" xfId="32335" xr:uid="{2D3A14B8-10E1-483C-B729-92EF2766A915}"/>
    <cellStyle name="Separador de milhares 2 7 4 3" xfId="38590" xr:uid="{826C5245-765B-4F26-83E5-80D2CF68B5CB}"/>
    <cellStyle name="Separador de milhares 2 7 4 4" xfId="47066" xr:uid="{FB9985AA-456F-4292-8C1A-137281E8A8AB}"/>
    <cellStyle name="Separador de milhares 2 7 5" xfId="25856" xr:uid="{B76D892B-22AC-4BA6-BEC1-B9AB9DAA2FE3}"/>
    <cellStyle name="Separador de milhares 2 7 5 2" xfId="33708" xr:uid="{0EADBB64-E61A-4B16-99DC-57BE8B79F9B7}"/>
    <cellStyle name="Separador de milhares 2 7 5 3" xfId="48587" xr:uid="{DE799998-B1AB-4EF4-A211-825CE6DACEE1}"/>
    <cellStyle name="Separador de milhares 2 7 6" xfId="27429" xr:uid="{3CAA0B55-062F-45CD-A54C-A6A3A63CC8F0}"/>
    <cellStyle name="Separador de milhares 2 7 7" xfId="35156" xr:uid="{233BF121-F7F0-4FBD-91E9-D0CC688C4105}"/>
    <cellStyle name="Separador de milhares 2 7 8" xfId="42155" xr:uid="{69219FB6-BC7F-47CA-9557-0454907BCD43}"/>
    <cellStyle name="Separador de milhares 2 7 9" xfId="16984" xr:uid="{A2B63C4F-A750-45C2-AF1A-8A4335498310}"/>
    <cellStyle name="Separador de milhares 2 8" xfId="14355" xr:uid="{4781AC2C-3EC1-4C9E-9A6D-6C48F526B169}"/>
    <cellStyle name="Separador de milhares 2 8 2" xfId="22357" xr:uid="{22F6BF87-1C9E-4FEC-BD89-861C1A5F2859}"/>
    <cellStyle name="Separador de milhares 2 8 2 2" xfId="22358" xr:uid="{E4D7942B-A668-465F-A92E-4AC607A4F96F}"/>
    <cellStyle name="Separador de milhares 2 8 2 2 2" xfId="30597" xr:uid="{27D570FE-53F1-4A6D-B7B8-3A391195C91A}"/>
    <cellStyle name="Separador de milhares 2 8 2 2 3" xfId="38596" xr:uid="{E125A45F-7920-4E6C-B7F4-8F63FCB7DDD5}"/>
    <cellStyle name="Separador de milhares 2 8 2 2 4" xfId="45823" xr:uid="{D9775658-48FC-4E97-BF4B-710FFFFE6063}"/>
    <cellStyle name="Separador de milhares 2 8 2 3" xfId="27308" xr:uid="{CC0B6484-FE01-451F-85F7-E52194CA838F}"/>
    <cellStyle name="Separador de milhares 2 8 2 4" xfId="38595" xr:uid="{370F12A3-104A-4AF5-A92B-84B92B59AE3B}"/>
    <cellStyle name="Separador de milhares 2 8 2 5" xfId="43379" xr:uid="{BACFF2F6-E5B6-4EF4-9374-0899662214DE}"/>
    <cellStyle name="Separador de milhares 2 8 3" xfId="22359" xr:uid="{62F8DBBF-9545-4E9C-96E2-EBBB1E01DC38}"/>
    <cellStyle name="Separador de milhares 2 8 3 2" xfId="29374" xr:uid="{C9032264-450A-4E4B-9C0D-C9568254C4AD}"/>
    <cellStyle name="Separador de milhares 2 8 3 3" xfId="38597" xr:uid="{AA775EAD-DC62-4EBE-A154-A0BB3B68CA4C}"/>
    <cellStyle name="Separador de milhares 2 8 3 4" xfId="44600" xr:uid="{6E9795F0-55AD-4000-9105-AD66328938E3}"/>
    <cellStyle name="Separador de milhares 2 8 4" xfId="22356" xr:uid="{0E97E922-E083-485C-8DA9-26FE1F9289EA}"/>
    <cellStyle name="Separador de milhares 2 8 4 2" xfId="38594" xr:uid="{13E2E1CA-D045-4B39-ADBB-908C1B93B82E}"/>
    <cellStyle name="Separador de milhares 2 8 5" xfId="25857" xr:uid="{D427EF1E-EE99-4667-9118-46E44289B6F6}"/>
    <cellStyle name="Separador de milhares 2 8 6" xfId="27430" xr:uid="{1FBB844A-E73D-4A7A-9922-5616B563637C}"/>
    <cellStyle name="Separador de milhares 2 8 7" xfId="35157" xr:uid="{73BDB261-107A-49A4-8D9A-2F29C2021550}"/>
    <cellStyle name="Separador de milhares 2 8 8" xfId="42156" xr:uid="{74E09CE8-D382-434F-8B6E-3C51864DE72F}"/>
    <cellStyle name="Separador de milhares 2 8 9" xfId="16985" xr:uid="{B083F937-DC68-4493-9173-E629C64C3BE6}"/>
    <cellStyle name="Separador de milhares 2 9" xfId="14356" xr:uid="{F9467FB8-DD72-4FA0-88FA-64C77F1B471E}"/>
    <cellStyle name="Separador de milhares 2 9 2" xfId="22361" xr:uid="{87C1B4CD-BF96-4933-BA0E-DE88EAD85E48}"/>
    <cellStyle name="Separador de milhares 2 9 2 2" xfId="22362" xr:uid="{A76C44BD-1564-4B03-B28B-2BBA30B803A5}"/>
    <cellStyle name="Separador de milhares 2 9 2 2 2" xfId="30598" xr:uid="{121F6393-07CC-46BB-B7AF-357A639A6B57}"/>
    <cellStyle name="Separador de milhares 2 9 2 2 3" xfId="38600" xr:uid="{5643A242-0056-4B68-957C-21581D0F82FF}"/>
    <cellStyle name="Separador de milhares 2 9 2 2 4" xfId="45824" xr:uid="{C334FA6C-21A1-4D52-96DA-C62F2B897D02}"/>
    <cellStyle name="Separador de milhares 2 9 2 3" xfId="27192" xr:uid="{21298A44-554A-46B1-9F0A-E987FE20C1BD}"/>
    <cellStyle name="Separador de milhares 2 9 2 4" xfId="38599" xr:uid="{B08B0BFE-1893-43B3-97C9-CB88EF29D7DB}"/>
    <cellStyle name="Separador de milhares 2 9 2 5" xfId="43380" xr:uid="{67C4FE82-A92E-4ED4-8AC9-98BC3FEF1CE7}"/>
    <cellStyle name="Separador de milhares 2 9 3" xfId="22363" xr:uid="{30FD0ADB-CF43-4147-8D43-877F862F8B94}"/>
    <cellStyle name="Separador de milhares 2 9 3 2" xfId="29375" xr:uid="{B74151E2-46EB-47B7-92E1-E7855BF43917}"/>
    <cellStyle name="Separador de milhares 2 9 3 3" xfId="38601" xr:uid="{A2BB61D0-093F-43F4-8CAD-76A4801955ED}"/>
    <cellStyle name="Separador de milhares 2 9 3 4" xfId="44601" xr:uid="{E721D9D8-A119-4CF5-A4E2-1C4114E1B6E4}"/>
    <cellStyle name="Separador de milhares 2 9 4" xfId="22360" xr:uid="{51780E23-A1E6-4AAD-AE03-3710DCF1CECE}"/>
    <cellStyle name="Separador de milhares 2 9 4 2" xfId="32336" xr:uid="{CE30AFFB-5EA1-4795-8F48-63DC09841370}"/>
    <cellStyle name="Separador de milhares 2 9 4 3" xfId="38598" xr:uid="{AAEE87D0-B0FA-4EDE-B319-3AB501FFE5EF}"/>
    <cellStyle name="Separador de milhares 2 9 4 4" xfId="47067" xr:uid="{86082104-C2FC-4A46-8F76-8CA7BBD7B5B8}"/>
    <cellStyle name="Separador de milhares 2 9 5" xfId="25858" xr:uid="{71A4150F-B7C6-4E04-84CE-61D2386D62DD}"/>
    <cellStyle name="Separador de milhares 2 9 5 2" xfId="33709" xr:uid="{FF3C13A4-045C-418B-B735-8F0726CA6DA1}"/>
    <cellStyle name="Separador de milhares 2 9 5 3" xfId="48588" xr:uid="{22C5AFB9-A91F-41D4-8773-5A4C275D4DCD}"/>
    <cellStyle name="Separador de milhares 2 9 6" xfId="27431" xr:uid="{4396C07F-01FC-4997-B95B-63C8B9972CA4}"/>
    <cellStyle name="Separador de milhares 2 9 7" xfId="35158" xr:uid="{777980C4-4B1C-43E9-8670-D5F7BEF6E6C9}"/>
    <cellStyle name="Separador de milhares 2 9 8" xfId="42157" xr:uid="{5AD69F61-7424-4465-9E78-2F0CCB384BDC}"/>
    <cellStyle name="Separador de milhares 2 9 9" xfId="16986" xr:uid="{90E558C6-B804-4DF1-905C-2A469A37636A}"/>
    <cellStyle name="Separador de milhares 20" xfId="14357" xr:uid="{BA3006AC-DE35-4067-91FE-08E38A1358FD}"/>
    <cellStyle name="Separador de milhares 20 2" xfId="22365" xr:uid="{05873F0E-B019-4BE4-9CD5-7D6AFE5672FE}"/>
    <cellStyle name="Separador de milhares 20 2 2" xfId="22366" xr:uid="{101E6F9C-30F8-4654-AE08-CC2512025A95}"/>
    <cellStyle name="Separador de milhares 20 2 2 2" xfId="31391" xr:uid="{23B2CF16-6FD8-42AB-8F8F-B812851E9126}"/>
    <cellStyle name="Separador de milhares 20 2 2 3" xfId="38604" xr:uid="{5B7EA0FE-2629-485D-A0CE-1EFA044C5FBC}"/>
    <cellStyle name="Separador de milhares 20 2 2 4" xfId="46617" xr:uid="{5FFE8F8B-81CF-459D-AD37-D7DD8DB0AC9F}"/>
    <cellStyle name="Separador de milhares 20 2 3" xfId="28950" xr:uid="{45C70CFD-E4B3-4147-A094-72DBF5541505}"/>
    <cellStyle name="Separador de milhares 20 2 4" xfId="38603" xr:uid="{A24158EA-F346-4AE3-A390-0F68110476B1}"/>
    <cellStyle name="Separador de milhares 20 2 5" xfId="44173" xr:uid="{79FAC345-3D78-46BE-A997-11F6590575B5}"/>
    <cellStyle name="Separador de milhares 20 3" xfId="22367" xr:uid="{ED6FC2BE-9A9C-4883-82DD-D2A80FC06316}"/>
    <cellStyle name="Separador de milhares 20 3 2" xfId="30168" xr:uid="{1D84B754-0760-4351-844C-7E51D83D7EB4}"/>
    <cellStyle name="Separador de milhares 20 3 3" xfId="38605" xr:uid="{A05E65BF-A2FC-4CF3-B983-C9B6AC5524FB}"/>
    <cellStyle name="Separador de milhares 20 3 4" xfId="45394" xr:uid="{5D7B4EB4-0338-44FD-B968-50F7D65B6FC1}"/>
    <cellStyle name="Separador de milhares 20 4" xfId="22364" xr:uid="{975CE3B9-DB90-45CF-A8EB-B703B610BD51}"/>
    <cellStyle name="Separador de milhares 20 4 2" xfId="32337" xr:uid="{4B3321CE-0A8D-4B8C-ADB5-810C9A065643}"/>
    <cellStyle name="Separador de milhares 20 4 3" xfId="38602" xr:uid="{E0D34E01-C38F-4B02-97E4-1FFD48594DD8}"/>
    <cellStyle name="Separador de milhares 20 4 4" xfId="47068" xr:uid="{18CEE4B9-E33C-45B1-9C76-C36672D0A4B2}"/>
    <cellStyle name="Separador de milhares 20 5" xfId="26651" xr:uid="{8F687999-8C82-40E8-85DF-A3F48B783816}"/>
    <cellStyle name="Separador de milhares 20 6" xfId="28224" xr:uid="{4951AFCF-D3BA-461A-86DD-AFF7323E5EC2}"/>
    <cellStyle name="Separador de milhares 20 7" xfId="35159" xr:uid="{D3460762-94AD-4D89-A079-09A83608A94B}"/>
    <cellStyle name="Separador de milhares 20 8" xfId="42950" xr:uid="{D4DA138C-7A28-4D31-A67F-6DBDC0758ECD}"/>
    <cellStyle name="Separador de milhares 20 9" xfId="16987" xr:uid="{5EED906F-E20C-4BDD-8DA5-0A0C0C9BC9F4}"/>
    <cellStyle name="Separador de milhares 21" xfId="14358" xr:uid="{9AFA4151-E4D0-4016-A783-4E73676AA556}"/>
    <cellStyle name="Separador de milhares 21 10" xfId="42951" xr:uid="{A77D21A4-EA0E-484B-996B-8AF2312804C0}"/>
    <cellStyle name="Separador de milhares 21 11" xfId="16988" xr:uid="{80C78FD7-2F20-4BA4-9149-555BE74E4099}"/>
    <cellStyle name="Separador de milhares 21 2" xfId="22369" xr:uid="{8F572ECD-11C6-49B6-A061-8E5621785E5E}"/>
    <cellStyle name="Separador de milhares 21 2 2" xfId="22370" xr:uid="{E0C201BE-2E7E-4853-9532-3DBFF715CE59}"/>
    <cellStyle name="Separador de milhares 21 2 2 2" xfId="22371" xr:uid="{E875EDD6-DD5B-4939-82DC-88DE72408BB1}"/>
    <cellStyle name="Separador de milhares 21 2 2 2 2" xfId="31645" xr:uid="{1E871DE2-1E74-417A-96C3-6098BD9436B4}"/>
    <cellStyle name="Separador de milhares 21 2 2 2 3" xfId="38609" xr:uid="{7D1C175A-52AA-4DA4-9DCF-4341CCCFA888}"/>
    <cellStyle name="Separador de milhares 21 2 2 2 4" xfId="46871" xr:uid="{F317F46C-F3C6-4667-B834-459F817AA4D5}"/>
    <cellStyle name="Separador de milhares 21 2 2 3" xfId="29202" xr:uid="{1BB9EF27-DAAB-4B6D-B02D-B8398A8BF436}"/>
    <cellStyle name="Separador de milhares 21 2 2 4" xfId="38608" xr:uid="{966C434F-137E-4A52-A267-B1C803B576CC}"/>
    <cellStyle name="Separador de milhares 21 2 2 5" xfId="44427" xr:uid="{9FB33E30-D9D9-4070-8BD0-3FD721185E9D}"/>
    <cellStyle name="Separador de milhares 21 2 3" xfId="22372" xr:uid="{01183FA6-03CE-4563-9359-9BB88899762C}"/>
    <cellStyle name="Separador de milhares 21 2 3 2" xfId="30422" xr:uid="{E4CB8370-F0B9-4D72-8F49-DA98D210A1A9}"/>
    <cellStyle name="Separador de milhares 21 2 3 3" xfId="38610" xr:uid="{367B5C7D-8210-4242-A887-6817C2FBF0DE}"/>
    <cellStyle name="Separador de milhares 21 2 3 4" xfId="45648" xr:uid="{962BF027-D9A7-4345-A921-DA1739FD7A01}"/>
    <cellStyle name="Separador de milhares 21 2 4" xfId="27117" xr:uid="{C8B6920F-BCBC-4C17-9AB5-250FF3E72CA7}"/>
    <cellStyle name="Separador de milhares 21 2 5" xfId="28479" xr:uid="{80AD4297-8E00-4A9B-BCBB-12B32877C2D8}"/>
    <cellStyle name="Separador de milhares 21 2 6" xfId="38607" xr:uid="{D559266F-CA6D-462B-904F-AF504F2C3012}"/>
    <cellStyle name="Separador de milhares 21 2 7" xfId="43204" xr:uid="{865B2D23-2525-40C8-8DE1-6DB3DB7654DD}"/>
    <cellStyle name="Separador de milhares 21 3" xfId="22373" xr:uid="{C96F3704-906E-43D8-A705-187BBBD86842}"/>
    <cellStyle name="Separador de milhares 21 3 10" xfId="43205" xr:uid="{01976242-8314-484D-82B2-236CA031FAAD}"/>
    <cellStyle name="Separador de milhares 21 3 2" xfId="22374" xr:uid="{9C99B109-EE8B-4BB2-80D4-82D7DFB015D7}"/>
    <cellStyle name="Separador de milhares 21 3 2 2" xfId="22375" xr:uid="{B93DB362-0A97-483E-B6E3-FAF0E5E5965E}"/>
    <cellStyle name="Separador de milhares 21 3 2 2 2" xfId="22376" xr:uid="{AEE1931A-8E25-456D-AD36-82CB53B9D0F5}"/>
    <cellStyle name="Separador de milhares 21 3 2 2 2 2" xfId="31647" xr:uid="{A46030F8-2B76-405A-A6E1-38110062AA84}"/>
    <cellStyle name="Separador de milhares 21 3 2 2 2 3" xfId="38614" xr:uid="{60EA7DC4-9381-4E17-84C2-24529BE856FA}"/>
    <cellStyle name="Separador de milhares 21 3 2 2 2 4" xfId="46873" xr:uid="{37AA46B4-281F-419F-AD27-62099F060AC3}"/>
    <cellStyle name="Separador de milhares 21 3 2 2 3" xfId="29204" xr:uid="{62F5A3A8-9CC5-4E95-B2B3-9C2E2FA02A0B}"/>
    <cellStyle name="Separador de milhares 21 3 2 2 4" xfId="38613" xr:uid="{D3C8D04A-1837-4CE1-A7E2-065B4B3E043B}"/>
    <cellStyle name="Separador de milhares 21 3 2 2 5" xfId="44429" xr:uid="{C0E9199A-239E-4EB8-B6F1-F15B0F063BB5}"/>
    <cellStyle name="Separador de milhares 21 3 2 3" xfId="22377" xr:uid="{61F5E56E-9C7B-4641-BC22-6FFC594F1363}"/>
    <cellStyle name="Separador de milhares 21 3 2 3 2" xfId="30424" xr:uid="{6AB9F725-970E-4729-8766-4DAEB8FA7E69}"/>
    <cellStyle name="Separador de milhares 21 3 2 3 3" xfId="38615" xr:uid="{C25EB317-69C3-4657-918C-3AF5DBC01CAC}"/>
    <cellStyle name="Separador de milhares 21 3 2 3 4" xfId="45650" xr:uid="{62826BD9-39C5-4387-ABDE-15682647B2DF}"/>
    <cellStyle name="Separador de milhares 21 3 2 4" xfId="27119" xr:uid="{EACE98AB-7919-41C2-9258-7D1BD392C995}"/>
    <cellStyle name="Separador de milhares 21 3 2 5" xfId="28481" xr:uid="{14160759-3681-4EA3-8BAF-D365F73AA0F4}"/>
    <cellStyle name="Separador de milhares 21 3 2 6" xfId="38612" xr:uid="{209589EC-7157-497E-A156-916470D65FA8}"/>
    <cellStyle name="Separador de milhares 21 3 2 7" xfId="43206" xr:uid="{CC68B125-9863-474D-8555-5437CE572BDF}"/>
    <cellStyle name="Separador de milhares 21 3 3" xfId="22378" xr:uid="{C2CBEFD5-2A1B-4E80-B420-2E27CD841BA8}"/>
    <cellStyle name="Separador de milhares 21 3 3 2" xfId="22379" xr:uid="{0C9FE73C-A281-4200-B4EB-96022B09B9E8}"/>
    <cellStyle name="Separador de milhares 21 3 3 2 2" xfId="22380" xr:uid="{BA7A058D-5033-44F6-B7DE-A36A125A1C3D}"/>
    <cellStyle name="Separador de milhares 21 3 3 2 2 2" xfId="31648" xr:uid="{70718BFD-F5E4-46E3-81A7-FF74F346B39C}"/>
    <cellStyle name="Separador de milhares 21 3 3 2 2 3" xfId="38618" xr:uid="{5FBAFD98-CD2A-45C6-89B3-72E8919298AE}"/>
    <cellStyle name="Separador de milhares 21 3 3 2 2 4" xfId="46874" xr:uid="{5CEEC82D-A97D-4E59-87AA-3DC76A2D59BA}"/>
    <cellStyle name="Separador de milhares 21 3 3 2 3" xfId="29205" xr:uid="{219225BE-034D-4F18-B5F9-56FDEAE99B96}"/>
    <cellStyle name="Separador de milhares 21 3 3 2 4" xfId="38617" xr:uid="{49CA8A99-A688-4975-99DA-7C5889F21526}"/>
    <cellStyle name="Separador de milhares 21 3 3 2 5" xfId="44430" xr:uid="{9298045E-D0AC-44C6-BED7-8FB817DA7657}"/>
    <cellStyle name="Separador de milhares 21 3 3 3" xfId="22381" xr:uid="{F465350C-C934-4AF3-A0EE-4162D720EECB}"/>
    <cellStyle name="Separador de milhares 21 3 3 3 2" xfId="30425" xr:uid="{09A93B2A-E335-4144-8734-081B5874C616}"/>
    <cellStyle name="Separador de milhares 21 3 3 3 3" xfId="38619" xr:uid="{128A106C-A870-4FFF-A6D3-377F797B828B}"/>
    <cellStyle name="Separador de milhares 21 3 3 3 4" xfId="45651" xr:uid="{8987DBBE-E9B3-4FFA-A569-DAC5CD865A37}"/>
    <cellStyle name="Separador de milhares 21 3 3 4" xfId="27120" xr:uid="{8EBB720B-2204-4265-9DFA-42EF8ADDC57C}"/>
    <cellStyle name="Separador de milhares 21 3 3 5" xfId="28482" xr:uid="{E57C9583-8FFA-423D-9FC5-BF650410B842}"/>
    <cellStyle name="Separador de milhares 21 3 3 6" xfId="38616" xr:uid="{247E010D-F709-4E1B-956B-62D9867478EE}"/>
    <cellStyle name="Separador de milhares 21 3 3 7" xfId="43207" xr:uid="{C1BC051A-B203-4205-B7A0-1C8F0D4A3FB6}"/>
    <cellStyle name="Separador de milhares 21 3 4" xfId="22382" xr:uid="{DC9A037B-CF68-47D9-A49E-71E4213857E8}"/>
    <cellStyle name="Separador de milhares 21 3 4 2" xfId="22383" xr:uid="{CABA86BA-1D9E-453C-8A91-1218849233EF}"/>
    <cellStyle name="Separador de milhares 21 3 4 2 2" xfId="22384" xr:uid="{560DDC81-FB6B-4A14-A399-59B538000069}"/>
    <cellStyle name="Separador de milhares 21 3 4 2 2 2" xfId="31649" xr:uid="{099FFA53-7A1C-4358-8BBD-E12DBF19F3BC}"/>
    <cellStyle name="Separador de milhares 21 3 4 2 2 3" xfId="38622" xr:uid="{8E99EC17-0156-469D-9644-D941A82156AA}"/>
    <cellStyle name="Separador de milhares 21 3 4 2 2 4" xfId="46875" xr:uid="{779F673C-329F-49A9-90A1-8E7D58C332CC}"/>
    <cellStyle name="Separador de milhares 21 3 4 2 3" xfId="29206" xr:uid="{A9D66F0D-A415-4ED3-801A-3110130EE04D}"/>
    <cellStyle name="Separador de milhares 21 3 4 2 4" xfId="38621" xr:uid="{A7FE33D9-29F5-4381-9291-781283CA96FD}"/>
    <cellStyle name="Separador de milhares 21 3 4 2 5" xfId="44431" xr:uid="{9617B155-3900-4E2B-B540-48673CB2C6E3}"/>
    <cellStyle name="Separador de milhares 21 3 4 3" xfId="22385" xr:uid="{EE03512F-1177-469C-B6AC-95C41CC3CDFA}"/>
    <cellStyle name="Separador de milhares 21 3 4 3 2" xfId="30426" xr:uid="{303AEC68-5172-4CB6-883A-97CB118E8CA1}"/>
    <cellStyle name="Separador de milhares 21 3 4 3 3" xfId="38623" xr:uid="{1D269BD5-0275-47BE-B475-65163F7549EC}"/>
    <cellStyle name="Separador de milhares 21 3 4 3 4" xfId="45652" xr:uid="{ECE72B73-9A5E-467B-9E3E-8451663972CA}"/>
    <cellStyle name="Separador de milhares 21 3 4 4" xfId="27121" xr:uid="{D1BB80FD-F72B-4405-84FD-D8658A42A6CF}"/>
    <cellStyle name="Separador de milhares 21 3 4 5" xfId="28483" xr:uid="{A180326E-CE84-4717-9042-2E1C6F4F6C4D}"/>
    <cellStyle name="Separador de milhares 21 3 4 6" xfId="38620" xr:uid="{EA25E520-23FD-49D9-A7FA-94CB42A711BD}"/>
    <cellStyle name="Separador de milhares 21 3 4 7" xfId="43208" xr:uid="{69EC1F22-B6C4-4CDA-83D9-7A5F12108BFE}"/>
    <cellStyle name="Separador de milhares 21 3 5" xfId="22386" xr:uid="{1AADB9B8-48A7-42E2-8009-1ACDDFE27234}"/>
    <cellStyle name="Separador de milhares 21 3 5 2" xfId="22387" xr:uid="{4364CAD8-D2E8-49E9-8030-085029D1CD13}"/>
    <cellStyle name="Separador de milhares 21 3 5 2 2" xfId="31646" xr:uid="{4240415F-2E86-4A21-8F10-42B9C89C613B}"/>
    <cellStyle name="Separador de milhares 21 3 5 2 3" xfId="38625" xr:uid="{5FE825BE-2F9E-4D3D-9B5B-1E3C0A79A20D}"/>
    <cellStyle name="Separador de milhares 21 3 5 2 4" xfId="46872" xr:uid="{09531554-5943-4815-8C72-429C1CC5E6AD}"/>
    <cellStyle name="Separador de milhares 21 3 5 3" xfId="29203" xr:uid="{4241F74F-9F88-4E97-9E4E-9E1EE3A098F6}"/>
    <cellStyle name="Separador de milhares 21 3 5 4" xfId="38624" xr:uid="{DB7852A9-CDD5-4870-AE88-2CB56AD0BB18}"/>
    <cellStyle name="Separador de milhares 21 3 5 5" xfId="44428" xr:uid="{E653C137-C4C7-44ED-9B98-F56D6F37459A}"/>
    <cellStyle name="Separador de milhares 21 3 6" xfId="22388" xr:uid="{8913EA9C-3ECF-4959-96C6-26E4A72A1C60}"/>
    <cellStyle name="Separador de milhares 21 3 6 2" xfId="30423" xr:uid="{A9E6F66A-FA7C-48ED-ADD9-2FD44DF4B808}"/>
    <cellStyle name="Separador de milhares 21 3 6 3" xfId="38626" xr:uid="{52CD95B8-DB94-4C0A-8032-70D7A0B12322}"/>
    <cellStyle name="Separador de milhares 21 3 6 4" xfId="45649" xr:uid="{F29B11CA-25DB-40C5-9C0E-73FFCF9220BA}"/>
    <cellStyle name="Separador de milhares 21 3 7" xfId="27118" xr:uid="{2C82AA12-F2DA-46BB-B6B1-73745170450B}"/>
    <cellStyle name="Separador de milhares 21 3 8" xfId="28480" xr:uid="{28DEC50A-953B-41E8-AE7E-0985B5009EB9}"/>
    <cellStyle name="Separador de milhares 21 3 9" xfId="38611" xr:uid="{2B7AB6A6-1480-4076-B2EF-0D892E14CD32}"/>
    <cellStyle name="Separador de milhares 21 4" xfId="22389" xr:uid="{3EE2D2F0-F8D8-4433-A455-AED45F6C8947}"/>
    <cellStyle name="Separador de milhares 21 4 2" xfId="22390" xr:uid="{2BE04898-8DF2-4989-842A-E3D1FF595344}"/>
    <cellStyle name="Separador de milhares 21 4 2 2" xfId="31392" xr:uid="{65D9916B-3A32-4D2A-A4B4-6F30FB4EC491}"/>
    <cellStyle name="Separador de milhares 21 4 2 3" xfId="38628" xr:uid="{E196719C-54C9-4D30-B24A-5FAAF25DB365}"/>
    <cellStyle name="Separador de milhares 21 4 2 4" xfId="46618" xr:uid="{ED3C87F1-0CCC-4B06-B01B-2C5DC304A2F6}"/>
    <cellStyle name="Separador de milhares 21 4 3" xfId="28951" xr:uid="{A73AD276-22AD-4262-85EF-F8EF4BB3D8B3}"/>
    <cellStyle name="Separador de milhares 21 4 4" xfId="38627" xr:uid="{CC2328A0-6E81-4099-89D1-2CB0E86C282F}"/>
    <cellStyle name="Separador de milhares 21 4 5" xfId="44174" xr:uid="{155B2D9F-AD63-4C6F-842F-95ABCD8438D3}"/>
    <cellStyle name="Separador de milhares 21 5" xfId="22391" xr:uid="{09B8251D-5B89-4173-A5D3-928D03933658}"/>
    <cellStyle name="Separador de milhares 21 5 2" xfId="30169" xr:uid="{2D435929-AFCE-4B8E-809D-B3A2578C7D03}"/>
    <cellStyle name="Separador de milhares 21 5 3" xfId="38629" xr:uid="{3A03D2FD-5DFB-4FA0-B0D7-66A084375159}"/>
    <cellStyle name="Separador de milhares 21 5 4" xfId="45395" xr:uid="{EB0D8BB7-17D3-499E-84CD-9C858D9140F7}"/>
    <cellStyle name="Separador de milhares 21 6" xfId="22368" xr:uid="{8641282D-9950-4213-9E9E-395D47E7BF53}"/>
    <cellStyle name="Separador de milhares 21 6 2" xfId="38606" xr:uid="{1E790E1E-E170-45E8-B628-B7F9D7C513E5}"/>
    <cellStyle name="Separador de milhares 21 7" xfId="26652" xr:uid="{DF973E5D-3CBE-4C81-9421-A514119A5BF2}"/>
    <cellStyle name="Separador de milhares 21 8" xfId="28225" xr:uid="{71B474F4-8C0A-4AB8-99C8-C73ABC13772B}"/>
    <cellStyle name="Separador de milhares 21 9" xfId="35160" xr:uid="{FD10FC26-7F21-4B59-9E48-E15937F9E27C}"/>
    <cellStyle name="Separador de milhares 22" xfId="14359" xr:uid="{45C5CB6A-AAFC-45A4-8AC4-4BD3CE5651ED}"/>
    <cellStyle name="Separador de milhares 22 10" xfId="16989" xr:uid="{B248ACFA-61FA-4EDD-85B2-E5D1FC1A5E20}"/>
    <cellStyle name="Separador de milhares 22 2" xfId="22393" xr:uid="{A159BA69-0BEF-476E-911B-5048930B9D3C}"/>
    <cellStyle name="Separador de milhares 22 2 10" xfId="22394" xr:uid="{6DADF4F3-092E-4390-8CFB-A32FEF9E2F57}"/>
    <cellStyle name="Separador de milhares 22 2 10 2" xfId="22395" xr:uid="{848391B0-6952-4A40-A81C-0725546525C7}"/>
    <cellStyle name="Separador de milhares 22 2 10 2 2" xfId="22396" xr:uid="{362B65D0-1FC2-4D9A-AED1-1BDA6581DF5F}"/>
    <cellStyle name="Separador de milhares 22 2 10 2 2 2" xfId="31395" xr:uid="{955EBA30-90F3-4A3D-B28F-5C0263441645}"/>
    <cellStyle name="Separador de milhares 22 2 10 2 2 3" xfId="38634" xr:uid="{188411C5-49D5-49BC-BB66-38C8904DB588}"/>
    <cellStyle name="Separador de milhares 22 2 10 2 2 4" xfId="46621" xr:uid="{AAB6651E-E1D0-4BCB-AFF9-3DC8706D957D}"/>
    <cellStyle name="Separador de milhares 22 2 10 2 3" xfId="28954" xr:uid="{42ABD535-5249-4580-BDC9-9EB8D284AEDE}"/>
    <cellStyle name="Separador de milhares 22 2 10 2 4" xfId="38633" xr:uid="{BDF568CD-951F-45EE-B34D-D03536C11E19}"/>
    <cellStyle name="Separador de milhares 22 2 10 2 5" xfId="44177" xr:uid="{3FD0012E-D42E-4855-A501-9BCE1A88D41A}"/>
    <cellStyle name="Separador de milhares 22 2 10 3" xfId="22397" xr:uid="{D52DA651-68F2-454B-8A48-24BD3D425E43}"/>
    <cellStyle name="Separador de milhares 22 2 10 3 2" xfId="30172" xr:uid="{BEC08DCD-4524-4C40-88F5-772AB4982C68}"/>
    <cellStyle name="Separador de milhares 22 2 10 3 3" xfId="38635" xr:uid="{8B4AEC2C-43A1-4C18-B582-6FF621F6DD96}"/>
    <cellStyle name="Separador de milhares 22 2 10 3 4" xfId="45398" xr:uid="{F5C6AF07-8A69-43BD-BD39-AB8E406F0571}"/>
    <cellStyle name="Separador de milhares 22 2 10 4" xfId="26655" xr:uid="{BD2293FF-33DC-4ABF-82B2-C46B744BD2FA}"/>
    <cellStyle name="Separador de milhares 22 2 10 5" xfId="28228" xr:uid="{B2321195-E5A7-476D-B682-17A6622F16C9}"/>
    <cellStyle name="Separador de milhares 22 2 10 6" xfId="38632" xr:uid="{3AEFC3BC-189B-4AFE-81C9-ED9CA81E378E}"/>
    <cellStyle name="Separador de milhares 22 2 10 7" xfId="42954" xr:uid="{8A32E823-ED7B-44D7-8362-48BF088E5CE2}"/>
    <cellStyle name="Separador de milhares 22 2 11" xfId="22398" xr:uid="{40921720-1161-408F-A74D-1F93F900086C}"/>
    <cellStyle name="Separador de milhares 22 2 11 2" xfId="22399" xr:uid="{9738A889-F91A-4DC5-8419-A6424FD166CD}"/>
    <cellStyle name="Separador de milhares 22 2 11 2 2" xfId="22400" xr:uid="{06027BB6-0AEE-4C5F-8B29-EE83FB418FDF}"/>
    <cellStyle name="Separador de milhares 22 2 11 2 2 2" xfId="31396" xr:uid="{DAD9E907-CA0E-4064-B36E-1EDF89FC65B6}"/>
    <cellStyle name="Separador de milhares 22 2 11 2 2 3" xfId="38638" xr:uid="{59D357DB-CFBB-414B-A617-768963404044}"/>
    <cellStyle name="Separador de milhares 22 2 11 2 2 4" xfId="46622" xr:uid="{ED44936C-01E6-4640-8D66-648F92985721}"/>
    <cellStyle name="Separador de milhares 22 2 11 2 3" xfId="28955" xr:uid="{CC3585F6-4A6A-4DC4-B82B-E1D78B0AF8B7}"/>
    <cellStyle name="Separador de milhares 22 2 11 2 4" xfId="38637" xr:uid="{B89AC5B7-7DC1-4FC5-A741-A3D5DEE18F34}"/>
    <cellStyle name="Separador de milhares 22 2 11 2 5" xfId="44178" xr:uid="{B653A304-F3BC-45F9-A078-7F26012CB9F6}"/>
    <cellStyle name="Separador de milhares 22 2 11 3" xfId="22401" xr:uid="{13CC0946-9608-4A9D-835A-806C6C1FBD38}"/>
    <cellStyle name="Separador de milhares 22 2 11 3 2" xfId="30173" xr:uid="{27EDA1CB-9FF9-4815-BB9E-0F4E81C5FC9D}"/>
    <cellStyle name="Separador de milhares 22 2 11 3 3" xfId="38639" xr:uid="{1983E47A-7C6A-41B4-B4F0-CB58DA0961E8}"/>
    <cellStyle name="Separador de milhares 22 2 11 3 4" xfId="45399" xr:uid="{0469A6A1-B34C-4550-882C-2F7AC1A73162}"/>
    <cellStyle name="Separador de milhares 22 2 11 4" xfId="26656" xr:uid="{B61DC060-993E-48CF-9B77-B61A4189809F}"/>
    <cellStyle name="Separador de milhares 22 2 11 5" xfId="28229" xr:uid="{88C9470D-5254-44A8-8D57-4B1D9F533D32}"/>
    <cellStyle name="Separador de milhares 22 2 11 6" xfId="38636" xr:uid="{A61A964C-F7F4-4507-980D-1A86B38DD901}"/>
    <cellStyle name="Separador de milhares 22 2 11 7" xfId="42955" xr:uid="{1F74439F-F9E9-47BE-B632-45E9D10858EA}"/>
    <cellStyle name="Separador de milhares 22 2 12" xfId="22402" xr:uid="{EA5B0B72-9B97-466A-91FC-522654B59464}"/>
    <cellStyle name="Separador de milhares 22 2 12 2" xfId="22403" xr:uid="{E402C258-1D71-4449-9B66-6ACBA9704A93}"/>
    <cellStyle name="Separador de milhares 22 2 12 2 2" xfId="22404" xr:uid="{2238A547-9856-44F3-B9AC-11DF37B13D6C}"/>
    <cellStyle name="Separador de milhares 22 2 12 2 2 2" xfId="31397" xr:uid="{03EA8FB4-EE9F-4691-B144-75733BA8DA3A}"/>
    <cellStyle name="Separador de milhares 22 2 12 2 2 3" xfId="38642" xr:uid="{AA200CF5-89B5-4B97-A2A2-76C2E0644AE7}"/>
    <cellStyle name="Separador de milhares 22 2 12 2 2 4" xfId="46623" xr:uid="{CC056E62-AC57-4366-B3A4-8A31AFAA24AB}"/>
    <cellStyle name="Separador de milhares 22 2 12 2 3" xfId="28956" xr:uid="{83E8A8E9-2FA7-4436-9250-CFE10999B206}"/>
    <cellStyle name="Separador de milhares 22 2 12 2 4" xfId="38641" xr:uid="{695E8642-5929-4477-B5C4-9B5B06048EAB}"/>
    <cellStyle name="Separador de milhares 22 2 12 2 5" xfId="44179" xr:uid="{617AFC63-929A-4218-99FE-E4EC1680498C}"/>
    <cellStyle name="Separador de milhares 22 2 12 3" xfId="22405" xr:uid="{3125ED76-3787-42DC-9715-76A9DAE095F5}"/>
    <cellStyle name="Separador de milhares 22 2 12 3 2" xfId="30174" xr:uid="{9239E665-6CEB-466B-BDB9-5C76D98F8579}"/>
    <cellStyle name="Separador de milhares 22 2 12 3 3" xfId="38643" xr:uid="{EEDC39E8-1990-42CB-A986-93D5F59CD946}"/>
    <cellStyle name="Separador de milhares 22 2 12 3 4" xfId="45400" xr:uid="{1C5842C5-5780-410F-B3CE-29A5E8A07B4A}"/>
    <cellStyle name="Separador de milhares 22 2 12 4" xfId="26657" xr:uid="{F22C2D9A-41D1-45E7-A9D2-8ED7C055CBA1}"/>
    <cellStyle name="Separador de milhares 22 2 12 5" xfId="28230" xr:uid="{37D73097-6ABA-4F1A-A45D-5BA3E7310EB1}"/>
    <cellStyle name="Separador de milhares 22 2 12 6" xfId="38640" xr:uid="{ADF9EC29-F880-4C6D-BF06-DF417D5D639A}"/>
    <cellStyle name="Separador de milhares 22 2 12 7" xfId="42956" xr:uid="{1DE7E0F3-EE73-4BD8-8246-3B932BC8344B}"/>
    <cellStyle name="Separador de milhares 22 2 13" xfId="22406" xr:uid="{9127C385-F5A3-4B88-AD73-2B58666E9ACB}"/>
    <cellStyle name="Separador de milhares 22 2 13 2" xfId="22407" xr:uid="{0152F404-2CD4-4D41-B34D-22378C5567A0}"/>
    <cellStyle name="Separador de milhares 22 2 13 2 2" xfId="31394" xr:uid="{9B7A5358-FFF1-4A3F-ADF8-27600A61848F}"/>
    <cellStyle name="Separador de milhares 22 2 13 2 3" xfId="38645" xr:uid="{32D5668F-E69D-432C-9A2B-0877DFAA0F98}"/>
    <cellStyle name="Separador de milhares 22 2 13 2 4" xfId="46620" xr:uid="{2AE25082-90C1-4AC5-990F-11069523CDE0}"/>
    <cellStyle name="Separador de milhares 22 2 13 3" xfId="28953" xr:uid="{C4759F57-517C-476D-BE57-2113F525807F}"/>
    <cellStyle name="Separador de milhares 22 2 13 4" xfId="38644" xr:uid="{30D6EAC2-3D65-4285-BD7A-F70457DE4FEC}"/>
    <cellStyle name="Separador de milhares 22 2 13 5" xfId="44176" xr:uid="{BA7A655B-CD03-4F97-88A8-5316C5DB7DE3}"/>
    <cellStyle name="Separador de milhares 22 2 14" xfId="22408" xr:uid="{A15BDDC0-0A6E-411D-8677-DE990ED16B98}"/>
    <cellStyle name="Separador de milhares 22 2 14 2" xfId="30171" xr:uid="{E9E2DA52-68F4-433D-A260-3073DBB128DE}"/>
    <cellStyle name="Separador de milhares 22 2 14 3" xfId="38646" xr:uid="{93B7F5E9-89A3-4150-A808-656777B79971}"/>
    <cellStyle name="Separador de milhares 22 2 14 4" xfId="45397" xr:uid="{CEC7A92A-B241-4597-9FE2-438A7793BE14}"/>
    <cellStyle name="Separador de milhares 22 2 15" xfId="26654" xr:uid="{D3CA18F9-ABEB-451A-AD4E-146687D85090}"/>
    <cellStyle name="Separador de milhares 22 2 16" xfId="28227" xr:uid="{03371C40-F492-40DE-B9CC-0FF540063FBA}"/>
    <cellStyle name="Separador de milhares 22 2 17" xfId="38631" xr:uid="{75A8806E-154C-4058-BBD8-48772BDFF546}"/>
    <cellStyle name="Separador de milhares 22 2 18" xfId="42953" xr:uid="{AF3DB9A3-4E1D-4671-BA4D-E75D20582B53}"/>
    <cellStyle name="Separador de milhares 22 2 2" xfId="22409" xr:uid="{B6649BAC-1A23-41ED-8EA2-849BC837DA07}"/>
    <cellStyle name="Separador de milhares 22 2 2 2" xfId="22410" xr:uid="{C58A30F3-BC3E-4B22-B580-D6A759394A11}"/>
    <cellStyle name="Separador de milhares 22 2 2 2 2" xfId="22411" xr:uid="{ED9F8AFA-1229-4358-B355-69FE87683E9A}"/>
    <cellStyle name="Separador de milhares 22 2 2 2 2 2" xfId="31398" xr:uid="{2BC0C08A-42E6-4914-86E1-CE49039FEAD7}"/>
    <cellStyle name="Separador de milhares 22 2 2 2 2 3" xfId="38649" xr:uid="{91B1EBBC-A2A1-4068-A98B-D926BDF4534C}"/>
    <cellStyle name="Separador de milhares 22 2 2 2 2 4" xfId="46624" xr:uid="{0E41FBA3-3E79-48BE-9470-0CF29755BBE8}"/>
    <cellStyle name="Separador de milhares 22 2 2 2 3" xfId="28957" xr:uid="{E2917E4C-CCAB-4910-9436-BDAAD2D8EEFD}"/>
    <cellStyle name="Separador de milhares 22 2 2 2 4" xfId="38648" xr:uid="{CDC5261F-094C-43B8-998D-FF4578B7C82D}"/>
    <cellStyle name="Separador de milhares 22 2 2 2 5" xfId="44180" xr:uid="{100CB218-5184-4D92-9687-57A7310878A5}"/>
    <cellStyle name="Separador de milhares 22 2 2 3" xfId="22412" xr:uid="{95F3D7F4-00EB-4E83-98F0-25FCABC02CD4}"/>
    <cellStyle name="Separador de milhares 22 2 2 3 2" xfId="30175" xr:uid="{8A609ACA-EFF4-469E-B131-8DAA83575F38}"/>
    <cellStyle name="Separador de milhares 22 2 2 3 3" xfId="38650" xr:uid="{AD83BB1B-84C6-4AE4-869B-029837676F8C}"/>
    <cellStyle name="Separador de milhares 22 2 2 3 4" xfId="45401" xr:uid="{98757BB3-000F-45C7-AE09-CE62C0CA36F8}"/>
    <cellStyle name="Separador de milhares 22 2 2 4" xfId="26658" xr:uid="{2B908740-52D4-4FDC-A428-3451C889DD0E}"/>
    <cellStyle name="Separador de milhares 22 2 2 5" xfId="28231" xr:uid="{59B92A43-34C1-4DCC-BF5A-4F714E92CC17}"/>
    <cellStyle name="Separador de milhares 22 2 2 6" xfId="38647" xr:uid="{D2829DF2-434C-404A-A1A2-B5759821B1F3}"/>
    <cellStyle name="Separador de milhares 22 2 2 7" xfId="42957" xr:uid="{30F8825E-D760-4A27-AEE3-21C9811DA8A4}"/>
    <cellStyle name="Separador de milhares 22 2 3" xfId="22413" xr:uid="{798B65BB-76B1-44B3-850A-BFF06C889262}"/>
    <cellStyle name="Separador de milhares 22 2 3 2" xfId="22414" xr:uid="{0F30BCB9-E6CE-478F-8094-D7B5EBCE2593}"/>
    <cellStyle name="Separador de milhares 22 2 3 2 2" xfId="22415" xr:uid="{4B60E1C2-E611-400D-879C-9ED7402BD3E1}"/>
    <cellStyle name="Separador de milhares 22 2 3 2 2 2" xfId="31399" xr:uid="{EC0B324F-8EFE-464A-A373-39C79315E6DD}"/>
    <cellStyle name="Separador de milhares 22 2 3 2 2 3" xfId="38653" xr:uid="{1F92115B-AF5E-42CC-9979-7E7E1A58617A}"/>
    <cellStyle name="Separador de milhares 22 2 3 2 2 4" xfId="46625" xr:uid="{AEF76815-72DA-4629-93F2-8763FDEB5392}"/>
    <cellStyle name="Separador de milhares 22 2 3 2 3" xfId="28958" xr:uid="{77A1FCE6-82D3-467E-A15B-42298A6BC59B}"/>
    <cellStyle name="Separador de milhares 22 2 3 2 4" xfId="38652" xr:uid="{116A49A4-FCBF-4FC1-8017-084E9401C83E}"/>
    <cellStyle name="Separador de milhares 22 2 3 2 5" xfId="44181" xr:uid="{069C1E6F-9B79-4CA2-80CD-8786044454AB}"/>
    <cellStyle name="Separador de milhares 22 2 3 3" xfId="22416" xr:uid="{A8395DA1-1ECC-4E2F-8E39-B7B84404A31D}"/>
    <cellStyle name="Separador de milhares 22 2 3 3 2" xfId="30176" xr:uid="{292EA3FE-80D1-40A7-9655-002F9A2B3B12}"/>
    <cellStyle name="Separador de milhares 22 2 3 3 3" xfId="38654" xr:uid="{2989D615-6CCA-4718-8A6D-42698425582A}"/>
    <cellStyle name="Separador de milhares 22 2 3 3 4" xfId="45402" xr:uid="{037FBC44-FA7C-4F55-9584-F6F553894076}"/>
    <cellStyle name="Separador de milhares 22 2 3 4" xfId="26659" xr:uid="{FE26215C-BD24-43C5-8F2F-7AF65FB1FE85}"/>
    <cellStyle name="Separador de milhares 22 2 3 5" xfId="28232" xr:uid="{417A3683-6A6E-48D9-B64A-8F46840E42BC}"/>
    <cellStyle name="Separador de milhares 22 2 3 6" xfId="38651" xr:uid="{E890F565-200B-433B-9C75-6D3F5BD7A3AD}"/>
    <cellStyle name="Separador de milhares 22 2 3 7" xfId="42958" xr:uid="{65547ABA-9D56-4B16-ADB4-0FC5A9223AE2}"/>
    <cellStyle name="Separador de milhares 22 2 4" xfId="22417" xr:uid="{4A95C758-6BEB-40A5-AF07-824734DC49C6}"/>
    <cellStyle name="Separador de milhares 22 2 4 2" xfId="22418" xr:uid="{D69A7F50-ABB0-4EC5-831F-21110FA84D50}"/>
    <cellStyle name="Separador de milhares 22 2 4 2 2" xfId="22419" xr:uid="{38FEE34A-079B-4126-968B-DAF9E4424A25}"/>
    <cellStyle name="Separador de milhares 22 2 4 2 2 2" xfId="31400" xr:uid="{5CEFE1BF-05A5-42A9-8E02-EB4917A949E6}"/>
    <cellStyle name="Separador de milhares 22 2 4 2 2 3" xfId="38657" xr:uid="{D0312B25-D850-4672-BF62-01C071B7F11A}"/>
    <cellStyle name="Separador de milhares 22 2 4 2 2 4" xfId="46626" xr:uid="{4F461FA6-01A7-48C0-AF28-B79C40498329}"/>
    <cellStyle name="Separador de milhares 22 2 4 2 3" xfId="28959" xr:uid="{590DCFE4-EA18-4050-BFD3-FF4A7CB7CB0F}"/>
    <cellStyle name="Separador de milhares 22 2 4 2 4" xfId="38656" xr:uid="{3BE5F388-EBE9-4D56-9F62-3FE64DDCF124}"/>
    <cellStyle name="Separador de milhares 22 2 4 2 5" xfId="44182" xr:uid="{8B1DDECD-D2E4-4123-B0EC-4880739366A3}"/>
    <cellStyle name="Separador de milhares 22 2 4 3" xfId="22420" xr:uid="{25745395-1368-4F8A-9AA1-1B177E1361C1}"/>
    <cellStyle name="Separador de milhares 22 2 4 3 2" xfId="30177" xr:uid="{F75E6F73-44A4-4B51-B500-6225A464C89D}"/>
    <cellStyle name="Separador de milhares 22 2 4 3 3" xfId="38658" xr:uid="{16F9219D-9E0B-4D03-8E12-69772244380D}"/>
    <cellStyle name="Separador de milhares 22 2 4 3 4" xfId="45403" xr:uid="{5A3750B8-3AFC-4F7F-91D4-97EF5422351E}"/>
    <cellStyle name="Separador de milhares 22 2 4 4" xfId="26660" xr:uid="{CFC80012-4F3B-4EB0-8A23-46846157A9EA}"/>
    <cellStyle name="Separador de milhares 22 2 4 5" xfId="28233" xr:uid="{429FE39C-ED64-492E-AB23-7E5A4E7BC1B7}"/>
    <cellStyle name="Separador de milhares 22 2 4 6" xfId="38655" xr:uid="{E6E7E049-6CB6-44FD-A813-A42A6D494614}"/>
    <cellStyle name="Separador de milhares 22 2 4 7" xfId="42959" xr:uid="{A6FE0A96-C7BF-4D91-A6A0-5BDFA56454AB}"/>
    <cellStyle name="Separador de milhares 22 2 5" xfId="22421" xr:uid="{0B0233A1-BA67-4DBB-9CF6-87A8F23E49EE}"/>
    <cellStyle name="Separador de milhares 22 2 5 2" xfId="22422" xr:uid="{42CCF0F6-EFAD-4482-9756-548904B46FEB}"/>
    <cellStyle name="Separador de milhares 22 2 5 2 2" xfId="22423" xr:uid="{647784EB-E75E-4CCE-B7FE-A597613CBA68}"/>
    <cellStyle name="Separador de milhares 22 2 5 2 2 2" xfId="31401" xr:uid="{B4A74840-129E-4496-8451-E899433469CD}"/>
    <cellStyle name="Separador de milhares 22 2 5 2 2 3" xfId="38661" xr:uid="{A3707D72-B1A9-4319-9A06-0E7C254539E1}"/>
    <cellStyle name="Separador de milhares 22 2 5 2 2 4" xfId="46627" xr:uid="{F61848B0-4B04-483E-8877-EBD04B0E63D8}"/>
    <cellStyle name="Separador de milhares 22 2 5 2 3" xfId="28960" xr:uid="{0B6F6AF9-A065-4B76-BB57-3AE37555211B}"/>
    <cellStyle name="Separador de milhares 22 2 5 2 4" xfId="38660" xr:uid="{7AEC8952-7304-4A31-BE8E-85C68EC0B7D6}"/>
    <cellStyle name="Separador de milhares 22 2 5 2 5" xfId="44183" xr:uid="{1D7464AF-6DBA-49AE-9141-990B076FF640}"/>
    <cellStyle name="Separador de milhares 22 2 5 3" xfId="22424" xr:uid="{89259623-94E1-490F-904E-EEEFB3FD5AC6}"/>
    <cellStyle name="Separador de milhares 22 2 5 3 2" xfId="30178" xr:uid="{EBA5A0C8-72AE-49F2-B00E-DE21DD9D6B1E}"/>
    <cellStyle name="Separador de milhares 22 2 5 3 3" xfId="38662" xr:uid="{2D94604C-237E-4901-8DC7-6A7918805C0B}"/>
    <cellStyle name="Separador de milhares 22 2 5 3 4" xfId="45404" xr:uid="{A7F41A26-477A-446D-8930-72D0BDAB7B22}"/>
    <cellStyle name="Separador de milhares 22 2 5 4" xfId="26661" xr:uid="{9A019655-E7B7-4C35-995D-9E0F89E3AFB0}"/>
    <cellStyle name="Separador de milhares 22 2 5 5" xfId="28234" xr:uid="{A7AEEC22-126C-4AB4-BE00-5ACCE4641344}"/>
    <cellStyle name="Separador de milhares 22 2 5 6" xfId="38659" xr:uid="{718B99CD-5E9A-4A85-90E4-A1476ABD0D12}"/>
    <cellStyle name="Separador de milhares 22 2 5 7" xfId="42960" xr:uid="{3D9DF129-EC85-454E-AA99-B814AB0AA03A}"/>
    <cellStyle name="Separador de milhares 22 2 6" xfId="22425" xr:uid="{B16ADC5E-0B95-40DB-8D35-8D8778C8DB80}"/>
    <cellStyle name="Separador de milhares 22 2 6 2" xfId="22426" xr:uid="{6006939E-2CE8-49AD-8CD2-7DD8BB74F387}"/>
    <cellStyle name="Separador de milhares 22 2 6 2 2" xfId="22427" xr:uid="{4C7499A8-87CD-4222-B2F8-5A75CE3977E3}"/>
    <cellStyle name="Separador de milhares 22 2 6 2 2 2" xfId="31402" xr:uid="{733768A8-7C51-4D1C-B44C-1E3A667452A1}"/>
    <cellStyle name="Separador de milhares 22 2 6 2 2 3" xfId="38665" xr:uid="{308217A3-B5D9-4769-9059-D84098E17473}"/>
    <cellStyle name="Separador de milhares 22 2 6 2 2 4" xfId="46628" xr:uid="{8DCEA8E0-330F-47F3-B4D2-D3AC0F35E6ED}"/>
    <cellStyle name="Separador de milhares 22 2 6 2 3" xfId="28961" xr:uid="{E534FC42-A8E6-490B-A387-78DCED1F992D}"/>
    <cellStyle name="Separador de milhares 22 2 6 2 4" xfId="38664" xr:uid="{00D2BEDF-932C-44D6-898E-4982FF28EB4F}"/>
    <cellStyle name="Separador de milhares 22 2 6 2 5" xfId="44184" xr:uid="{DFC4C100-1312-4994-815F-E30E16268AD0}"/>
    <cellStyle name="Separador de milhares 22 2 6 3" xfId="22428" xr:uid="{89B8C7E8-7139-41FD-8441-FA288FBC15A2}"/>
    <cellStyle name="Separador de milhares 22 2 6 3 2" xfId="30179" xr:uid="{A05311A7-9495-456A-AAFF-F78468E632BE}"/>
    <cellStyle name="Separador de milhares 22 2 6 3 3" xfId="38666" xr:uid="{B6F8466F-3284-44A8-A98B-0810D539B351}"/>
    <cellStyle name="Separador de milhares 22 2 6 3 4" xfId="45405" xr:uid="{9C1295C8-BF6B-42B1-98C6-F64FB29F628F}"/>
    <cellStyle name="Separador de milhares 22 2 6 4" xfId="26662" xr:uid="{0926BA0F-A7A7-4899-BC3C-675D9A97C418}"/>
    <cellStyle name="Separador de milhares 22 2 6 5" xfId="28235" xr:uid="{9C8B5327-E4D2-4D63-90BF-7F4E0BD113BE}"/>
    <cellStyle name="Separador de milhares 22 2 6 6" xfId="38663" xr:uid="{A0C911BD-3AC6-4885-853B-858A01B4C91F}"/>
    <cellStyle name="Separador de milhares 22 2 6 7" xfId="42961" xr:uid="{A924F52F-75B2-48BF-BA0C-9B6CCD2ABD10}"/>
    <cellStyle name="Separador de milhares 22 2 7" xfId="22429" xr:uid="{1573C5BF-229C-4851-8A18-013C92E3C33B}"/>
    <cellStyle name="Separador de milhares 22 2 7 2" xfId="22430" xr:uid="{A42B8EE2-0B0F-4A49-8CF0-C6F304A99778}"/>
    <cellStyle name="Separador de milhares 22 2 7 2 2" xfId="22431" xr:uid="{2DF7CD94-B671-4B49-9408-43AEEFDAEB74}"/>
    <cellStyle name="Separador de milhares 22 2 7 2 2 2" xfId="31403" xr:uid="{C9BE5794-DBD1-4B66-932E-14E0ABDAE443}"/>
    <cellStyle name="Separador de milhares 22 2 7 2 2 3" xfId="38669" xr:uid="{2A6412A8-AB29-4DFD-AAB9-A150AEAC623B}"/>
    <cellStyle name="Separador de milhares 22 2 7 2 2 4" xfId="46629" xr:uid="{B8D3B3A1-C7CE-4FE5-9BD8-11840AB02A4F}"/>
    <cellStyle name="Separador de milhares 22 2 7 2 3" xfId="28962" xr:uid="{4E917499-864C-421D-A857-1EA221D7FD6A}"/>
    <cellStyle name="Separador de milhares 22 2 7 2 4" xfId="38668" xr:uid="{91C424F6-161C-4C25-AEF5-2CD9CC8A64D8}"/>
    <cellStyle name="Separador de milhares 22 2 7 2 5" xfId="44185" xr:uid="{B55AAC35-D129-4EF7-9700-AAFE3385DDAE}"/>
    <cellStyle name="Separador de milhares 22 2 7 3" xfId="22432" xr:uid="{934FBD9F-CDD9-43D7-A4C7-B5DF9E8ACC84}"/>
    <cellStyle name="Separador de milhares 22 2 7 3 2" xfId="30180" xr:uid="{2EAAE9FE-E0E8-4458-A169-1CCC2A5D38A0}"/>
    <cellStyle name="Separador de milhares 22 2 7 3 3" xfId="38670" xr:uid="{F3E3CFCB-E949-4F4C-8F48-38A5AB918C38}"/>
    <cellStyle name="Separador de milhares 22 2 7 3 4" xfId="45406" xr:uid="{85F954FF-8113-4BDE-BABA-E6FB9B7BB456}"/>
    <cellStyle name="Separador de milhares 22 2 7 4" xfId="26663" xr:uid="{4C7EE268-5A97-4E21-ABFC-90FA01B79CA8}"/>
    <cellStyle name="Separador de milhares 22 2 7 5" xfId="28236" xr:uid="{416DDFBF-0A06-4AD3-A88D-4F45E73C29B4}"/>
    <cellStyle name="Separador de milhares 22 2 7 6" xfId="38667" xr:uid="{733B470F-C8C4-4776-9CA0-7C066CBBCD2E}"/>
    <cellStyle name="Separador de milhares 22 2 7 7" xfId="42962" xr:uid="{EDF8E839-C7AE-43AA-97F9-2FE42D09D8FE}"/>
    <cellStyle name="Separador de milhares 22 2 8" xfId="22433" xr:uid="{BD2E9384-95E1-43B1-B42E-3914963A763E}"/>
    <cellStyle name="Separador de milhares 22 2 8 2" xfId="22434" xr:uid="{411382FA-628E-4915-9D9F-9CD81253E58D}"/>
    <cellStyle name="Separador de milhares 22 2 8 2 2" xfId="22435" xr:uid="{8EFAEBE4-D83E-4DE1-9C18-9E5CDA5F3D1A}"/>
    <cellStyle name="Separador de milhares 22 2 8 2 2 2" xfId="31404" xr:uid="{F6A8F25D-E7CE-45A9-8C9F-9EE30D44A66C}"/>
    <cellStyle name="Separador de milhares 22 2 8 2 2 3" xfId="38673" xr:uid="{0891D801-ED52-44C6-88A2-DEAE6EAD8C94}"/>
    <cellStyle name="Separador de milhares 22 2 8 2 2 4" xfId="46630" xr:uid="{33441E0C-C422-49C1-A171-B31C44A2D8DF}"/>
    <cellStyle name="Separador de milhares 22 2 8 2 3" xfId="28963" xr:uid="{BBF0CF93-AB1D-42F1-9A6D-1736FA33E005}"/>
    <cellStyle name="Separador de milhares 22 2 8 2 4" xfId="38672" xr:uid="{B44DB096-F7FA-4484-99A0-FB32001EED95}"/>
    <cellStyle name="Separador de milhares 22 2 8 2 5" xfId="44186" xr:uid="{AC480511-EB9D-41DB-B195-CF53EF464F5E}"/>
    <cellStyle name="Separador de milhares 22 2 8 3" xfId="22436" xr:uid="{C3C145E7-7445-4069-A1BF-E163BBC953B3}"/>
    <cellStyle name="Separador de milhares 22 2 8 3 2" xfId="30181" xr:uid="{10FBAA3B-2842-42E9-999E-5DECC369A4FE}"/>
    <cellStyle name="Separador de milhares 22 2 8 3 3" xfId="38674" xr:uid="{94433055-7F6D-4188-BA2E-0B8216947F70}"/>
    <cellStyle name="Separador de milhares 22 2 8 3 4" xfId="45407" xr:uid="{1847BCAC-EBEC-4845-A163-4DED704619E0}"/>
    <cellStyle name="Separador de milhares 22 2 8 4" xfId="26664" xr:uid="{E432245A-0EEC-483E-91D3-A738226ABDFB}"/>
    <cellStyle name="Separador de milhares 22 2 8 5" xfId="28237" xr:uid="{3D497EE3-98D7-42BB-866F-4F44FC270773}"/>
    <cellStyle name="Separador de milhares 22 2 8 6" xfId="38671" xr:uid="{3BF6ECBD-6190-49F4-A425-7BF44BA7DA3F}"/>
    <cellStyle name="Separador de milhares 22 2 8 7" xfId="42963" xr:uid="{484ADD1E-773F-4B0C-9125-A755A4F17C46}"/>
    <cellStyle name="Separador de milhares 22 2 9" xfId="22437" xr:uid="{1FFB80D6-09D3-4970-A5A7-6AF6B38323BD}"/>
    <cellStyle name="Separador de milhares 22 2 9 2" xfId="22438" xr:uid="{693CB336-07A9-4F9B-A228-5B9D5894B34D}"/>
    <cellStyle name="Separador de milhares 22 2 9 2 2" xfId="22439" xr:uid="{B1158D43-239C-4F8F-9E36-A489971DFF95}"/>
    <cellStyle name="Separador de milhares 22 2 9 2 2 2" xfId="31405" xr:uid="{C99B42BA-D235-4C43-A93D-6E2121E418A4}"/>
    <cellStyle name="Separador de milhares 22 2 9 2 2 3" xfId="38677" xr:uid="{9E2FF5B8-56D4-49DB-B5D3-56A5C1E55413}"/>
    <cellStyle name="Separador de milhares 22 2 9 2 2 4" xfId="46631" xr:uid="{B983AE4D-B141-4E71-B374-F1EA69C24906}"/>
    <cellStyle name="Separador de milhares 22 2 9 2 3" xfId="28964" xr:uid="{5BFF376F-8D9E-4D5D-8A94-E9885389444B}"/>
    <cellStyle name="Separador de milhares 22 2 9 2 4" xfId="38676" xr:uid="{41C8C6D9-FC45-41C5-80BF-F75EADA0A685}"/>
    <cellStyle name="Separador de milhares 22 2 9 2 5" xfId="44187" xr:uid="{CA7EECA9-46D9-4837-A3D9-2C480853A6CE}"/>
    <cellStyle name="Separador de milhares 22 2 9 3" xfId="22440" xr:uid="{F6737556-A0AC-4A8F-A96D-CF26A7CBA361}"/>
    <cellStyle name="Separador de milhares 22 2 9 3 2" xfId="30182" xr:uid="{4547EDCE-353B-4280-A231-968195FD3A6F}"/>
    <cellStyle name="Separador de milhares 22 2 9 3 3" xfId="38678" xr:uid="{748696B5-C6F1-4F28-BB84-87ACAE12CCF7}"/>
    <cellStyle name="Separador de milhares 22 2 9 3 4" xfId="45408" xr:uid="{ED58A76B-0D42-48DB-9E37-C026FE338942}"/>
    <cellStyle name="Separador de milhares 22 2 9 4" xfId="26665" xr:uid="{4C432A40-EA06-4E1A-A1AA-651A8AF5A9F6}"/>
    <cellStyle name="Separador de milhares 22 2 9 5" xfId="28238" xr:uid="{261F6676-4EAC-4894-B994-DEDF6DFD4F30}"/>
    <cellStyle name="Separador de milhares 22 2 9 6" xfId="38675" xr:uid="{401495DD-F4C1-4FF8-8F56-9467E61A451A}"/>
    <cellStyle name="Separador de milhares 22 2 9 7" xfId="42964" xr:uid="{1ED1DDCB-D61F-45BD-ACB8-92407846DDE1}"/>
    <cellStyle name="Separador de milhares 22 3" xfId="22441" xr:uid="{AA701555-99E7-4A27-8CAF-BD7F9E2C3E0E}"/>
    <cellStyle name="Separador de milhares 22 3 2" xfId="22442" xr:uid="{61F5ACA5-B468-44A6-923A-2D5E8EF57C0D}"/>
    <cellStyle name="Separador de milhares 22 3 2 2" xfId="31393" xr:uid="{9E29D916-0EB6-4CEE-BBED-472C9486588D}"/>
    <cellStyle name="Separador de milhares 22 3 2 3" xfId="38680" xr:uid="{00280542-83A5-474B-ADE7-9F99EA4F61CE}"/>
    <cellStyle name="Separador de milhares 22 3 2 4" xfId="46619" xr:uid="{843E8DA7-E8CE-455B-8384-400C44EAF54D}"/>
    <cellStyle name="Separador de milhares 22 3 3" xfId="28952" xr:uid="{01683938-AD20-4AF0-8B2B-F2D2D8431855}"/>
    <cellStyle name="Separador de milhares 22 3 4" xfId="38679" xr:uid="{A023B86E-0632-40DC-B83E-74823FCF2D2D}"/>
    <cellStyle name="Separador de milhares 22 3 5" xfId="44175" xr:uid="{001D505C-83D6-41D3-8FCA-BBB56D17B3C6}"/>
    <cellStyle name="Separador de milhares 22 4" xfId="22443" xr:uid="{5AD94D95-4777-4C84-BACA-3B00DD766AA5}"/>
    <cellStyle name="Separador de milhares 22 4 2" xfId="30170" xr:uid="{0264A801-DC67-481C-9DF5-324B632B205A}"/>
    <cellStyle name="Separador de milhares 22 4 3" xfId="38681" xr:uid="{C6C4BA83-2BD1-420C-A7F5-24C57DFC00D7}"/>
    <cellStyle name="Separador de milhares 22 4 4" xfId="45396" xr:uid="{029AD1D4-1A2C-4F72-B281-B7B1C819F10B}"/>
    <cellStyle name="Separador de milhares 22 5" xfId="22392" xr:uid="{85CFF391-3660-48FF-A33C-B337C791108F}"/>
    <cellStyle name="Separador de milhares 22 5 2" xfId="32338" xr:uid="{71437503-7F08-4925-8A37-3168E5A4BC50}"/>
    <cellStyle name="Separador de milhares 22 5 3" xfId="38630" xr:uid="{5042131B-1F5A-4EE0-BFE6-4643FA52CC5C}"/>
    <cellStyle name="Separador de milhares 22 5 4" xfId="47069" xr:uid="{F9165D11-6031-4963-BEA4-329C40F0181D}"/>
    <cellStyle name="Separador de milhares 22 6" xfId="26653" xr:uid="{1AB15315-9442-4334-BBC1-8E976A0D1B0C}"/>
    <cellStyle name="Separador de milhares 22 7" xfId="28226" xr:uid="{A1AA01B9-B67F-41DE-8ACD-596FD2C4C291}"/>
    <cellStyle name="Separador de milhares 22 8" xfId="35161" xr:uid="{D7F35E30-128C-4F93-81F1-AA00FC389E7D}"/>
    <cellStyle name="Separador de milhares 22 9" xfId="42952" xr:uid="{5ED4D775-34FB-4646-919D-9A4E0E9CF3A5}"/>
    <cellStyle name="Separador de milhares 23" xfId="14360" xr:uid="{6CEF4C16-D42D-4F9D-931A-3122AB368332}"/>
    <cellStyle name="Separador de milhares 23 10" xfId="22445" xr:uid="{38739D9D-6436-4E47-895C-A5771C725D2A}"/>
    <cellStyle name="Separador de milhares 23 10 10" xfId="38683" xr:uid="{005B93BE-BE71-4291-AC22-92B73AFA6556}"/>
    <cellStyle name="Separador de milhares 23 10 11" xfId="42966" xr:uid="{C4C8C6DB-1E5A-4076-83ED-0FED582DBC77}"/>
    <cellStyle name="Separador de milhares 23 10 2" xfId="22446" xr:uid="{6FF5C5E9-18CF-4CAD-B23C-5CD08935A4CA}"/>
    <cellStyle name="Separador de milhares 23 10 2 2" xfId="22447" xr:uid="{7F02957A-218D-4AD3-BBCC-C7F7C13E7D0E}"/>
    <cellStyle name="Separador de milhares 23 10 2 2 2" xfId="22448" xr:uid="{15716A5E-C32F-4CE9-B55A-114964591DD7}"/>
    <cellStyle name="Separador de milhares 23 10 2 2 2 2" xfId="31408" xr:uid="{0249A984-2C7E-49E4-9EC6-76AFCBAE6428}"/>
    <cellStyle name="Separador de milhares 23 10 2 2 2 3" xfId="38686" xr:uid="{4105B47A-F098-481C-AB71-C39A67763391}"/>
    <cellStyle name="Separador de milhares 23 10 2 2 2 4" xfId="46634" xr:uid="{DB1BD3E7-6CE9-444E-BF20-E2ABF2961E47}"/>
    <cellStyle name="Separador de milhares 23 10 2 2 3" xfId="28967" xr:uid="{1040E31E-0CB7-43E4-A988-0037FEE37033}"/>
    <cellStyle name="Separador de milhares 23 10 2 2 4" xfId="38685" xr:uid="{A713BC54-1DD2-4E15-A203-EB743E9E5573}"/>
    <cellStyle name="Separador de milhares 23 10 2 2 5" xfId="44190" xr:uid="{248B21EA-D142-48CE-AAF5-9B8B24805BF2}"/>
    <cellStyle name="Separador de milhares 23 10 2 3" xfId="22449" xr:uid="{C9A71A12-F001-4898-80ED-4DA179887438}"/>
    <cellStyle name="Separador de milhares 23 10 2 3 2" xfId="30185" xr:uid="{2C3E5347-74EB-4C2B-9D3A-ECC81645C32C}"/>
    <cellStyle name="Separador de milhares 23 10 2 3 3" xfId="38687" xr:uid="{46115AB2-DE74-4BCF-B84F-D94A40D22092}"/>
    <cellStyle name="Separador de milhares 23 10 2 3 4" xfId="45411" xr:uid="{0F237FAE-35CF-4C87-BDCE-B5F55DCBBA1E}"/>
    <cellStyle name="Separador de milhares 23 10 2 4" xfId="26668" xr:uid="{7A36F0FE-A82B-40B9-AF9E-91DEECD4609B}"/>
    <cellStyle name="Separador de milhares 23 10 2 5" xfId="28241" xr:uid="{47D55034-2C58-44C6-A813-33A878E098B9}"/>
    <cellStyle name="Separador de milhares 23 10 2 6" xfId="38684" xr:uid="{D3B22246-9214-4257-9AAC-EA08D3D3842E}"/>
    <cellStyle name="Separador de milhares 23 10 2 7" xfId="42967" xr:uid="{1F66C324-D016-42DC-A534-B0A28148F310}"/>
    <cellStyle name="Separador de milhares 23 10 3" xfId="22450" xr:uid="{B689A3C0-68F6-4730-BE00-6E7D9A2AE945}"/>
    <cellStyle name="Separador de milhares 23 10 3 2" xfId="22451" xr:uid="{E7E96205-619A-4689-A784-6D7C061A1776}"/>
    <cellStyle name="Separador de milhares 23 10 3 2 2" xfId="22452" xr:uid="{4B3884D1-BA7D-4F1B-9BE0-1414F1DDF85D}"/>
    <cellStyle name="Separador de milhares 23 10 3 2 2 2" xfId="31409" xr:uid="{CA7110E6-942A-4371-BD5F-EF08FD5BDE10}"/>
    <cellStyle name="Separador de milhares 23 10 3 2 2 3" xfId="38690" xr:uid="{32E119F3-5649-4E38-A811-4F561EE26E95}"/>
    <cellStyle name="Separador de milhares 23 10 3 2 2 4" xfId="46635" xr:uid="{07EBA436-62AD-46C6-91C1-172431CE9C1C}"/>
    <cellStyle name="Separador de milhares 23 10 3 2 3" xfId="28968" xr:uid="{09BE004A-311E-4E11-AA59-C80FBBB51936}"/>
    <cellStyle name="Separador de milhares 23 10 3 2 4" xfId="38689" xr:uid="{F292155E-4029-4C04-ACEE-3BEDB8CDDE72}"/>
    <cellStyle name="Separador de milhares 23 10 3 2 5" xfId="44191" xr:uid="{4CB83F19-FCCD-4238-B8E0-28C42F648790}"/>
    <cellStyle name="Separador de milhares 23 10 3 3" xfId="22453" xr:uid="{AD4E10CE-C897-40EE-9048-F5D9BB717C50}"/>
    <cellStyle name="Separador de milhares 23 10 3 3 2" xfId="30186" xr:uid="{7F5B49C3-AA93-417D-990B-7AA6688F2CB3}"/>
    <cellStyle name="Separador de milhares 23 10 3 3 3" xfId="38691" xr:uid="{83033FAA-4AFB-4A7C-8813-932A1B6B4E84}"/>
    <cellStyle name="Separador de milhares 23 10 3 3 4" xfId="45412" xr:uid="{A949B904-648F-41EA-92A8-0806CE97D023}"/>
    <cellStyle name="Separador de milhares 23 10 3 4" xfId="26669" xr:uid="{C576352E-1FC7-461D-8337-55AD3647307D}"/>
    <cellStyle name="Separador de milhares 23 10 3 5" xfId="28242" xr:uid="{0CE9ED57-FAB3-41DF-96C9-E267F89230D3}"/>
    <cellStyle name="Separador de milhares 23 10 3 6" xfId="38688" xr:uid="{4901441F-619B-4BED-85A7-30BFC884E84C}"/>
    <cellStyle name="Separador de milhares 23 10 3 7" xfId="42968" xr:uid="{62A56DE8-7C43-4318-AC8D-F41B1A85FA6F}"/>
    <cellStyle name="Separador de milhares 23 10 4" xfId="22454" xr:uid="{84B63373-9E13-4351-81B5-D0C1CD29423D}"/>
    <cellStyle name="Separador de milhares 23 10 4 2" xfId="22455" xr:uid="{CA22AEAA-D956-420F-8A0E-55075BF0C58A}"/>
    <cellStyle name="Separador de milhares 23 10 4 2 2" xfId="22456" xr:uid="{E18B5135-B2EE-4343-93BF-C2A2208572D0}"/>
    <cellStyle name="Separador de milhares 23 10 4 2 2 2" xfId="31410" xr:uid="{2886CBE6-D969-49C0-BFF4-3FEBDA2ECB5C}"/>
    <cellStyle name="Separador de milhares 23 10 4 2 2 3" xfId="38694" xr:uid="{3D6FABA8-B8F8-42CA-AD8D-C66DADAC2997}"/>
    <cellStyle name="Separador de milhares 23 10 4 2 2 4" xfId="46636" xr:uid="{FA7B2C9B-5D71-4DC1-9E5F-8C7EA3BA9EEF}"/>
    <cellStyle name="Separador de milhares 23 10 4 2 3" xfId="28969" xr:uid="{13C230FD-6777-493A-9A40-0EDA0FCC6806}"/>
    <cellStyle name="Separador de milhares 23 10 4 2 4" xfId="38693" xr:uid="{F1281E00-AF50-40F1-ACA8-4A9971A588C4}"/>
    <cellStyle name="Separador de milhares 23 10 4 2 5" xfId="44192" xr:uid="{744DF4F8-62F9-4A3B-9043-85EEC7FEF4C1}"/>
    <cellStyle name="Separador de milhares 23 10 4 3" xfId="22457" xr:uid="{D17623F4-1AD5-4DF8-8672-E253A9E822FD}"/>
    <cellStyle name="Separador de milhares 23 10 4 3 2" xfId="30187" xr:uid="{84549DB2-0596-411D-B5DC-696AF1676552}"/>
    <cellStyle name="Separador de milhares 23 10 4 3 3" xfId="38695" xr:uid="{258F8FE0-C869-4305-9DB4-3F98FF1E53B2}"/>
    <cellStyle name="Separador de milhares 23 10 4 3 4" xfId="45413" xr:uid="{F35B564D-93F9-4D80-BB3A-02EB1135483E}"/>
    <cellStyle name="Separador de milhares 23 10 4 4" xfId="26670" xr:uid="{AD31DFD4-67F1-4272-B8D1-0CC639096E42}"/>
    <cellStyle name="Separador de milhares 23 10 4 5" xfId="28243" xr:uid="{0ACC0904-89D6-420C-AC45-FCD6A55357FB}"/>
    <cellStyle name="Separador de milhares 23 10 4 6" xfId="38692" xr:uid="{D518328C-A259-4DD5-9C8E-A4EC6A978CFD}"/>
    <cellStyle name="Separador de milhares 23 10 4 7" xfId="42969" xr:uid="{FA4D1E8E-9D7A-4BA0-A380-28AE018D0428}"/>
    <cellStyle name="Separador de milhares 23 10 5" xfId="22458" xr:uid="{8BAAAF50-108A-4D6D-AFDA-53B537F9BB90}"/>
    <cellStyle name="Separador de milhares 23 10 5 2" xfId="22459" xr:uid="{AC31A558-BAC3-4EF5-B834-A0CB804BEA50}"/>
    <cellStyle name="Separador de milhares 23 10 5 2 2" xfId="22460" xr:uid="{253E5650-F2FE-408F-9C89-34FEB2BBE9BC}"/>
    <cellStyle name="Separador de milhares 23 10 5 2 2 2" xfId="31411" xr:uid="{5CC17A02-A8EB-4921-9525-9F5C0314921B}"/>
    <cellStyle name="Separador de milhares 23 10 5 2 2 3" xfId="38698" xr:uid="{78D47F70-F1D6-4E99-8A8A-F652F2C68F6A}"/>
    <cellStyle name="Separador de milhares 23 10 5 2 2 4" xfId="46637" xr:uid="{FD8DA506-C58A-42D0-AA97-0AC5A13B09B0}"/>
    <cellStyle name="Separador de milhares 23 10 5 2 3" xfId="28970" xr:uid="{D45DDD2B-67DE-46E5-889A-EE233179D535}"/>
    <cellStyle name="Separador de milhares 23 10 5 2 4" xfId="38697" xr:uid="{A4C623C1-D174-4921-A5CC-2BAB04FC6370}"/>
    <cellStyle name="Separador de milhares 23 10 5 2 5" xfId="44193" xr:uid="{8E228C44-44DD-48CB-B1D5-E2CC0F099569}"/>
    <cellStyle name="Separador de milhares 23 10 5 3" xfId="22461" xr:uid="{9BB719EB-0F12-4697-B834-3647756468AF}"/>
    <cellStyle name="Separador de milhares 23 10 5 3 2" xfId="30188" xr:uid="{E8D70BD6-BE8B-41A6-BE9D-A6DC0C07553F}"/>
    <cellStyle name="Separador de milhares 23 10 5 3 3" xfId="38699" xr:uid="{22DE431F-1389-4DA9-B110-B58E3784D687}"/>
    <cellStyle name="Separador de milhares 23 10 5 3 4" xfId="45414" xr:uid="{DDE86BE2-63C0-432E-BBDD-37566F8D9C86}"/>
    <cellStyle name="Separador de milhares 23 10 5 4" xfId="26671" xr:uid="{7CFAB8FD-834F-4A9C-9EF7-B9EAB18713E7}"/>
    <cellStyle name="Separador de milhares 23 10 5 5" xfId="28244" xr:uid="{72673C48-A901-4336-B50A-A80BD8A28E2E}"/>
    <cellStyle name="Separador de milhares 23 10 5 6" xfId="38696" xr:uid="{8F52701F-89D8-44D7-AAC8-028FF760C054}"/>
    <cellStyle name="Separador de milhares 23 10 5 7" xfId="42970" xr:uid="{0A82E194-C897-44ED-A7AD-D9457B9C7EE4}"/>
    <cellStyle name="Separador de milhares 23 10 6" xfId="22462" xr:uid="{91848035-AC47-43A1-A3A4-247AA8E2CE12}"/>
    <cellStyle name="Separador de milhares 23 10 6 2" xfId="22463" xr:uid="{5779415C-3D4E-46B6-9508-9A5DC60FC23F}"/>
    <cellStyle name="Separador de milhares 23 10 6 2 2" xfId="31407" xr:uid="{BAE5FB06-3477-44E2-BD48-DEF838231F31}"/>
    <cellStyle name="Separador de milhares 23 10 6 2 3" xfId="38701" xr:uid="{90C18EB7-8DBC-4BE4-9B57-DBCA793E19DB}"/>
    <cellStyle name="Separador de milhares 23 10 6 2 4" xfId="46633" xr:uid="{0003FEB3-2575-44CC-A693-7278ADB5EA51}"/>
    <cellStyle name="Separador de milhares 23 10 6 3" xfId="28966" xr:uid="{43D890AE-7B44-4447-8BED-9469C3E547FC}"/>
    <cellStyle name="Separador de milhares 23 10 6 4" xfId="38700" xr:uid="{708C6CF2-9D94-4010-B965-385AB47CE136}"/>
    <cellStyle name="Separador de milhares 23 10 6 5" xfId="44189" xr:uid="{D303FE4A-BDEC-4269-99FA-6ADBBC20D6E7}"/>
    <cellStyle name="Separador de milhares 23 10 7" xfId="22464" xr:uid="{1E6DBA57-891A-4E58-A046-8460C22D13C5}"/>
    <cellStyle name="Separador de milhares 23 10 7 2" xfId="30184" xr:uid="{0738AACB-D9AF-46DE-8A6F-485EA537D08E}"/>
    <cellStyle name="Separador de milhares 23 10 7 3" xfId="38702" xr:uid="{01AF0A6A-6DFA-4BAE-B943-75622674F2FA}"/>
    <cellStyle name="Separador de milhares 23 10 7 4" xfId="45410" xr:uid="{3690A0CD-FE3D-459A-95E1-5A8AAEC3FE80}"/>
    <cellStyle name="Separador de milhares 23 10 8" xfId="26667" xr:uid="{2E4FFB31-48AB-4464-86F6-1473EDA02E45}"/>
    <cellStyle name="Separador de milhares 23 10 9" xfId="28240" xr:uid="{20344125-F052-481C-A948-D9ED3E29C2F1}"/>
    <cellStyle name="Separador de milhares 23 11" xfId="22465" xr:uid="{DBE8957C-9D04-432B-B9FD-6DAA2134FC54}"/>
    <cellStyle name="Separador de milhares 23 11 10" xfId="38703" xr:uid="{6F4C7A38-00C7-4FD6-8121-1EBB7F7AE6DD}"/>
    <cellStyle name="Separador de milhares 23 11 11" xfId="42971" xr:uid="{D4596A63-9B1A-4028-81D7-F790EB056999}"/>
    <cellStyle name="Separador de milhares 23 11 2" xfId="22466" xr:uid="{FF20BC51-5901-46E0-8925-607BD78FD77C}"/>
    <cellStyle name="Separador de milhares 23 11 2 2" xfId="22467" xr:uid="{034EC7A6-A03E-45F8-8A4C-40DB223CA745}"/>
    <cellStyle name="Separador de milhares 23 11 2 2 2" xfId="22468" xr:uid="{4B8FCB27-F513-4D55-A7B9-555A8BA033D0}"/>
    <cellStyle name="Separador de milhares 23 11 2 2 2 2" xfId="31413" xr:uid="{771ED73B-C4C4-4302-9EB4-FBD0D0EE741C}"/>
    <cellStyle name="Separador de milhares 23 11 2 2 2 3" xfId="38706" xr:uid="{414C3349-1919-47A4-A4CE-056502EAA4FB}"/>
    <cellStyle name="Separador de milhares 23 11 2 2 2 4" xfId="46639" xr:uid="{A28A48F7-67DD-480A-A91C-D4AB10307AF5}"/>
    <cellStyle name="Separador de milhares 23 11 2 2 3" xfId="28972" xr:uid="{8FE9BC74-23A0-4CC6-A8D3-6664FDB42E5A}"/>
    <cellStyle name="Separador de milhares 23 11 2 2 4" xfId="38705" xr:uid="{D625A59F-2F08-4341-A54E-FB7E2B305EE8}"/>
    <cellStyle name="Separador de milhares 23 11 2 2 5" xfId="44195" xr:uid="{AEFB49AF-B7DD-48CC-B775-E82A25D780B7}"/>
    <cellStyle name="Separador de milhares 23 11 2 3" xfId="22469" xr:uid="{6A0EA594-86C4-4B45-A487-9FC094E863FB}"/>
    <cellStyle name="Separador de milhares 23 11 2 3 2" xfId="30190" xr:uid="{A4185F83-B016-43CD-B899-18EC8A3601ED}"/>
    <cellStyle name="Separador de milhares 23 11 2 3 3" xfId="38707" xr:uid="{664F5E07-9B4C-4800-999E-8D520B83CF54}"/>
    <cellStyle name="Separador de milhares 23 11 2 3 4" xfId="45416" xr:uid="{91EFED9A-9E13-46A7-8F88-38A30B13E93C}"/>
    <cellStyle name="Separador de milhares 23 11 2 4" xfId="26673" xr:uid="{132125AA-89E8-4526-BF6B-DF11981531EC}"/>
    <cellStyle name="Separador de milhares 23 11 2 5" xfId="28246" xr:uid="{6D70D1EC-EAEC-4C46-A76C-27C1F84DC5FC}"/>
    <cellStyle name="Separador de milhares 23 11 2 6" xfId="38704" xr:uid="{DCC5A252-AB02-4D4D-B734-226DC15DC1EF}"/>
    <cellStyle name="Separador de milhares 23 11 2 7" xfId="42972" xr:uid="{F0F9058C-8574-4158-8C0A-D21948C3DF35}"/>
    <cellStyle name="Separador de milhares 23 11 3" xfId="22470" xr:uid="{32A04F0E-5EC4-4C1F-9F9E-73A17081BBAB}"/>
    <cellStyle name="Separador de milhares 23 11 3 2" xfId="22471" xr:uid="{005BC1C9-0C4C-4D48-96EE-43A2A7A14054}"/>
    <cellStyle name="Separador de milhares 23 11 3 2 2" xfId="22472" xr:uid="{D7CD87B1-4161-4261-9676-C8582F75AC9E}"/>
    <cellStyle name="Separador de milhares 23 11 3 2 2 2" xfId="31414" xr:uid="{D677700A-8C30-483C-A355-DAF8322D7E2A}"/>
    <cellStyle name="Separador de milhares 23 11 3 2 2 3" xfId="38710" xr:uid="{3DF8ED0C-C32F-4897-B640-8671CF32E070}"/>
    <cellStyle name="Separador de milhares 23 11 3 2 2 4" xfId="46640" xr:uid="{CAE88D6C-6CA1-4F45-A47A-F797ED69A833}"/>
    <cellStyle name="Separador de milhares 23 11 3 2 3" xfId="28973" xr:uid="{DFCCA1A9-3431-482C-B0C6-901566781BF0}"/>
    <cellStyle name="Separador de milhares 23 11 3 2 4" xfId="38709" xr:uid="{EC08F45D-E401-45A1-ACCB-13B52F64CFDA}"/>
    <cellStyle name="Separador de milhares 23 11 3 2 5" xfId="44196" xr:uid="{656AC314-A78A-43C2-AE7B-D8949FBE0C62}"/>
    <cellStyle name="Separador de milhares 23 11 3 3" xfId="22473" xr:uid="{21869DEB-F6A2-4A27-B190-B08A68BFACED}"/>
    <cellStyle name="Separador de milhares 23 11 3 3 2" xfId="30191" xr:uid="{9C8008BA-B007-414A-8797-C7036C039E08}"/>
    <cellStyle name="Separador de milhares 23 11 3 3 3" xfId="38711" xr:uid="{00AA2B40-4870-4B0B-9755-FE3F4EE07652}"/>
    <cellStyle name="Separador de milhares 23 11 3 3 4" xfId="45417" xr:uid="{902896A7-45CD-4C15-AB00-5A1B2A2D7C25}"/>
    <cellStyle name="Separador de milhares 23 11 3 4" xfId="26674" xr:uid="{6FA7A415-CEC3-429D-9450-0748FD2D6E73}"/>
    <cellStyle name="Separador de milhares 23 11 3 5" xfId="28247" xr:uid="{7E5FFD6F-1F97-495D-8A08-21F47DE3373D}"/>
    <cellStyle name="Separador de milhares 23 11 3 6" xfId="38708" xr:uid="{573C0C52-6D12-4763-8EE5-4CF3DB44F483}"/>
    <cellStyle name="Separador de milhares 23 11 3 7" xfId="42973" xr:uid="{F3BC5AF5-B8B5-4F83-B985-A545BEFC0CEF}"/>
    <cellStyle name="Separador de milhares 23 11 4" xfId="22474" xr:uid="{F6DE2DE7-9627-4D5B-9183-DB5E01A00358}"/>
    <cellStyle name="Separador de milhares 23 11 4 2" xfId="22475" xr:uid="{9A5D8F24-8903-4544-BE47-9D466E0AD505}"/>
    <cellStyle name="Separador de milhares 23 11 4 2 2" xfId="22476" xr:uid="{586A79AB-42FA-4222-B673-4FFAC708E664}"/>
    <cellStyle name="Separador de milhares 23 11 4 2 2 2" xfId="31415" xr:uid="{3080BB63-46DD-4868-A50E-D86812D75990}"/>
    <cellStyle name="Separador de milhares 23 11 4 2 2 3" xfId="38714" xr:uid="{6640825D-A2B9-4203-AE28-38E9BC8138F7}"/>
    <cellStyle name="Separador de milhares 23 11 4 2 2 4" xfId="46641" xr:uid="{20DB28D5-E4AB-4C51-9C17-4BBE2FB298C1}"/>
    <cellStyle name="Separador de milhares 23 11 4 2 3" xfId="28974" xr:uid="{0EA1084C-C55B-4A7F-99A7-7751B5F0ECD2}"/>
    <cellStyle name="Separador de milhares 23 11 4 2 4" xfId="38713" xr:uid="{9F183324-B9A7-4AD5-90AA-18E0711F2B1A}"/>
    <cellStyle name="Separador de milhares 23 11 4 2 5" xfId="44197" xr:uid="{04C4BBCD-432C-4A2C-AD00-F00011D72298}"/>
    <cellStyle name="Separador de milhares 23 11 4 3" xfId="22477" xr:uid="{0DA0A9F3-7589-4DA8-965F-2726105862D0}"/>
    <cellStyle name="Separador de milhares 23 11 4 3 2" xfId="30192" xr:uid="{F430FE25-DBC1-4A7F-96ED-9241C2C95138}"/>
    <cellStyle name="Separador de milhares 23 11 4 3 3" xfId="38715" xr:uid="{DF4714A8-F9F7-4177-AA94-76F7AAF65418}"/>
    <cellStyle name="Separador de milhares 23 11 4 3 4" xfId="45418" xr:uid="{E116A29B-6905-4C56-99A3-4120D0EE3A32}"/>
    <cellStyle name="Separador de milhares 23 11 4 4" xfId="26675" xr:uid="{586D1C1A-1302-43AA-970D-C14588928509}"/>
    <cellStyle name="Separador de milhares 23 11 4 5" xfId="28248" xr:uid="{1C3E2840-293D-4455-814E-35B29E2EA51F}"/>
    <cellStyle name="Separador de milhares 23 11 4 6" xfId="38712" xr:uid="{971B9022-BF58-4108-ADD2-EB8C2C741A28}"/>
    <cellStyle name="Separador de milhares 23 11 4 7" xfId="42974" xr:uid="{F3BC5275-0B59-4380-BF1A-4CE12B0B71C1}"/>
    <cellStyle name="Separador de milhares 23 11 5" xfId="22478" xr:uid="{A16D4A8C-CC00-408B-8A8B-92EFF04D04A6}"/>
    <cellStyle name="Separador de milhares 23 11 5 2" xfId="22479" xr:uid="{BB25EC9E-9F07-4C14-A991-85974C424D78}"/>
    <cellStyle name="Separador de milhares 23 11 5 2 2" xfId="22480" xr:uid="{57B3DD51-326D-431E-8F3C-4CCD0E56C7C2}"/>
    <cellStyle name="Separador de milhares 23 11 5 2 2 2" xfId="31416" xr:uid="{AE0DB53B-5F77-4744-8016-87D8E8D933AB}"/>
    <cellStyle name="Separador de milhares 23 11 5 2 2 3" xfId="38718" xr:uid="{EFF77313-EBA5-467E-9E3D-FB201B76DAF2}"/>
    <cellStyle name="Separador de milhares 23 11 5 2 2 4" xfId="46642" xr:uid="{AF24C994-AE92-41C8-8FD5-20DEFAC0CB7C}"/>
    <cellStyle name="Separador de milhares 23 11 5 2 3" xfId="28975" xr:uid="{5C037FBD-5C6B-4BD6-9615-F788E2DEE506}"/>
    <cellStyle name="Separador de milhares 23 11 5 2 4" xfId="38717" xr:uid="{6207C6F8-4E98-4CD2-95A3-FAD7AC725EAB}"/>
    <cellStyle name="Separador de milhares 23 11 5 2 5" xfId="44198" xr:uid="{0F508A28-6BF6-4E3D-9B99-85DA95D1B277}"/>
    <cellStyle name="Separador de milhares 23 11 5 3" xfId="22481" xr:uid="{3916B276-F48B-49E9-966D-973DE47DE268}"/>
    <cellStyle name="Separador de milhares 23 11 5 3 2" xfId="30193" xr:uid="{5466BADE-4C52-4A52-86F0-4856E505EAE3}"/>
    <cellStyle name="Separador de milhares 23 11 5 3 3" xfId="38719" xr:uid="{BDC03823-27E5-497D-9953-5CBD945F47C1}"/>
    <cellStyle name="Separador de milhares 23 11 5 3 4" xfId="45419" xr:uid="{F89B1DCB-D9EC-4E48-B8D1-52396E77D4AE}"/>
    <cellStyle name="Separador de milhares 23 11 5 4" xfId="26676" xr:uid="{92BEF812-0424-4F84-A961-06F6B99B0007}"/>
    <cellStyle name="Separador de milhares 23 11 5 5" xfId="28249" xr:uid="{84F433FC-A521-49E8-B702-E440358AFBA1}"/>
    <cellStyle name="Separador de milhares 23 11 5 6" xfId="38716" xr:uid="{E3C3DB4D-3473-4373-A2DA-A0E2A6458BF7}"/>
    <cellStyle name="Separador de milhares 23 11 5 7" xfId="42975" xr:uid="{DBCBF418-3139-4A96-9DF4-E3E282AEEAA3}"/>
    <cellStyle name="Separador de milhares 23 11 6" xfId="22482" xr:uid="{BF40B5B6-9674-4A07-AD47-A97649B6444F}"/>
    <cellStyle name="Separador de milhares 23 11 6 2" xfId="22483" xr:uid="{75167205-815E-47D1-BE8F-66B28AFE3D43}"/>
    <cellStyle name="Separador de milhares 23 11 6 2 2" xfId="31412" xr:uid="{CF15839F-CE25-4ED7-B628-57BC38F81909}"/>
    <cellStyle name="Separador de milhares 23 11 6 2 3" xfId="38721" xr:uid="{FAA067E1-FCF6-4BB8-AA39-A433873285B9}"/>
    <cellStyle name="Separador de milhares 23 11 6 2 4" xfId="46638" xr:uid="{985EC615-64CC-44AE-90CE-1F7BD2222202}"/>
    <cellStyle name="Separador de milhares 23 11 6 3" xfId="28971" xr:uid="{C987D33F-129C-4EAD-A9B6-98A0C419DB18}"/>
    <cellStyle name="Separador de milhares 23 11 6 4" xfId="38720" xr:uid="{5413C80F-9FA7-4248-8EDA-371C2973B545}"/>
    <cellStyle name="Separador de milhares 23 11 6 5" xfId="44194" xr:uid="{32895FCA-D77B-4BDC-94DC-A43CDBCC5ED2}"/>
    <cellStyle name="Separador de milhares 23 11 7" xfId="22484" xr:uid="{C680B32C-D492-4AD4-A06F-A71652D93E05}"/>
    <cellStyle name="Separador de milhares 23 11 7 2" xfId="30189" xr:uid="{2553967F-73F0-4CEE-ADDC-E50DA1C78510}"/>
    <cellStyle name="Separador de milhares 23 11 7 3" xfId="38722" xr:uid="{003AD9CE-744F-4DE8-80A6-037A96C7517D}"/>
    <cellStyle name="Separador de milhares 23 11 7 4" xfId="45415" xr:uid="{60CEC83A-49CC-42E5-A1FF-E8BE0B805D6F}"/>
    <cellStyle name="Separador de milhares 23 11 8" xfId="26672" xr:uid="{A198175C-65A5-43AB-92BF-D0C20DA738C8}"/>
    <cellStyle name="Separador de milhares 23 11 9" xfId="28245" xr:uid="{1BDBD1EC-7EE2-4692-AF90-F874C98DC6E6}"/>
    <cellStyle name="Separador de milhares 23 12" xfId="22485" xr:uid="{D1B8CA45-A4B8-40C7-B7C7-B1EF0AFC8254}"/>
    <cellStyle name="Separador de milhares 23 12 2" xfId="22486" xr:uid="{21402031-43AD-4C41-95FC-68E6E709957A}"/>
    <cellStyle name="Separador de milhares 23 12 2 2" xfId="22487" xr:uid="{F87F2C43-2540-4876-9B4A-0EEECD56F40B}"/>
    <cellStyle name="Separador de milhares 23 12 2 2 2" xfId="31417" xr:uid="{3CEFA6E6-363B-4C9F-9E96-AC75080B5B9E}"/>
    <cellStyle name="Separador de milhares 23 12 2 2 3" xfId="38725" xr:uid="{4B468325-25C4-4203-958A-548405CFF9F6}"/>
    <cellStyle name="Separador de milhares 23 12 2 2 4" xfId="46643" xr:uid="{5A0C5242-8CE8-4F6C-BC39-3045930D0FEF}"/>
    <cellStyle name="Separador de milhares 23 12 2 3" xfId="28976" xr:uid="{6D464396-FD9E-400D-B6DF-D0A2D028E4BB}"/>
    <cellStyle name="Separador de milhares 23 12 2 4" xfId="38724" xr:uid="{41CD6D98-933F-4D6C-BEF0-CCB5112F65D2}"/>
    <cellStyle name="Separador de milhares 23 12 2 5" xfId="44199" xr:uid="{A5129709-319F-4D70-BE08-A637269DCAFC}"/>
    <cellStyle name="Separador de milhares 23 12 3" xfId="22488" xr:uid="{CD5EAA48-6041-4E33-87A7-40E8FD9531A1}"/>
    <cellStyle name="Separador de milhares 23 12 3 2" xfId="30194" xr:uid="{3844E017-6D15-4FFB-81C4-CE0F500E5717}"/>
    <cellStyle name="Separador de milhares 23 12 3 3" xfId="38726" xr:uid="{4E623F59-E694-4560-BCAA-866B43DB5B39}"/>
    <cellStyle name="Separador de milhares 23 12 3 4" xfId="45420" xr:uid="{08EA1D98-850F-45F5-B472-03FBDF5B697F}"/>
    <cellStyle name="Separador de milhares 23 12 4" xfId="26677" xr:uid="{BD3C9FBE-EFB6-4051-8491-95FDB5B26DFD}"/>
    <cellStyle name="Separador de milhares 23 12 5" xfId="28250" xr:uid="{B8CCE36C-DD2A-490E-848C-A2A8B2012752}"/>
    <cellStyle name="Separador de milhares 23 12 6" xfId="38723" xr:uid="{D55A14B4-E3B0-44CF-9193-270F33ABD373}"/>
    <cellStyle name="Separador de milhares 23 12 7" xfId="42976" xr:uid="{F09EDB9E-AF94-4CC7-847A-7FD3379DD061}"/>
    <cellStyle name="Separador de milhares 23 13" xfId="22489" xr:uid="{37D37D68-0768-49BD-A51B-D553CB3BF1E2}"/>
    <cellStyle name="Separador de milhares 23 13 2" xfId="22490" xr:uid="{05A4A347-A934-4CA8-A2E9-18DB46303B41}"/>
    <cellStyle name="Separador de milhares 23 13 2 2" xfId="31406" xr:uid="{40E27239-94BC-44B2-BC26-73F7D395825B}"/>
    <cellStyle name="Separador de milhares 23 13 2 3" xfId="38728" xr:uid="{9C8F20DE-B468-409F-A064-0D1A591E8486}"/>
    <cellStyle name="Separador de milhares 23 13 2 4" xfId="46632" xr:uid="{B8418237-247B-48E8-AD2C-E59AA9FD6005}"/>
    <cellStyle name="Separador de milhares 23 13 3" xfId="28965" xr:uid="{2E6DAB84-BDA3-4114-A53C-9EADC3974DE3}"/>
    <cellStyle name="Separador de milhares 23 13 4" xfId="38727" xr:uid="{FCFA184B-D18E-48C5-A923-857E6242A9B0}"/>
    <cellStyle name="Separador de milhares 23 13 5" xfId="44188" xr:uid="{81475725-5B3E-440E-ACB9-100740615192}"/>
    <cellStyle name="Separador de milhares 23 14" xfId="22491" xr:uid="{4AAD1133-84FA-4FED-B023-09A0CC94559F}"/>
    <cellStyle name="Separador de milhares 23 14 2" xfId="30183" xr:uid="{674FAA30-B5D4-40D3-9177-D22FDC5E4AA9}"/>
    <cellStyle name="Separador de milhares 23 14 3" xfId="38729" xr:uid="{655B8FA4-10C4-44CA-8E8F-39066F10A969}"/>
    <cellStyle name="Separador de milhares 23 14 4" xfId="45409" xr:uid="{923E804D-4241-4457-A7D4-8EC439FF6E08}"/>
    <cellStyle name="Separador de milhares 23 15" xfId="22444" xr:uid="{C72F4240-F48D-47D3-86C2-181756136C2D}"/>
    <cellStyle name="Separador de milhares 23 15 2" xfId="32339" xr:uid="{A5E5661C-B6AE-43CC-BECB-E316E85FB7C5}"/>
    <cellStyle name="Separador de milhares 23 15 3" xfId="38682" xr:uid="{BEA953D9-EE85-4DF0-9723-23502610B860}"/>
    <cellStyle name="Separador de milhares 23 15 4" xfId="47070" xr:uid="{FEB2F2BB-6E38-45F6-8EDA-B9D04975C1E7}"/>
    <cellStyle name="Separador de milhares 23 16" xfId="26666" xr:uid="{C1152BA7-C091-413B-B6C7-57B27934418B}"/>
    <cellStyle name="Separador de milhares 23 17" xfId="28239" xr:uid="{91F224DA-5F38-421B-A18D-D8412EA4CC45}"/>
    <cellStyle name="Separador de milhares 23 18" xfId="35162" xr:uid="{B81B7740-83E8-4529-B429-28224308249A}"/>
    <cellStyle name="Separador de milhares 23 19" xfId="42965" xr:uid="{A0E3C029-C2F4-4E22-B53A-711959096D84}"/>
    <cellStyle name="Separador de milhares 23 2" xfId="22492" xr:uid="{AEF31728-C982-4E6E-89B7-2F616570A1B9}"/>
    <cellStyle name="Separador de milhares 23 2 10" xfId="38730" xr:uid="{7FFA4B6E-8B58-4A93-9AF2-B3B22144D5A8}"/>
    <cellStyle name="Separador de milhares 23 2 11" xfId="42977" xr:uid="{F4D2B2E5-663F-4C70-B89D-1DD0DAFB6669}"/>
    <cellStyle name="Separador de milhares 23 2 2" xfId="22493" xr:uid="{7E635470-5E0A-480E-AFF6-3800F3ECF82D}"/>
    <cellStyle name="Separador de milhares 23 2 2 2" xfId="22494" xr:uid="{8DB111ED-3ADA-40E5-A268-040BCE6284D9}"/>
    <cellStyle name="Separador de milhares 23 2 2 2 2" xfId="22495" xr:uid="{D479325D-2885-4AB6-B7D3-C930060FD96A}"/>
    <cellStyle name="Separador de milhares 23 2 2 2 2 2" xfId="31419" xr:uid="{B7838459-360C-4168-860E-87A38811A880}"/>
    <cellStyle name="Separador de milhares 23 2 2 2 2 3" xfId="38733" xr:uid="{59445B37-74E5-40AE-81DC-CA420026152F}"/>
    <cellStyle name="Separador de milhares 23 2 2 2 2 4" xfId="46645" xr:uid="{1D19D8F7-0A91-43BE-8C80-632B58DE9FCE}"/>
    <cellStyle name="Separador de milhares 23 2 2 2 3" xfId="28978" xr:uid="{E93FDA45-131C-422A-896E-78C96B12557A}"/>
    <cellStyle name="Separador de milhares 23 2 2 2 4" xfId="38732" xr:uid="{6FB969AD-BF35-49D6-B8A6-A7F674DFB702}"/>
    <cellStyle name="Separador de milhares 23 2 2 2 5" xfId="44201" xr:uid="{C9DF089B-A23D-48B3-BBD1-8020BF7B2EF0}"/>
    <cellStyle name="Separador de milhares 23 2 2 3" xfId="22496" xr:uid="{F9BE2F1E-7FA5-4DC4-8A7B-783623955E86}"/>
    <cellStyle name="Separador de milhares 23 2 2 3 2" xfId="30196" xr:uid="{BF9E826C-1D76-40D4-8D0F-E66DBBF83A49}"/>
    <cellStyle name="Separador de milhares 23 2 2 3 3" xfId="38734" xr:uid="{9564C6AD-4A97-4E7E-803B-258A15082EEA}"/>
    <cellStyle name="Separador de milhares 23 2 2 3 4" xfId="45422" xr:uid="{D17D72B5-C08A-4BBC-B520-79FF7391B979}"/>
    <cellStyle name="Separador de milhares 23 2 2 4" xfId="26679" xr:uid="{557D20A9-29B1-4EB1-9096-66DA20D39ABA}"/>
    <cellStyle name="Separador de milhares 23 2 2 5" xfId="28252" xr:uid="{35CB9D72-4461-4081-BEF4-1A3D244708E3}"/>
    <cellStyle name="Separador de milhares 23 2 2 6" xfId="38731" xr:uid="{6D7A0AA4-FF7C-4632-BE8E-5B460AD955C5}"/>
    <cellStyle name="Separador de milhares 23 2 2 7" xfId="42978" xr:uid="{019C1AF0-3142-45AF-878F-C1943F08EA4E}"/>
    <cellStyle name="Separador de milhares 23 2 3" xfId="22497" xr:uid="{CBA97991-A4E3-4100-82FE-381C9839FB88}"/>
    <cellStyle name="Separador de milhares 23 2 3 2" xfId="22498" xr:uid="{EA4F736F-B192-418F-873D-0E839BD7BB3C}"/>
    <cellStyle name="Separador de milhares 23 2 3 2 2" xfId="22499" xr:uid="{AFF4ECAF-8A33-499F-841B-91805914E0D6}"/>
    <cellStyle name="Separador de milhares 23 2 3 2 2 2" xfId="31420" xr:uid="{7AFCC694-77D2-4136-9D57-B212C002EB16}"/>
    <cellStyle name="Separador de milhares 23 2 3 2 2 3" xfId="38737" xr:uid="{24E66E57-70BB-4A4F-A31C-A4B71A5DD55D}"/>
    <cellStyle name="Separador de milhares 23 2 3 2 2 4" xfId="46646" xr:uid="{0BF044FF-A552-4A95-BB2C-7DDBED20AB0D}"/>
    <cellStyle name="Separador de milhares 23 2 3 2 3" xfId="28979" xr:uid="{9299EE16-75BB-4007-BBF6-B725FA77C41B}"/>
    <cellStyle name="Separador de milhares 23 2 3 2 4" xfId="38736" xr:uid="{A4A7DD2B-A408-4258-9BE6-1A0B0A2FCDC2}"/>
    <cellStyle name="Separador de milhares 23 2 3 2 5" xfId="44202" xr:uid="{716D7C30-DF6C-4797-9BCF-CE8B8D1D0E29}"/>
    <cellStyle name="Separador de milhares 23 2 3 3" xfId="22500" xr:uid="{868D06EA-BE99-49FD-A68F-FFF9D7DB622B}"/>
    <cellStyle name="Separador de milhares 23 2 3 3 2" xfId="30197" xr:uid="{FAA214C4-1637-4E85-B313-767F21AD252B}"/>
    <cellStyle name="Separador de milhares 23 2 3 3 3" xfId="38738" xr:uid="{0FCB1409-3DA6-4AC8-BAC4-0EEAEEE1A2FE}"/>
    <cellStyle name="Separador de milhares 23 2 3 3 4" xfId="45423" xr:uid="{847B7B79-1A96-41A5-8F6C-36F9B9141BFD}"/>
    <cellStyle name="Separador de milhares 23 2 3 4" xfId="26680" xr:uid="{99450B07-183B-4A4C-8AAE-5274B8C857CA}"/>
    <cellStyle name="Separador de milhares 23 2 3 5" xfId="28253" xr:uid="{6438E68D-6E9D-4070-8E0B-0C8290CA830D}"/>
    <cellStyle name="Separador de milhares 23 2 3 6" xfId="38735" xr:uid="{62DE54F3-82A9-4A54-8993-FCC8EC8C471B}"/>
    <cellStyle name="Separador de milhares 23 2 3 7" xfId="42979" xr:uid="{94605FAA-9241-4C24-BFE2-30B6F8E31E88}"/>
    <cellStyle name="Separador de milhares 23 2 4" xfId="22501" xr:uid="{C88417DE-382E-46E8-B57E-86353C315B2C}"/>
    <cellStyle name="Separador de milhares 23 2 4 2" xfId="22502" xr:uid="{9F82E734-1B67-4150-B293-F4DABEFB4C5F}"/>
    <cellStyle name="Separador de milhares 23 2 4 2 2" xfId="22503" xr:uid="{0AE4262B-754C-4BF1-BCDE-DE422C0285E4}"/>
    <cellStyle name="Separador de milhares 23 2 4 2 2 2" xfId="31421" xr:uid="{D9DBEF09-8E8E-48AA-B9B3-C198BCAEA178}"/>
    <cellStyle name="Separador de milhares 23 2 4 2 2 3" xfId="38741" xr:uid="{93252C4C-0286-4619-AD42-17B933AE389D}"/>
    <cellStyle name="Separador de milhares 23 2 4 2 2 4" xfId="46647" xr:uid="{405A7564-86CD-478E-8A34-FC70426E6594}"/>
    <cellStyle name="Separador de milhares 23 2 4 2 3" xfId="28980" xr:uid="{941FDDA3-DBD1-4408-8412-C5C8F62E4E39}"/>
    <cellStyle name="Separador de milhares 23 2 4 2 4" xfId="38740" xr:uid="{379D5467-4151-4B92-B179-C4E0A541FA91}"/>
    <cellStyle name="Separador de milhares 23 2 4 2 5" xfId="44203" xr:uid="{DC2E45C7-FF49-4BCB-B4C4-CC4020FE4C69}"/>
    <cellStyle name="Separador de milhares 23 2 4 3" xfId="22504" xr:uid="{395BD682-A540-476C-B59C-2AAC58553985}"/>
    <cellStyle name="Separador de milhares 23 2 4 3 2" xfId="30198" xr:uid="{C8EDBCFB-F2EE-469F-BD3F-C1C91A6B8712}"/>
    <cellStyle name="Separador de milhares 23 2 4 3 3" xfId="38742" xr:uid="{5CF3F02F-714F-46DF-AEE6-7AA7063731A7}"/>
    <cellStyle name="Separador de milhares 23 2 4 3 4" xfId="45424" xr:uid="{98E7E240-2740-463A-9F34-5AD82F752954}"/>
    <cellStyle name="Separador de milhares 23 2 4 4" xfId="26681" xr:uid="{9831480B-52D5-4460-84BE-506125314475}"/>
    <cellStyle name="Separador de milhares 23 2 4 5" xfId="28254" xr:uid="{0CE634E6-EEF5-46B9-87E3-0117D3F22F8D}"/>
    <cellStyle name="Separador de milhares 23 2 4 6" xfId="38739" xr:uid="{19B4A6E1-D4C4-419D-B329-37534FA0C4EE}"/>
    <cellStyle name="Separador de milhares 23 2 4 7" xfId="42980" xr:uid="{B3052BBF-D4E2-4267-84B2-5AEB708E394F}"/>
    <cellStyle name="Separador de milhares 23 2 5" xfId="22505" xr:uid="{E7620BC3-7604-4F70-9F45-987D02650DCD}"/>
    <cellStyle name="Separador de milhares 23 2 5 2" xfId="22506" xr:uid="{5C9A46BC-1282-444C-B947-A5588D363CFF}"/>
    <cellStyle name="Separador de milhares 23 2 5 2 2" xfId="22507" xr:uid="{48F0EB0E-5B57-4A25-9AAD-34A4315397C1}"/>
    <cellStyle name="Separador de milhares 23 2 5 2 2 2" xfId="31422" xr:uid="{29AF0F10-7664-4886-9E07-7F59584E1F40}"/>
    <cellStyle name="Separador de milhares 23 2 5 2 2 3" xfId="38745" xr:uid="{88CFD17A-7790-4312-92A7-ECCC1665F6CF}"/>
    <cellStyle name="Separador de milhares 23 2 5 2 2 4" xfId="46648" xr:uid="{A523ECB8-10AB-457F-97A5-CB8BBBAD1237}"/>
    <cellStyle name="Separador de milhares 23 2 5 2 3" xfId="28981" xr:uid="{0491AD05-0FA7-4980-B25A-244EEDD4F79E}"/>
    <cellStyle name="Separador de milhares 23 2 5 2 4" xfId="38744" xr:uid="{4225EE1D-315F-42C8-91A7-21DBD4B9A262}"/>
    <cellStyle name="Separador de milhares 23 2 5 2 5" xfId="44204" xr:uid="{723315B8-7167-4149-B253-D89405D11C75}"/>
    <cellStyle name="Separador de milhares 23 2 5 3" xfId="22508" xr:uid="{0FF6910B-9573-4868-A628-C38AAE273AA8}"/>
    <cellStyle name="Separador de milhares 23 2 5 3 2" xfId="30199" xr:uid="{8D4B43F4-B343-4098-B5CA-AB5F50C39AA8}"/>
    <cellStyle name="Separador de milhares 23 2 5 3 3" xfId="38746" xr:uid="{F8A4F018-4873-4C5A-BD9B-4E544752F807}"/>
    <cellStyle name="Separador de milhares 23 2 5 3 4" xfId="45425" xr:uid="{62C3970E-3354-4957-B8F7-96A6364E4FE5}"/>
    <cellStyle name="Separador de milhares 23 2 5 4" xfId="26682" xr:uid="{3B591D5F-F953-412D-950C-179DB1D62DBA}"/>
    <cellStyle name="Separador de milhares 23 2 5 5" xfId="28255" xr:uid="{7DDA6B2A-C009-4167-96E1-EE7FB0CE9A26}"/>
    <cellStyle name="Separador de milhares 23 2 5 6" xfId="38743" xr:uid="{E7BD742F-1823-4104-8C89-1B7F82071A4B}"/>
    <cellStyle name="Separador de milhares 23 2 5 7" xfId="42981" xr:uid="{58379519-FEAB-44AE-AFCD-78A11C90DFC6}"/>
    <cellStyle name="Separador de milhares 23 2 6" xfId="22509" xr:uid="{69A8A02E-1BC5-4D2A-9DED-FBB1A16F09E0}"/>
    <cellStyle name="Separador de milhares 23 2 6 2" xfId="22510" xr:uid="{EDB51991-7DD6-4C2E-BD48-7293CA9C21D0}"/>
    <cellStyle name="Separador de milhares 23 2 6 2 2" xfId="31418" xr:uid="{427E721E-0B08-47F0-AC4A-5289CE641391}"/>
    <cellStyle name="Separador de milhares 23 2 6 2 3" xfId="38748" xr:uid="{E09D062B-60A2-41C9-91EC-D1277044DC7A}"/>
    <cellStyle name="Separador de milhares 23 2 6 2 4" xfId="46644" xr:uid="{AC55DC35-A0F1-460B-BE18-14DD4F75D24E}"/>
    <cellStyle name="Separador de milhares 23 2 6 3" xfId="28977" xr:uid="{BAFA0158-FD04-45B5-922C-8E687A629025}"/>
    <cellStyle name="Separador de milhares 23 2 6 4" xfId="38747" xr:uid="{4ABEA39B-839A-41A8-B95A-B423D2E84023}"/>
    <cellStyle name="Separador de milhares 23 2 6 5" xfId="44200" xr:uid="{F5BA0EA4-2256-4912-97A7-98ED248672AA}"/>
    <cellStyle name="Separador de milhares 23 2 7" xfId="22511" xr:uid="{4F33EAF8-D824-42FF-8D9B-032E9F36851E}"/>
    <cellStyle name="Separador de milhares 23 2 7 2" xfId="30195" xr:uid="{9E62B4D4-BFE1-45DE-BA22-C2175429A7FF}"/>
    <cellStyle name="Separador de milhares 23 2 7 3" xfId="38749" xr:uid="{04599177-667A-461E-BC25-3BB2E8A4EC9E}"/>
    <cellStyle name="Separador de milhares 23 2 7 4" xfId="45421" xr:uid="{1E6D5F46-6276-4961-A882-8F1CDA64A367}"/>
    <cellStyle name="Separador de milhares 23 2 8" xfId="26678" xr:uid="{3020C096-4A72-4DF2-849C-6BE213EE6751}"/>
    <cellStyle name="Separador de milhares 23 2 9" xfId="28251" xr:uid="{CA6A349E-5187-45B3-909D-C5EB8928BBF5}"/>
    <cellStyle name="Separador de milhares 23 20" xfId="16990" xr:uid="{DBE1643A-6471-4D9E-9D39-104DBA8C1EE4}"/>
    <cellStyle name="Separador de milhares 23 3" xfId="22512" xr:uid="{E4183874-FF7C-425F-9740-A003AD1DA504}"/>
    <cellStyle name="Separador de milhares 23 3 10" xfId="38750" xr:uid="{01F56FED-B384-42B9-9629-3B6C8AAF7AC9}"/>
    <cellStyle name="Separador de milhares 23 3 11" xfId="42982" xr:uid="{EA1B5D7F-05FF-458C-A494-A8C831BE7B15}"/>
    <cellStyle name="Separador de milhares 23 3 2" xfId="22513" xr:uid="{E448E8B5-F529-49B1-8E9B-EA4B2CB94965}"/>
    <cellStyle name="Separador de milhares 23 3 2 2" xfId="22514" xr:uid="{6E30BC21-78F0-4A4C-802E-6B7E56671DBC}"/>
    <cellStyle name="Separador de milhares 23 3 2 2 2" xfId="22515" xr:uid="{CD057886-4023-481B-9795-7FB85F3B69F6}"/>
    <cellStyle name="Separador de milhares 23 3 2 2 2 2" xfId="31424" xr:uid="{7FB25314-E424-49BD-8A53-D06BFCE5330B}"/>
    <cellStyle name="Separador de milhares 23 3 2 2 2 3" xfId="38753" xr:uid="{1A38AFE4-01BE-4378-A8D2-CD206D519290}"/>
    <cellStyle name="Separador de milhares 23 3 2 2 2 4" xfId="46650" xr:uid="{0689A5A0-6F0A-4451-B22A-1A6E039670EE}"/>
    <cellStyle name="Separador de milhares 23 3 2 2 3" xfId="28983" xr:uid="{40740DE8-4400-4F27-B328-9C65DD24E3DD}"/>
    <cellStyle name="Separador de milhares 23 3 2 2 4" xfId="38752" xr:uid="{7ADD8282-55CA-4535-8DEA-7373C30B3CC7}"/>
    <cellStyle name="Separador de milhares 23 3 2 2 5" xfId="44206" xr:uid="{E1C45577-5700-414E-AD00-DA4F8DBDA62B}"/>
    <cellStyle name="Separador de milhares 23 3 2 3" xfId="22516" xr:uid="{DB9BAF86-2748-46B4-A5DB-84FF9962C684}"/>
    <cellStyle name="Separador de milhares 23 3 2 3 2" xfId="30201" xr:uid="{74864B5C-EAAE-4265-93FD-B252DE2B82CA}"/>
    <cellStyle name="Separador de milhares 23 3 2 3 3" xfId="38754" xr:uid="{FF6E18D5-6B51-4740-8918-234596C57F5B}"/>
    <cellStyle name="Separador de milhares 23 3 2 3 4" xfId="45427" xr:uid="{C57A3098-64DA-4DB0-BB31-DE5D2515C190}"/>
    <cellStyle name="Separador de milhares 23 3 2 4" xfId="26684" xr:uid="{F9B3F638-C523-44E3-9FA7-1D05B7760901}"/>
    <cellStyle name="Separador de milhares 23 3 2 5" xfId="28257" xr:uid="{9B006F2D-ED19-409A-B591-FEF39044FCE2}"/>
    <cellStyle name="Separador de milhares 23 3 2 6" xfId="38751" xr:uid="{9C5144D7-B127-4701-8C5B-2EF87DFEF495}"/>
    <cellStyle name="Separador de milhares 23 3 2 7" xfId="42983" xr:uid="{8756BAE0-EE51-4320-BD04-78ADC9293664}"/>
    <cellStyle name="Separador de milhares 23 3 3" xfId="22517" xr:uid="{942B4E60-6D2B-41D5-9962-76347A6D062E}"/>
    <cellStyle name="Separador de milhares 23 3 3 2" xfId="22518" xr:uid="{9C71EF29-644C-45A1-8190-1C7CA0E6FBDF}"/>
    <cellStyle name="Separador de milhares 23 3 3 2 2" xfId="22519" xr:uid="{848B0098-C7AD-4E3B-A815-9829922BE82F}"/>
    <cellStyle name="Separador de milhares 23 3 3 2 2 2" xfId="31425" xr:uid="{0BA30E32-DA45-430C-9DB3-33564D18D4BA}"/>
    <cellStyle name="Separador de milhares 23 3 3 2 2 3" xfId="38757" xr:uid="{BE97D42B-B0D1-4D76-9B11-7CDCDD17B094}"/>
    <cellStyle name="Separador de milhares 23 3 3 2 2 4" xfId="46651" xr:uid="{D8D04065-EFC4-429F-97B2-771CFB0137EF}"/>
    <cellStyle name="Separador de milhares 23 3 3 2 3" xfId="28984" xr:uid="{A7C4CBFE-1F5B-4C5B-955E-FC2C63328A7A}"/>
    <cellStyle name="Separador de milhares 23 3 3 2 4" xfId="38756" xr:uid="{47C98C29-2C48-4F8F-9510-0D207CEAE52C}"/>
    <cellStyle name="Separador de milhares 23 3 3 2 5" xfId="44207" xr:uid="{98B80B25-DF62-43DD-9229-D38495B3B343}"/>
    <cellStyle name="Separador de milhares 23 3 3 3" xfId="22520" xr:uid="{BC4D65B3-17E5-4704-A286-6FEC9EEEF156}"/>
    <cellStyle name="Separador de milhares 23 3 3 3 2" xfId="30202" xr:uid="{2D779AF3-93AF-45A0-8C5B-32177C393EE2}"/>
    <cellStyle name="Separador de milhares 23 3 3 3 3" xfId="38758" xr:uid="{AF2532D3-14B8-45DC-8E8C-F5D8695931E6}"/>
    <cellStyle name="Separador de milhares 23 3 3 3 4" xfId="45428" xr:uid="{6A6C44FA-C77F-41E7-8A93-FDC8FEE0A602}"/>
    <cellStyle name="Separador de milhares 23 3 3 4" xfId="26685" xr:uid="{1A8C9954-CEBE-4333-B2EA-910633AABE43}"/>
    <cellStyle name="Separador de milhares 23 3 3 5" xfId="28258" xr:uid="{017BA3A3-4E70-4D28-B0BA-759C6887D1AA}"/>
    <cellStyle name="Separador de milhares 23 3 3 6" xfId="38755" xr:uid="{57EE7538-6FED-47C9-9E16-60FE8A27A339}"/>
    <cellStyle name="Separador de milhares 23 3 3 7" xfId="42984" xr:uid="{E935E624-E012-47D7-AA9F-29E0439CA648}"/>
    <cellStyle name="Separador de milhares 23 3 4" xfId="22521" xr:uid="{D86A7AA9-CA89-4BC1-994E-91F209CB5309}"/>
    <cellStyle name="Separador de milhares 23 3 4 2" xfId="22522" xr:uid="{F89879DA-8183-4C80-A82A-FF0D6C428323}"/>
    <cellStyle name="Separador de milhares 23 3 4 2 2" xfId="22523" xr:uid="{2DD71624-1D4C-4221-A3F8-98CEC780C70F}"/>
    <cellStyle name="Separador de milhares 23 3 4 2 2 2" xfId="31426" xr:uid="{B3EE3BFF-F909-463E-A5DD-5EE58D8A39D4}"/>
    <cellStyle name="Separador de milhares 23 3 4 2 2 3" xfId="38761" xr:uid="{3D9114C4-06CD-4F05-8CEB-A4D405C29C9B}"/>
    <cellStyle name="Separador de milhares 23 3 4 2 2 4" xfId="46652" xr:uid="{320C0B8B-95A7-461F-9392-8C635035C176}"/>
    <cellStyle name="Separador de milhares 23 3 4 2 3" xfId="28985" xr:uid="{ADE31AD6-7139-4F3A-ACF2-94A3CE15605D}"/>
    <cellStyle name="Separador de milhares 23 3 4 2 4" xfId="38760" xr:uid="{E376C763-8BBE-4541-9876-3CD22EEB7C18}"/>
    <cellStyle name="Separador de milhares 23 3 4 2 5" xfId="44208" xr:uid="{A6192784-1D93-4ADA-9EF9-13C64CDD0B07}"/>
    <cellStyle name="Separador de milhares 23 3 4 3" xfId="22524" xr:uid="{BFB9D96A-72AF-43A3-9364-65AB6780617B}"/>
    <cellStyle name="Separador de milhares 23 3 4 3 2" xfId="30203" xr:uid="{6E08DC48-69ED-4929-8ED5-1C393DF0F3F7}"/>
    <cellStyle name="Separador de milhares 23 3 4 3 3" xfId="38762" xr:uid="{2AF3AE9E-6768-427D-9F81-30DF00F1F197}"/>
    <cellStyle name="Separador de milhares 23 3 4 3 4" xfId="45429" xr:uid="{AB8B66F4-1069-4771-BE46-C566A920C4DF}"/>
    <cellStyle name="Separador de milhares 23 3 4 4" xfId="26686" xr:uid="{3EBA3681-531A-464A-A37C-E178147AA084}"/>
    <cellStyle name="Separador de milhares 23 3 4 5" xfId="28259" xr:uid="{6003D27A-33FD-4759-914D-98F80303F058}"/>
    <cellStyle name="Separador de milhares 23 3 4 6" xfId="38759" xr:uid="{2D691178-19C5-49CD-85DD-31FAB87F6E34}"/>
    <cellStyle name="Separador de milhares 23 3 4 7" xfId="42985" xr:uid="{F53C505F-8F1F-4030-80BD-4EA80D8FDEEA}"/>
    <cellStyle name="Separador de milhares 23 3 5" xfId="22525" xr:uid="{F878BE79-57F5-44E7-957A-25F6E7B7DF48}"/>
    <cellStyle name="Separador de milhares 23 3 5 2" xfId="22526" xr:uid="{6E4EE4CD-ACFA-4B04-AF48-2B374834D3FC}"/>
    <cellStyle name="Separador de milhares 23 3 5 2 2" xfId="22527" xr:uid="{41B00EF2-776E-45F0-9A75-3181454623E2}"/>
    <cellStyle name="Separador de milhares 23 3 5 2 2 2" xfId="31427" xr:uid="{F5354B98-0BFE-4079-B30D-37792126006B}"/>
    <cellStyle name="Separador de milhares 23 3 5 2 2 3" xfId="38765" xr:uid="{513B176F-9AF6-4DCD-9E63-64A28F48F3DD}"/>
    <cellStyle name="Separador de milhares 23 3 5 2 2 4" xfId="46653" xr:uid="{3BF950BB-1C17-4141-95B3-37BB90F3AB32}"/>
    <cellStyle name="Separador de milhares 23 3 5 2 3" xfId="28986" xr:uid="{86974CDE-65C0-4BCE-A5F6-03EDF6A0BA4B}"/>
    <cellStyle name="Separador de milhares 23 3 5 2 4" xfId="38764" xr:uid="{18F183E1-BABE-476A-93BD-EE089900F526}"/>
    <cellStyle name="Separador de milhares 23 3 5 2 5" xfId="44209" xr:uid="{FD0BC600-6383-4F50-982E-7070E545C688}"/>
    <cellStyle name="Separador de milhares 23 3 5 3" xfId="22528" xr:uid="{A71F8DB9-B690-453C-AA7D-8BD2D18E98A5}"/>
    <cellStyle name="Separador de milhares 23 3 5 3 2" xfId="30204" xr:uid="{2327C9C0-56E4-4C69-9EE6-AF64A8AECC7C}"/>
    <cellStyle name="Separador de milhares 23 3 5 3 3" xfId="38766" xr:uid="{2DE0AB62-3F42-4698-86DA-10294CC0796A}"/>
    <cellStyle name="Separador de milhares 23 3 5 3 4" xfId="45430" xr:uid="{CB01E3D1-F4FB-45D1-8454-1B33E239BD14}"/>
    <cellStyle name="Separador de milhares 23 3 5 4" xfId="26687" xr:uid="{1E66EA9E-7040-4D15-98D3-259EE83FC30E}"/>
    <cellStyle name="Separador de milhares 23 3 5 5" xfId="28260" xr:uid="{E824E853-FAB4-44F4-B37E-376CC5997D45}"/>
    <cellStyle name="Separador de milhares 23 3 5 6" xfId="38763" xr:uid="{3617CC5E-7935-4482-A0C5-82FA1688B359}"/>
    <cellStyle name="Separador de milhares 23 3 5 7" xfId="42986" xr:uid="{19E3C159-0DAD-44FE-95DA-DA133B328BD5}"/>
    <cellStyle name="Separador de milhares 23 3 6" xfId="22529" xr:uid="{59C1CC9C-D968-4671-9FFB-ACC672D3BFC6}"/>
    <cellStyle name="Separador de milhares 23 3 6 2" xfId="22530" xr:uid="{54CCD49D-6E28-4233-9BD3-47A9E3DA530C}"/>
    <cellStyle name="Separador de milhares 23 3 6 2 2" xfId="31423" xr:uid="{A7E81E93-F500-40B3-8BB0-EF35AF05D64A}"/>
    <cellStyle name="Separador de milhares 23 3 6 2 3" xfId="38768" xr:uid="{5E50C2C4-7159-440D-BB65-B1589C52A46C}"/>
    <cellStyle name="Separador de milhares 23 3 6 2 4" xfId="46649" xr:uid="{71E2D3D1-67B9-498F-9306-16878262637D}"/>
    <cellStyle name="Separador de milhares 23 3 6 3" xfId="28982" xr:uid="{F7254FB3-846C-4CAC-8A5B-E9EAB11F67F2}"/>
    <cellStyle name="Separador de milhares 23 3 6 4" xfId="38767" xr:uid="{4D403514-2720-4158-AA34-F840F0AA4F47}"/>
    <cellStyle name="Separador de milhares 23 3 6 5" xfId="44205" xr:uid="{378C170B-D70C-44DA-8F97-83A1846F75AC}"/>
    <cellStyle name="Separador de milhares 23 3 7" xfId="22531" xr:uid="{62405DAB-50BA-446E-8EFA-CA86FF63ED13}"/>
    <cellStyle name="Separador de milhares 23 3 7 2" xfId="30200" xr:uid="{3E322878-262C-481E-AD3E-1AFEF4AAF260}"/>
    <cellStyle name="Separador de milhares 23 3 7 3" xfId="38769" xr:uid="{5C6D84FA-FA39-4830-A7D5-8C87B4C2A6CD}"/>
    <cellStyle name="Separador de milhares 23 3 7 4" xfId="45426" xr:uid="{2806FC7C-9521-4251-B753-6D99C47CA59D}"/>
    <cellStyle name="Separador de milhares 23 3 8" xfId="26683" xr:uid="{6F7016BB-BD9D-432B-B51D-7772082045E8}"/>
    <cellStyle name="Separador de milhares 23 3 9" xfId="28256" xr:uid="{2C2201B1-1971-4C22-81E5-04EE2F871E1D}"/>
    <cellStyle name="Separador de milhares 23 4" xfId="22532" xr:uid="{3CB3F53B-F933-4668-AC83-BABBF1EDBB56}"/>
    <cellStyle name="Separador de milhares 23 4 10" xfId="38770" xr:uid="{D734AAD1-F9FB-48C7-BBDD-25530BF73C80}"/>
    <cellStyle name="Separador de milhares 23 4 11" xfId="42987" xr:uid="{4E72D467-DCE1-4CE4-B60B-7E7860E7FEC0}"/>
    <cellStyle name="Separador de milhares 23 4 2" xfId="22533" xr:uid="{93D5BF31-945D-4975-BB8A-A864610D0AFB}"/>
    <cellStyle name="Separador de milhares 23 4 2 2" xfId="22534" xr:uid="{F43EE63B-FF49-4E3B-8EC2-153C10F0668C}"/>
    <cellStyle name="Separador de milhares 23 4 2 2 2" xfId="22535" xr:uid="{616124FA-BBC8-4A14-8589-6353BEDA5E6D}"/>
    <cellStyle name="Separador de milhares 23 4 2 2 2 2" xfId="31429" xr:uid="{BDDA82B1-FC58-44D7-BE96-64E8D22653EE}"/>
    <cellStyle name="Separador de milhares 23 4 2 2 2 3" xfId="38773" xr:uid="{2FDD57D8-566A-45D9-BBAB-B877D9DB553E}"/>
    <cellStyle name="Separador de milhares 23 4 2 2 2 4" xfId="46655" xr:uid="{E935C985-1C39-462A-AA2A-1E126F33FE99}"/>
    <cellStyle name="Separador de milhares 23 4 2 2 3" xfId="28988" xr:uid="{6C0100BF-70C6-44C2-B112-42579E6F9FD4}"/>
    <cellStyle name="Separador de milhares 23 4 2 2 4" xfId="38772" xr:uid="{99913840-14F1-40FA-A0F1-D479CF0E30BB}"/>
    <cellStyle name="Separador de milhares 23 4 2 2 5" xfId="44211" xr:uid="{F031BEFF-B4BF-49DB-80DB-1DC21AB2D297}"/>
    <cellStyle name="Separador de milhares 23 4 2 3" xfId="22536" xr:uid="{3D756904-4BC0-4C0D-BD13-7A5FABEB1AB3}"/>
    <cellStyle name="Separador de milhares 23 4 2 3 2" xfId="30206" xr:uid="{9F6602F2-BC95-489C-B97C-74E4E31F6DB6}"/>
    <cellStyle name="Separador de milhares 23 4 2 3 3" xfId="38774" xr:uid="{AC6DA3D7-4599-4C69-955D-3E3821D6775E}"/>
    <cellStyle name="Separador de milhares 23 4 2 3 4" xfId="45432" xr:uid="{29D8392E-C798-469B-BE1E-573AB311FDF4}"/>
    <cellStyle name="Separador de milhares 23 4 2 4" xfId="26689" xr:uid="{CA66C291-FB32-4225-BD3D-24F5954AA106}"/>
    <cellStyle name="Separador de milhares 23 4 2 5" xfId="28262" xr:uid="{EF356425-AA3A-494F-83AC-8EE935A3B6FF}"/>
    <cellStyle name="Separador de milhares 23 4 2 6" xfId="38771" xr:uid="{9592D43E-E68A-4AE8-A226-83F7C3F838B9}"/>
    <cellStyle name="Separador de milhares 23 4 2 7" xfId="42988" xr:uid="{5307AEBA-19E0-4BF2-87CE-B47541B29EB1}"/>
    <cellStyle name="Separador de milhares 23 4 3" xfId="22537" xr:uid="{E909627A-D99F-40A2-AD94-75A93341A94C}"/>
    <cellStyle name="Separador de milhares 23 4 3 2" xfId="22538" xr:uid="{3131B064-F718-42E7-A148-66EDDA07CC01}"/>
    <cellStyle name="Separador de milhares 23 4 3 2 2" xfId="22539" xr:uid="{B3F7C425-B4F1-4D3E-8D54-9507238C7B2F}"/>
    <cellStyle name="Separador de milhares 23 4 3 2 2 2" xfId="31430" xr:uid="{AC6F5809-C47F-4776-8567-1677B2A8DEBE}"/>
    <cellStyle name="Separador de milhares 23 4 3 2 2 3" xfId="38777" xr:uid="{C9C30BE5-2A39-4D99-B10F-4A71892FED6A}"/>
    <cellStyle name="Separador de milhares 23 4 3 2 2 4" xfId="46656" xr:uid="{F58A8F17-C2E5-4D94-9023-E179A43002CE}"/>
    <cellStyle name="Separador de milhares 23 4 3 2 3" xfId="28989" xr:uid="{685683B6-3638-4A26-90E6-70572E29BD2D}"/>
    <cellStyle name="Separador de milhares 23 4 3 2 4" xfId="38776" xr:uid="{56DB27E8-10B3-41CA-AE71-319997907FD7}"/>
    <cellStyle name="Separador de milhares 23 4 3 2 5" xfId="44212" xr:uid="{CFC6F3C9-84B1-4A14-8A32-ED08B22CBEB2}"/>
    <cellStyle name="Separador de milhares 23 4 3 3" xfId="22540" xr:uid="{BB3E17C0-1A93-472F-A16C-4B51B6F710F2}"/>
    <cellStyle name="Separador de milhares 23 4 3 3 2" xfId="30207" xr:uid="{C6B262A6-04F8-4DBE-B1E9-078052F16DFC}"/>
    <cellStyle name="Separador de milhares 23 4 3 3 3" xfId="38778" xr:uid="{732899B9-CA10-4F34-88DA-C48614C940B5}"/>
    <cellStyle name="Separador de milhares 23 4 3 3 4" xfId="45433" xr:uid="{B43D40E1-F122-4B42-B93A-2E57BA21745E}"/>
    <cellStyle name="Separador de milhares 23 4 3 4" xfId="26690" xr:uid="{CFAE2445-F20F-42CE-B972-F4128CDB57A8}"/>
    <cellStyle name="Separador de milhares 23 4 3 5" xfId="28263" xr:uid="{0A1A9BD5-A90C-42EC-9C2E-EA1D25378754}"/>
    <cellStyle name="Separador de milhares 23 4 3 6" xfId="38775" xr:uid="{9FEAE8A9-EB57-4941-AFD8-0F5A61086406}"/>
    <cellStyle name="Separador de milhares 23 4 3 7" xfId="42989" xr:uid="{1E546CBE-E3A2-4B5C-8681-982F7FB80CCE}"/>
    <cellStyle name="Separador de milhares 23 4 4" xfId="22541" xr:uid="{C188045D-BD41-470B-BE75-5D5CB501682E}"/>
    <cellStyle name="Separador de milhares 23 4 4 2" xfId="22542" xr:uid="{E47586E7-BAAB-425F-8ED9-73D55FCBECAC}"/>
    <cellStyle name="Separador de milhares 23 4 4 2 2" xfId="22543" xr:uid="{F6D152D1-B88B-4A39-90B9-45EFEEC7CCC3}"/>
    <cellStyle name="Separador de milhares 23 4 4 2 2 2" xfId="31431" xr:uid="{267374DF-9B52-42FB-ABD7-5356433A5D0C}"/>
    <cellStyle name="Separador de milhares 23 4 4 2 2 3" xfId="38781" xr:uid="{36804971-39D4-4901-9C36-CECD79326776}"/>
    <cellStyle name="Separador de milhares 23 4 4 2 2 4" xfId="46657" xr:uid="{361A7132-9C90-4438-912F-87037065D433}"/>
    <cellStyle name="Separador de milhares 23 4 4 2 3" xfId="28990" xr:uid="{75883ADC-2B00-4187-9BF1-E6A8572B4124}"/>
    <cellStyle name="Separador de milhares 23 4 4 2 4" xfId="38780" xr:uid="{2965FCFD-1F83-40A2-9B2F-C105DD7119C0}"/>
    <cellStyle name="Separador de milhares 23 4 4 2 5" xfId="44213" xr:uid="{2B452774-EDBD-42F3-B78B-18D39CF3189C}"/>
    <cellStyle name="Separador de milhares 23 4 4 3" xfId="22544" xr:uid="{8AF1C9BE-E0FD-41DA-8742-B2732B00039D}"/>
    <cellStyle name="Separador de milhares 23 4 4 3 2" xfId="30208" xr:uid="{6F79BCF1-969E-4CF8-90FB-580A36658369}"/>
    <cellStyle name="Separador de milhares 23 4 4 3 3" xfId="38782" xr:uid="{B88461EC-6B40-4526-8D21-90BE98583750}"/>
    <cellStyle name="Separador de milhares 23 4 4 3 4" xfId="45434" xr:uid="{2EF9935E-6669-4AE5-846D-CBD0FCDF5B6A}"/>
    <cellStyle name="Separador de milhares 23 4 4 4" xfId="26691" xr:uid="{F3DCD061-B8A8-4B0A-8A77-182A6988DD1C}"/>
    <cellStyle name="Separador de milhares 23 4 4 5" xfId="28264" xr:uid="{4791294F-4648-449D-903B-F92F2BC6CB66}"/>
    <cellStyle name="Separador de milhares 23 4 4 6" xfId="38779" xr:uid="{830DDC5A-4BA1-4114-8DA9-55B7AE73AAA1}"/>
    <cellStyle name="Separador de milhares 23 4 4 7" xfId="42990" xr:uid="{52235D4A-031B-414A-9B5E-F9C83FB8104E}"/>
    <cellStyle name="Separador de milhares 23 4 5" xfId="22545" xr:uid="{A118C627-B433-4E00-BCA4-E40019985CFF}"/>
    <cellStyle name="Separador de milhares 23 4 5 2" xfId="22546" xr:uid="{741505E8-E236-4D36-B6A7-8071296F4830}"/>
    <cellStyle name="Separador de milhares 23 4 5 2 2" xfId="22547" xr:uid="{F9DEDBA0-4007-441D-93E4-C731818A7565}"/>
    <cellStyle name="Separador de milhares 23 4 5 2 2 2" xfId="31432" xr:uid="{A0423306-C08C-45C9-BD97-B93123AD2E21}"/>
    <cellStyle name="Separador de milhares 23 4 5 2 2 3" xfId="38785" xr:uid="{6C7B1AE2-4B2F-4EB2-A01C-8A24A2DE1C4D}"/>
    <cellStyle name="Separador de milhares 23 4 5 2 2 4" xfId="46658" xr:uid="{50CFD84A-D7C0-40EE-96FE-F14543EE7B21}"/>
    <cellStyle name="Separador de milhares 23 4 5 2 3" xfId="28991" xr:uid="{B3F8626A-4CFA-43AF-AABD-A7A2893F24D4}"/>
    <cellStyle name="Separador de milhares 23 4 5 2 4" xfId="38784" xr:uid="{683A0E23-6B00-4AED-B624-B7584CCC59D7}"/>
    <cellStyle name="Separador de milhares 23 4 5 2 5" xfId="44214" xr:uid="{18653748-D94E-4D6B-BE57-F07127C1CA8E}"/>
    <cellStyle name="Separador de milhares 23 4 5 3" xfId="22548" xr:uid="{62F3F959-360E-4051-BED7-4D1F23C85C05}"/>
    <cellStyle name="Separador de milhares 23 4 5 3 2" xfId="30209" xr:uid="{6A74D72A-E9D2-41CC-AE56-CD6B9FA6FD34}"/>
    <cellStyle name="Separador de milhares 23 4 5 3 3" xfId="38786" xr:uid="{B0EA3385-A6EB-466C-86F9-1423B564B029}"/>
    <cellStyle name="Separador de milhares 23 4 5 3 4" xfId="45435" xr:uid="{01791DA3-7916-4D1E-BFFE-AC0C13ABF288}"/>
    <cellStyle name="Separador de milhares 23 4 5 4" xfId="26692" xr:uid="{5239BCE7-FFDC-408C-99BB-F2EA9C8EC929}"/>
    <cellStyle name="Separador de milhares 23 4 5 5" xfId="28265" xr:uid="{36A6A2B1-9B23-4CA2-8B1B-3ADA7109A2B7}"/>
    <cellStyle name="Separador de milhares 23 4 5 6" xfId="38783" xr:uid="{2D3CDD2B-51B2-4ECB-B0A7-BEB4CD8534A5}"/>
    <cellStyle name="Separador de milhares 23 4 5 7" xfId="42991" xr:uid="{5812144C-7AFE-40D6-950D-A94C1A567E49}"/>
    <cellStyle name="Separador de milhares 23 4 6" xfId="22549" xr:uid="{B1E2BB44-1F59-4BBE-A7BB-537F6FB3C989}"/>
    <cellStyle name="Separador de milhares 23 4 6 2" xfId="22550" xr:uid="{7FAC4A72-A282-4A0F-AD6E-A8A60FED627D}"/>
    <cellStyle name="Separador de milhares 23 4 6 2 2" xfId="31428" xr:uid="{6300059C-FA2C-44FE-880F-6279AA0AA54A}"/>
    <cellStyle name="Separador de milhares 23 4 6 2 3" xfId="38788" xr:uid="{3BD8F050-1072-4B19-BE38-D0E4B26D593B}"/>
    <cellStyle name="Separador de milhares 23 4 6 2 4" xfId="46654" xr:uid="{5B9AB343-4571-4802-BC82-495CB3A8B838}"/>
    <cellStyle name="Separador de milhares 23 4 6 3" xfId="28987" xr:uid="{6FEF6BFC-9415-404B-9EEE-88884C9B2507}"/>
    <cellStyle name="Separador de milhares 23 4 6 4" xfId="38787" xr:uid="{0736D9AF-DA50-4211-A8C9-FC0C957BB9A3}"/>
    <cellStyle name="Separador de milhares 23 4 6 5" xfId="44210" xr:uid="{0BA68FE7-6A48-4DFB-928C-68DB7E842A11}"/>
    <cellStyle name="Separador de milhares 23 4 7" xfId="22551" xr:uid="{D7955B24-3F22-4068-A9AE-5871B26BCA87}"/>
    <cellStyle name="Separador de milhares 23 4 7 2" xfId="30205" xr:uid="{83BC74D0-A12C-4502-8E8C-03D9D5CC336A}"/>
    <cellStyle name="Separador de milhares 23 4 7 3" xfId="38789" xr:uid="{27F52D55-B199-4DB1-A3F0-CD33D0B3B7D6}"/>
    <cellStyle name="Separador de milhares 23 4 7 4" xfId="45431" xr:uid="{A35B8E02-AA2A-42E5-B726-D254D052DD21}"/>
    <cellStyle name="Separador de milhares 23 4 8" xfId="26688" xr:uid="{D58931FF-AC21-49BF-8AD3-0CEF945DF62A}"/>
    <cellStyle name="Separador de milhares 23 4 9" xfId="28261" xr:uid="{8CAB314F-ADDE-4778-9821-E995BB2F4EA9}"/>
    <cellStyle name="Separador de milhares 23 5" xfId="22552" xr:uid="{8119AF6C-862A-4965-B1A7-D5A9AEF8BFDE}"/>
    <cellStyle name="Separador de milhares 23 5 10" xfId="38790" xr:uid="{A1435D0C-3E9D-403E-AE9A-69A9913742C2}"/>
    <cellStyle name="Separador de milhares 23 5 11" xfId="42992" xr:uid="{217763A3-C5F5-4B98-BEFB-26DDB9B20F71}"/>
    <cellStyle name="Separador de milhares 23 5 2" xfId="22553" xr:uid="{F8095C40-9628-46C4-8DE4-1CADB9964816}"/>
    <cellStyle name="Separador de milhares 23 5 2 2" xfId="22554" xr:uid="{E1F2D232-58A5-44A1-8567-786E59F09251}"/>
    <cellStyle name="Separador de milhares 23 5 2 2 2" xfId="22555" xr:uid="{0469F877-F1FA-4AAE-A96B-0E3BE08499E2}"/>
    <cellStyle name="Separador de milhares 23 5 2 2 2 2" xfId="31434" xr:uid="{EC47DB52-2DD0-4242-B27D-A046E3E0F32E}"/>
    <cellStyle name="Separador de milhares 23 5 2 2 2 3" xfId="38793" xr:uid="{CF9515D5-BE2D-4640-9078-6E1747ED938C}"/>
    <cellStyle name="Separador de milhares 23 5 2 2 2 4" xfId="46660" xr:uid="{D5F8C850-E6DC-48FD-849E-6C8A4DD997E7}"/>
    <cellStyle name="Separador de milhares 23 5 2 2 3" xfId="28993" xr:uid="{D8D87F14-D4B6-414A-92B1-4DFBF699C7B6}"/>
    <cellStyle name="Separador de milhares 23 5 2 2 4" xfId="38792" xr:uid="{8311DB61-E96A-4072-9F25-30AEA9664DA5}"/>
    <cellStyle name="Separador de milhares 23 5 2 2 5" xfId="44216" xr:uid="{CB226A2F-B7D5-4B28-8328-A1A524D3ED76}"/>
    <cellStyle name="Separador de milhares 23 5 2 3" xfId="22556" xr:uid="{1CCCF5BD-3C12-4BAA-9AE7-BD9015C1DFDD}"/>
    <cellStyle name="Separador de milhares 23 5 2 3 2" xfId="30211" xr:uid="{4DBB50BF-AE5F-4325-95D1-9EFA9450B3FB}"/>
    <cellStyle name="Separador de milhares 23 5 2 3 3" xfId="38794" xr:uid="{1E1BBA75-279C-418B-A42A-A5D4165EF8BC}"/>
    <cellStyle name="Separador de milhares 23 5 2 3 4" xfId="45437" xr:uid="{988D66A9-C5CC-408D-B7E7-2ECC05111D79}"/>
    <cellStyle name="Separador de milhares 23 5 2 4" xfId="26694" xr:uid="{12A7D598-7232-495F-8925-17FE584004F1}"/>
    <cellStyle name="Separador de milhares 23 5 2 5" xfId="28267" xr:uid="{E994B6DD-7CC2-424B-93D9-CCFFA0F709C8}"/>
    <cellStyle name="Separador de milhares 23 5 2 6" xfId="38791" xr:uid="{831416D2-534E-417F-A595-28ECCE05A698}"/>
    <cellStyle name="Separador de milhares 23 5 2 7" xfId="42993" xr:uid="{5B8ECCFE-5DA0-476A-8BAF-AE902953B5AE}"/>
    <cellStyle name="Separador de milhares 23 5 3" xfId="22557" xr:uid="{39B330C5-1C83-4A75-AC01-722ED739E234}"/>
    <cellStyle name="Separador de milhares 23 5 3 2" xfId="22558" xr:uid="{E42C0853-9D8A-4B1A-9373-04E3D6E3180A}"/>
    <cellStyle name="Separador de milhares 23 5 3 2 2" xfId="22559" xr:uid="{D3414A7F-8BC1-475E-918E-C0BAE38689FE}"/>
    <cellStyle name="Separador de milhares 23 5 3 2 2 2" xfId="31435" xr:uid="{D922E598-769A-4DE7-8573-6484148520FE}"/>
    <cellStyle name="Separador de milhares 23 5 3 2 2 3" xfId="38797" xr:uid="{6EB7280F-93D5-43DA-9837-D06A77B64E28}"/>
    <cellStyle name="Separador de milhares 23 5 3 2 2 4" xfId="46661" xr:uid="{F07AB47B-B892-4D5D-9C85-C4D1D200C88B}"/>
    <cellStyle name="Separador de milhares 23 5 3 2 3" xfId="28994" xr:uid="{2BD8E843-6F7F-4346-8BD5-F886BB63DA8C}"/>
    <cellStyle name="Separador de milhares 23 5 3 2 4" xfId="38796" xr:uid="{665AFCD2-CEC1-4905-BE1D-BD12C6B5ACF5}"/>
    <cellStyle name="Separador de milhares 23 5 3 2 5" xfId="44217" xr:uid="{F3520999-5B1F-4235-9042-B301B075CE7E}"/>
    <cellStyle name="Separador de milhares 23 5 3 3" xfId="22560" xr:uid="{1F50F5B8-BE3F-462D-B0FE-3759C9CC7562}"/>
    <cellStyle name="Separador de milhares 23 5 3 3 2" xfId="30212" xr:uid="{1D4BC790-B430-4339-83F5-D9576AE62CE2}"/>
    <cellStyle name="Separador de milhares 23 5 3 3 3" xfId="38798" xr:uid="{4B3E1D7A-D91F-4D12-9726-19FF66E39D77}"/>
    <cellStyle name="Separador de milhares 23 5 3 3 4" xfId="45438" xr:uid="{98D32B28-113B-41ED-928E-2A4890B0C661}"/>
    <cellStyle name="Separador de milhares 23 5 3 4" xfId="26695" xr:uid="{B65AF897-3FE7-4899-B727-610F7F8832DC}"/>
    <cellStyle name="Separador de milhares 23 5 3 5" xfId="28268" xr:uid="{673C560A-564D-45FA-A6AE-E48924BFDFF7}"/>
    <cellStyle name="Separador de milhares 23 5 3 6" xfId="38795" xr:uid="{C0D72596-D443-421E-BBED-47F289F44A95}"/>
    <cellStyle name="Separador de milhares 23 5 3 7" xfId="42994" xr:uid="{0ADBB9B1-5560-4B11-B887-FF77B8F9180F}"/>
    <cellStyle name="Separador de milhares 23 5 4" xfId="22561" xr:uid="{16840D0C-12DF-4DB8-91D8-C1F136BFAB8E}"/>
    <cellStyle name="Separador de milhares 23 5 4 2" xfId="22562" xr:uid="{09345192-23C8-4FD6-BA7B-2C8E0BE942FB}"/>
    <cellStyle name="Separador de milhares 23 5 4 2 2" xfId="22563" xr:uid="{C967FD62-BF66-42CC-BFA8-0F2E97111BE6}"/>
    <cellStyle name="Separador de milhares 23 5 4 2 2 2" xfId="31436" xr:uid="{30E187A5-F0B4-4622-AEA7-8D9E7974C090}"/>
    <cellStyle name="Separador de milhares 23 5 4 2 2 3" xfId="38801" xr:uid="{51655B4B-E5FD-4BF0-A859-E50C06295783}"/>
    <cellStyle name="Separador de milhares 23 5 4 2 2 4" xfId="46662" xr:uid="{715CFB2B-D359-495A-A5C6-AC3E06A2868A}"/>
    <cellStyle name="Separador de milhares 23 5 4 2 3" xfId="28995" xr:uid="{2B52D58E-E186-4F2F-A742-D2B4C5F8097A}"/>
    <cellStyle name="Separador de milhares 23 5 4 2 4" xfId="38800" xr:uid="{B05FE3F1-D9DC-47AC-8CB4-7C936F2A4AB7}"/>
    <cellStyle name="Separador de milhares 23 5 4 2 5" xfId="44218" xr:uid="{FAC055DB-5F42-4706-B7F3-AC3D6D41014A}"/>
    <cellStyle name="Separador de milhares 23 5 4 3" xfId="22564" xr:uid="{997AB218-9A60-4A3B-B775-8ECAED3CCBD5}"/>
    <cellStyle name="Separador de milhares 23 5 4 3 2" xfId="30213" xr:uid="{9761EE47-06DF-40E8-AC54-45FEEC46EA24}"/>
    <cellStyle name="Separador de milhares 23 5 4 3 3" xfId="38802" xr:uid="{139D1E96-8CF1-4C6E-95CA-F2609E0CA48A}"/>
    <cellStyle name="Separador de milhares 23 5 4 3 4" xfId="45439" xr:uid="{7E5E59D8-04AA-40FA-8E89-65643F8BF7CF}"/>
    <cellStyle name="Separador de milhares 23 5 4 4" xfId="26696" xr:uid="{ED3B4751-E0A8-475C-AD90-79303B8D9D7C}"/>
    <cellStyle name="Separador de milhares 23 5 4 5" xfId="28269" xr:uid="{31B000EF-FF0D-45A9-ACFA-401D8894C3DD}"/>
    <cellStyle name="Separador de milhares 23 5 4 6" xfId="38799" xr:uid="{0FCE7784-3D34-420F-BB05-66CA619F5E29}"/>
    <cellStyle name="Separador de milhares 23 5 4 7" xfId="42995" xr:uid="{62DFDF54-CA33-45E4-B3FE-CF75FFD750A1}"/>
    <cellStyle name="Separador de milhares 23 5 5" xfId="22565" xr:uid="{7ECE78E1-A89F-4292-996F-10853718D633}"/>
    <cellStyle name="Separador de milhares 23 5 5 2" xfId="22566" xr:uid="{B9C54EFA-13E7-49CA-BC1F-5890587784E8}"/>
    <cellStyle name="Separador de milhares 23 5 5 2 2" xfId="22567" xr:uid="{F56A7A49-644C-49F4-A4C9-22B346D8AE2E}"/>
    <cellStyle name="Separador de milhares 23 5 5 2 2 2" xfId="31437" xr:uid="{D3993A91-D212-4A19-95E4-228E44AEFEB9}"/>
    <cellStyle name="Separador de milhares 23 5 5 2 2 3" xfId="38805" xr:uid="{DD0B558D-0CBE-4B57-9C6E-F464EFA79E90}"/>
    <cellStyle name="Separador de milhares 23 5 5 2 2 4" xfId="46663" xr:uid="{C3EB6DD4-F1CF-4AF4-B8AD-01581137EEA6}"/>
    <cellStyle name="Separador de milhares 23 5 5 2 3" xfId="28996" xr:uid="{63F6B1B0-A44A-44AF-A893-8DD3AE12ECDD}"/>
    <cellStyle name="Separador de milhares 23 5 5 2 4" xfId="38804" xr:uid="{7F94B81B-7CA1-4736-BE79-BF7BA4ACD191}"/>
    <cellStyle name="Separador de milhares 23 5 5 2 5" xfId="44219" xr:uid="{0BCB485A-86C1-494F-AD84-F8714554F1E4}"/>
    <cellStyle name="Separador de milhares 23 5 5 3" xfId="22568" xr:uid="{93EBB372-A07D-4099-B18D-4F223100F91B}"/>
    <cellStyle name="Separador de milhares 23 5 5 3 2" xfId="30214" xr:uid="{C30660FA-394B-483A-87FE-46CC1525B781}"/>
    <cellStyle name="Separador de milhares 23 5 5 3 3" xfId="38806" xr:uid="{32853016-CB9B-4E00-A0C0-0F6C5D5B17AB}"/>
    <cellStyle name="Separador de milhares 23 5 5 3 4" xfId="45440" xr:uid="{E3130F35-94AB-4CD9-B183-266BFE8D7260}"/>
    <cellStyle name="Separador de milhares 23 5 5 4" xfId="26697" xr:uid="{D7DB61BD-0338-41DF-9336-A225A48B8A31}"/>
    <cellStyle name="Separador de milhares 23 5 5 5" xfId="28270" xr:uid="{24EC156A-EFA6-4854-808F-0D0F112C1B65}"/>
    <cellStyle name="Separador de milhares 23 5 5 6" xfId="38803" xr:uid="{EF695871-D83D-4ABC-ACFE-116AADB334D6}"/>
    <cellStyle name="Separador de milhares 23 5 5 7" xfId="42996" xr:uid="{7395A3F4-AC77-4825-872B-BD54CD2215D4}"/>
    <cellStyle name="Separador de milhares 23 5 6" xfId="22569" xr:uid="{2C2FF225-0BC6-4270-A70F-0B26891A8C8B}"/>
    <cellStyle name="Separador de milhares 23 5 6 2" xfId="22570" xr:uid="{585E4399-9DC4-4984-9304-B5E00D66C3AF}"/>
    <cellStyle name="Separador de milhares 23 5 6 2 2" xfId="31433" xr:uid="{1B0D8964-7887-42EF-BE08-785AA6BD82E1}"/>
    <cellStyle name="Separador de milhares 23 5 6 2 3" xfId="38808" xr:uid="{749FDA95-0C06-40B7-83EC-00B0AE692279}"/>
    <cellStyle name="Separador de milhares 23 5 6 2 4" xfId="46659" xr:uid="{481EEC8E-EDE1-4B63-AE8B-B037071B1DA0}"/>
    <cellStyle name="Separador de milhares 23 5 6 3" xfId="28992" xr:uid="{79296385-B6B2-45C5-9494-2C2F66B3F9BA}"/>
    <cellStyle name="Separador de milhares 23 5 6 4" xfId="38807" xr:uid="{1DE88D91-6C59-4655-8A83-F435EAB211F8}"/>
    <cellStyle name="Separador de milhares 23 5 6 5" xfId="44215" xr:uid="{D69628F0-D08C-4BBB-8193-FFA9C3B9E275}"/>
    <cellStyle name="Separador de milhares 23 5 7" xfId="22571" xr:uid="{11E8C932-67EF-4448-8204-07E44F505795}"/>
    <cellStyle name="Separador de milhares 23 5 7 2" xfId="30210" xr:uid="{92C4B04B-61A8-46F8-8670-FFE63268FF9D}"/>
    <cellStyle name="Separador de milhares 23 5 7 3" xfId="38809" xr:uid="{554AAC4C-D57F-42A6-A956-96062A191097}"/>
    <cellStyle name="Separador de milhares 23 5 7 4" xfId="45436" xr:uid="{D2032104-027D-4AB5-A8FB-ED729FB9B52E}"/>
    <cellStyle name="Separador de milhares 23 5 8" xfId="26693" xr:uid="{9831ECF1-5134-45DA-B007-3AD9EB89FAF1}"/>
    <cellStyle name="Separador de milhares 23 5 9" xfId="28266" xr:uid="{0098DD2E-3EA8-43EA-B252-F69A4F3C395C}"/>
    <cellStyle name="Separador de milhares 23 6" xfId="22572" xr:uid="{3DBFFFA6-C20E-433D-9D6F-4B96EE6AF7C3}"/>
    <cellStyle name="Separador de milhares 23 6 10" xfId="38810" xr:uid="{8771A11D-43AD-4F23-9AA1-DB1A0A7CB139}"/>
    <cellStyle name="Separador de milhares 23 6 11" xfId="42997" xr:uid="{9E6751F0-298C-4619-B792-9770D0450500}"/>
    <cellStyle name="Separador de milhares 23 6 2" xfId="22573" xr:uid="{3889A775-E4B4-442E-893F-7F6E920A2971}"/>
    <cellStyle name="Separador de milhares 23 6 2 2" xfId="22574" xr:uid="{3EF6DB05-2B2D-411A-A6A6-7C86362BD373}"/>
    <cellStyle name="Separador de milhares 23 6 2 2 2" xfId="22575" xr:uid="{66A5B364-BD58-465B-A46C-DA0665964891}"/>
    <cellStyle name="Separador de milhares 23 6 2 2 2 2" xfId="31439" xr:uid="{754FD005-3967-4055-8394-4C93D843EE97}"/>
    <cellStyle name="Separador de milhares 23 6 2 2 2 3" xfId="38813" xr:uid="{5215F2EB-548F-4100-BF54-A2BB621FA9EA}"/>
    <cellStyle name="Separador de milhares 23 6 2 2 2 4" xfId="46665" xr:uid="{59B31B10-9AB3-41E3-B931-3CBF642C09CE}"/>
    <cellStyle name="Separador de milhares 23 6 2 2 3" xfId="28998" xr:uid="{F3850853-E426-4EAD-8950-2F114FD6FD2E}"/>
    <cellStyle name="Separador de milhares 23 6 2 2 4" xfId="38812" xr:uid="{380FB240-6DB6-459F-8124-8A9DB97758CC}"/>
    <cellStyle name="Separador de milhares 23 6 2 2 5" xfId="44221" xr:uid="{22237741-66C5-4F1C-8E7E-4BABB3EDB037}"/>
    <cellStyle name="Separador de milhares 23 6 2 3" xfId="22576" xr:uid="{C79901C1-8B1F-4AE4-A5D9-E0C8F92A6655}"/>
    <cellStyle name="Separador de milhares 23 6 2 3 2" xfId="30216" xr:uid="{8F4CCC7C-BD42-4BE8-AA31-94206982D19B}"/>
    <cellStyle name="Separador de milhares 23 6 2 3 3" xfId="38814" xr:uid="{F39779FB-B451-4223-A1FB-2860512B9092}"/>
    <cellStyle name="Separador de milhares 23 6 2 3 4" xfId="45442" xr:uid="{A630D3F1-5E33-4FE8-9EBD-25039246CD24}"/>
    <cellStyle name="Separador de milhares 23 6 2 4" xfId="26699" xr:uid="{DC72981A-0D4C-48DE-B1FF-A1D67F19184A}"/>
    <cellStyle name="Separador de milhares 23 6 2 5" xfId="28272" xr:uid="{E1809A4C-7D40-47B3-96F5-BEB603C60C50}"/>
    <cellStyle name="Separador de milhares 23 6 2 6" xfId="38811" xr:uid="{5D741794-16E2-4AFB-8DE0-2BF652D2CCFF}"/>
    <cellStyle name="Separador de milhares 23 6 2 7" xfId="42998" xr:uid="{D7F2AD4D-EE55-454F-9AEF-25F8936EB4C7}"/>
    <cellStyle name="Separador de milhares 23 6 3" xfId="22577" xr:uid="{4FA7C28A-7AC5-4F82-A02E-F92325A36A06}"/>
    <cellStyle name="Separador de milhares 23 6 3 2" xfId="22578" xr:uid="{0E886EC3-CED3-4F2D-BDE0-D5F02C02CF4D}"/>
    <cellStyle name="Separador de milhares 23 6 3 2 2" xfId="22579" xr:uid="{29C90BD6-E575-4264-AC0E-712350AC7EE5}"/>
    <cellStyle name="Separador de milhares 23 6 3 2 2 2" xfId="31440" xr:uid="{9A4A88E4-F2C0-448B-B4D6-5F050B98C65B}"/>
    <cellStyle name="Separador de milhares 23 6 3 2 2 3" xfId="38817" xr:uid="{B89392DA-ADA1-4026-B707-5C8738DFF6C2}"/>
    <cellStyle name="Separador de milhares 23 6 3 2 2 4" xfId="46666" xr:uid="{81D8EFFF-17B8-4E8E-AF42-9F3967CFB0DC}"/>
    <cellStyle name="Separador de milhares 23 6 3 2 3" xfId="28999" xr:uid="{4C9A2694-12AA-4ADB-A86C-C3A3DE1ECB63}"/>
    <cellStyle name="Separador de milhares 23 6 3 2 4" xfId="38816" xr:uid="{7E729A11-776B-4AAF-8008-62AAB12D5697}"/>
    <cellStyle name="Separador de milhares 23 6 3 2 5" xfId="44222" xr:uid="{9E716C67-80C7-4C2E-875F-6DE51699D7A3}"/>
    <cellStyle name="Separador de milhares 23 6 3 3" xfId="22580" xr:uid="{310BD4F8-B3B5-4785-BF4E-2C7DB26A8202}"/>
    <cellStyle name="Separador de milhares 23 6 3 3 2" xfId="30217" xr:uid="{57CE0717-CD61-4DE7-A5E8-53CBC033BA97}"/>
    <cellStyle name="Separador de milhares 23 6 3 3 3" xfId="38818" xr:uid="{58F424ED-89C6-4352-8B57-433BD309A141}"/>
    <cellStyle name="Separador de milhares 23 6 3 3 4" xfId="45443" xr:uid="{67031F03-B0FA-4DAB-9B29-C811B7D2706D}"/>
    <cellStyle name="Separador de milhares 23 6 3 4" xfId="26700" xr:uid="{8C805405-593F-4B1D-A789-115F98D9A523}"/>
    <cellStyle name="Separador de milhares 23 6 3 5" xfId="28273" xr:uid="{064DA88E-BFE9-4584-884B-73DD989B057A}"/>
    <cellStyle name="Separador de milhares 23 6 3 6" xfId="38815" xr:uid="{887445A4-0466-4CE7-8B13-1DF730C3416E}"/>
    <cellStyle name="Separador de milhares 23 6 3 7" xfId="42999" xr:uid="{1971B8A8-BA31-48A7-A62E-698844B46B94}"/>
    <cellStyle name="Separador de milhares 23 6 4" xfId="22581" xr:uid="{597A76FC-6B7C-4C76-864A-00AAD8E6AD01}"/>
    <cellStyle name="Separador de milhares 23 6 4 2" xfId="22582" xr:uid="{6213E802-54D0-44BE-8042-63C19315AD68}"/>
    <cellStyle name="Separador de milhares 23 6 4 2 2" xfId="22583" xr:uid="{8B6162C8-986A-4B4F-8C15-D0885C6CB296}"/>
    <cellStyle name="Separador de milhares 23 6 4 2 2 2" xfId="31441" xr:uid="{F4E72B4F-EB79-4D67-9517-78CFF061BA7A}"/>
    <cellStyle name="Separador de milhares 23 6 4 2 2 3" xfId="38821" xr:uid="{FB411CE8-135D-4196-A712-00ED7E5FC999}"/>
    <cellStyle name="Separador de milhares 23 6 4 2 2 4" xfId="46667" xr:uid="{646D502B-DB7F-4B52-8419-0939F3919D44}"/>
    <cellStyle name="Separador de milhares 23 6 4 2 3" xfId="29000" xr:uid="{1EA5CF82-B46A-4E67-BFAF-9871BD742D0B}"/>
    <cellStyle name="Separador de milhares 23 6 4 2 4" xfId="38820" xr:uid="{224C141B-AC67-4E3A-900A-D3CD452D4E34}"/>
    <cellStyle name="Separador de milhares 23 6 4 2 5" xfId="44223" xr:uid="{93402B35-C0A3-4070-9B70-E7F6002F81AD}"/>
    <cellStyle name="Separador de milhares 23 6 4 3" xfId="22584" xr:uid="{38FC8CC6-1F49-438E-8BAE-EA4327CB3A56}"/>
    <cellStyle name="Separador de milhares 23 6 4 3 2" xfId="30218" xr:uid="{33C670EB-381B-452B-9D28-FB62D80CC0FA}"/>
    <cellStyle name="Separador de milhares 23 6 4 3 3" xfId="38822" xr:uid="{F5CE25EC-33CA-424E-90F1-F4FD0F301F56}"/>
    <cellStyle name="Separador de milhares 23 6 4 3 4" xfId="45444" xr:uid="{A5632572-11E9-4115-BC54-8444DC9B8C7A}"/>
    <cellStyle name="Separador de milhares 23 6 4 4" xfId="26701" xr:uid="{BB73F6CD-0523-4F70-BD7F-AF140B3219DA}"/>
    <cellStyle name="Separador de milhares 23 6 4 5" xfId="28274" xr:uid="{A204ECD8-98E4-4520-8A47-8824AB129FBD}"/>
    <cellStyle name="Separador de milhares 23 6 4 6" xfId="38819" xr:uid="{6E3CB3C8-F23A-49EF-9819-9ECCF552F5C8}"/>
    <cellStyle name="Separador de milhares 23 6 4 7" xfId="43000" xr:uid="{DD0434B9-D0F2-4185-9312-1EAB8D703014}"/>
    <cellStyle name="Separador de milhares 23 6 5" xfId="22585" xr:uid="{6AEE6EC4-FA8D-49C0-B986-6115B16EE879}"/>
    <cellStyle name="Separador de milhares 23 6 5 2" xfId="22586" xr:uid="{3153D31D-43AB-4C15-AD20-E8AB8CD4F0B3}"/>
    <cellStyle name="Separador de milhares 23 6 5 2 2" xfId="22587" xr:uid="{12AB0CCE-5D55-43FC-9EDE-69CCA785FF21}"/>
    <cellStyle name="Separador de milhares 23 6 5 2 2 2" xfId="31442" xr:uid="{AE335595-7692-4FB7-A4D7-02B00575980A}"/>
    <cellStyle name="Separador de milhares 23 6 5 2 2 3" xfId="38825" xr:uid="{CB8D01E3-47A9-43D3-811D-7AEAF7DB9469}"/>
    <cellStyle name="Separador de milhares 23 6 5 2 2 4" xfId="46668" xr:uid="{A07B2F82-06C9-4C6E-A4AB-96FE7F991D14}"/>
    <cellStyle name="Separador de milhares 23 6 5 2 3" xfId="29001" xr:uid="{4F979EA5-EC8C-41A6-B068-39A899D21353}"/>
    <cellStyle name="Separador de milhares 23 6 5 2 4" xfId="38824" xr:uid="{3E18953B-7AC9-4B8D-AB08-1493F901DD8A}"/>
    <cellStyle name="Separador de milhares 23 6 5 2 5" xfId="44224" xr:uid="{76FC1F1E-8F7C-481E-AAFC-3B5AE0A992B3}"/>
    <cellStyle name="Separador de milhares 23 6 5 3" xfId="22588" xr:uid="{0D5120A0-13D8-4B0C-980B-CD48FB73A015}"/>
    <cellStyle name="Separador de milhares 23 6 5 3 2" xfId="30219" xr:uid="{370D7FD6-395D-44EC-99D9-90B7B297243A}"/>
    <cellStyle name="Separador de milhares 23 6 5 3 3" xfId="38826" xr:uid="{85E5C3AD-2F1E-4397-B754-AEF59E067DF2}"/>
    <cellStyle name="Separador de milhares 23 6 5 3 4" xfId="45445" xr:uid="{CB8B673C-18E5-4BD3-BE24-64CC251951C2}"/>
    <cellStyle name="Separador de milhares 23 6 5 4" xfId="26702" xr:uid="{593B43D8-155D-4046-8BED-4A2474B7A146}"/>
    <cellStyle name="Separador de milhares 23 6 5 5" xfId="28275" xr:uid="{D75D0D01-CD9B-4DD8-B2E0-70DCDAD813A4}"/>
    <cellStyle name="Separador de milhares 23 6 5 6" xfId="38823" xr:uid="{EEEB0A89-63F1-4563-8BB0-4A3E12AE2DC5}"/>
    <cellStyle name="Separador de milhares 23 6 5 7" xfId="43001" xr:uid="{DDA13812-E491-466E-9D20-204EFAC2BB4B}"/>
    <cellStyle name="Separador de milhares 23 6 6" xfId="22589" xr:uid="{C1FCDCFA-220A-4EDD-B04F-BC6D564A7116}"/>
    <cellStyle name="Separador de milhares 23 6 6 2" xfId="22590" xr:uid="{63EB1159-5B43-442B-857E-5847771C9075}"/>
    <cellStyle name="Separador de milhares 23 6 6 2 2" xfId="31438" xr:uid="{7F237E1B-EFD1-4BD4-88B5-C979DF7936B5}"/>
    <cellStyle name="Separador de milhares 23 6 6 2 3" xfId="38828" xr:uid="{35B7D8DD-A635-403A-87C0-4C3DC89A2931}"/>
    <cellStyle name="Separador de milhares 23 6 6 2 4" xfId="46664" xr:uid="{5466F95C-207B-4A45-A621-95E68C9EB328}"/>
    <cellStyle name="Separador de milhares 23 6 6 3" xfId="28997" xr:uid="{60D33773-F909-4E69-8626-78CD5DCC6B5E}"/>
    <cellStyle name="Separador de milhares 23 6 6 4" xfId="38827" xr:uid="{3C1855C4-CC9C-400A-9EBE-88B4D6CBA185}"/>
    <cellStyle name="Separador de milhares 23 6 6 5" xfId="44220" xr:uid="{82DB57FC-7412-4712-9563-E733FCD5F029}"/>
    <cellStyle name="Separador de milhares 23 6 7" xfId="22591" xr:uid="{F050DB72-E309-4D0B-9556-621EA50A2E07}"/>
    <cellStyle name="Separador de milhares 23 6 7 2" xfId="30215" xr:uid="{5404F9CF-A7A8-47A5-905D-58B95C65EC42}"/>
    <cellStyle name="Separador de milhares 23 6 7 3" xfId="38829" xr:uid="{2FB1F32B-779E-4EFA-8FEF-BA7DFC9A5E68}"/>
    <cellStyle name="Separador de milhares 23 6 7 4" xfId="45441" xr:uid="{A18421E8-3351-4956-8AD4-94926E693922}"/>
    <cellStyle name="Separador de milhares 23 6 8" xfId="26698" xr:uid="{66971D5C-462D-4F74-9477-A932825D0E92}"/>
    <cellStyle name="Separador de milhares 23 6 9" xfId="28271" xr:uid="{3EA6EEF7-72BE-4061-8B11-0E5E224F73D0}"/>
    <cellStyle name="Separador de milhares 23 7" xfId="22592" xr:uid="{2FD896F0-DDC0-47E8-AF81-826FE4AD3A9F}"/>
    <cellStyle name="Separador de milhares 23 7 10" xfId="38830" xr:uid="{8D30970C-FCD7-45EC-A3BD-582CE0148D39}"/>
    <cellStyle name="Separador de milhares 23 7 11" xfId="43002" xr:uid="{8757E40A-3D8A-4A39-A8B6-3D68BDE95E35}"/>
    <cellStyle name="Separador de milhares 23 7 2" xfId="22593" xr:uid="{90AB0688-E660-4F1B-8558-EB1E8BE723C8}"/>
    <cellStyle name="Separador de milhares 23 7 2 2" xfId="22594" xr:uid="{73B804BB-6C4A-4017-973C-33D0E8691C10}"/>
    <cellStyle name="Separador de milhares 23 7 2 2 2" xfId="22595" xr:uid="{0A2F01CE-596D-4920-832F-53C34E8E9980}"/>
    <cellStyle name="Separador de milhares 23 7 2 2 2 2" xfId="31444" xr:uid="{9C021E5D-9F99-477C-8923-C75443FDD390}"/>
    <cellStyle name="Separador de milhares 23 7 2 2 2 3" xfId="38833" xr:uid="{6858B7CE-4DC0-49B8-BD0C-5F588262E504}"/>
    <cellStyle name="Separador de milhares 23 7 2 2 2 4" xfId="46670" xr:uid="{E0EDFF6C-853B-47D7-9D6D-B08F5F6648C1}"/>
    <cellStyle name="Separador de milhares 23 7 2 2 3" xfId="29003" xr:uid="{BB914C6A-77F4-475F-9D94-015694CEE067}"/>
    <cellStyle name="Separador de milhares 23 7 2 2 4" xfId="38832" xr:uid="{88AC732C-C557-4434-9645-20F2A1A907DA}"/>
    <cellStyle name="Separador de milhares 23 7 2 2 5" xfId="44226" xr:uid="{554626FC-5D5C-43C4-9604-C85CA894D7B1}"/>
    <cellStyle name="Separador de milhares 23 7 2 3" xfId="22596" xr:uid="{DDFC06B9-4BEB-49CD-8ADC-8D3D813D118F}"/>
    <cellStyle name="Separador de milhares 23 7 2 3 2" xfId="30221" xr:uid="{0D07AA5F-3C1F-4FCE-B919-3319D93F51D7}"/>
    <cellStyle name="Separador de milhares 23 7 2 3 3" xfId="38834" xr:uid="{4667B1F1-6F2E-4E63-A9D9-D53864DFAEF9}"/>
    <cellStyle name="Separador de milhares 23 7 2 3 4" xfId="45447" xr:uid="{70D76E90-EF5A-4EC4-9C00-783E4E49FD03}"/>
    <cellStyle name="Separador de milhares 23 7 2 4" xfId="26704" xr:uid="{BED3E2A6-B466-4E24-A0E3-233800A4B794}"/>
    <cellStyle name="Separador de milhares 23 7 2 5" xfId="28277" xr:uid="{12EA1251-E184-483E-852D-6B6162EE8CB8}"/>
    <cellStyle name="Separador de milhares 23 7 2 6" xfId="38831" xr:uid="{E45770CA-57CD-44F1-A4F1-2F77BDCB8051}"/>
    <cellStyle name="Separador de milhares 23 7 2 7" xfId="43003" xr:uid="{34ACFD87-1CF0-475E-BAB0-E94294F448E6}"/>
    <cellStyle name="Separador de milhares 23 7 3" xfId="22597" xr:uid="{2FE3C45F-06CB-4A00-B6C1-46DC7787933F}"/>
    <cellStyle name="Separador de milhares 23 7 3 2" xfId="22598" xr:uid="{00D7F7E4-C678-4B5F-B315-FF10663A2B0E}"/>
    <cellStyle name="Separador de milhares 23 7 3 2 2" xfId="22599" xr:uid="{2525E43E-5424-4038-8773-9FB68DC039B8}"/>
    <cellStyle name="Separador de milhares 23 7 3 2 2 2" xfId="31445" xr:uid="{C188C308-8175-4D2C-B6EE-EA364E341EC1}"/>
    <cellStyle name="Separador de milhares 23 7 3 2 2 3" xfId="38837" xr:uid="{24A5A3AC-D1B6-4962-9090-7C0D0799C0A5}"/>
    <cellStyle name="Separador de milhares 23 7 3 2 2 4" xfId="46671" xr:uid="{B74F0670-A5E1-4E60-9BFE-5E7AE6944BBA}"/>
    <cellStyle name="Separador de milhares 23 7 3 2 3" xfId="29004" xr:uid="{8DCADD40-C795-43AE-8D8C-2D654A1B7EE3}"/>
    <cellStyle name="Separador de milhares 23 7 3 2 4" xfId="38836" xr:uid="{FC56F9B0-F705-423B-B188-7E83F936C35B}"/>
    <cellStyle name="Separador de milhares 23 7 3 2 5" xfId="44227" xr:uid="{06E861F8-87AA-4A1A-B582-BE7110E6D0BE}"/>
    <cellStyle name="Separador de milhares 23 7 3 3" xfId="22600" xr:uid="{5AA4EE16-8F5D-439D-A883-5B4971244758}"/>
    <cellStyle name="Separador de milhares 23 7 3 3 2" xfId="30222" xr:uid="{AC4387F5-BDE5-4472-9616-5350467C8DB7}"/>
    <cellStyle name="Separador de milhares 23 7 3 3 3" xfId="38838" xr:uid="{DE6005B5-D9B9-4AEC-AD7F-486D265E55F6}"/>
    <cellStyle name="Separador de milhares 23 7 3 3 4" xfId="45448" xr:uid="{1993ECDE-9CAC-4AC9-86FB-EFF9A92B0E9C}"/>
    <cellStyle name="Separador de milhares 23 7 3 4" xfId="26705" xr:uid="{D5A3125B-DAE2-4B39-AB62-F83329726E8C}"/>
    <cellStyle name="Separador de milhares 23 7 3 5" xfId="28278" xr:uid="{827169DB-CEE2-4C7D-BD6F-44CE39DCA2EA}"/>
    <cellStyle name="Separador de milhares 23 7 3 6" xfId="38835" xr:uid="{EC2FB2EE-8C90-4DBD-9929-642E87E0218C}"/>
    <cellStyle name="Separador de milhares 23 7 3 7" xfId="43004" xr:uid="{781002F0-E7B9-451E-8F14-F35F3971947F}"/>
    <cellStyle name="Separador de milhares 23 7 4" xfId="22601" xr:uid="{1B759876-AB94-4D6F-A716-91CE636BB991}"/>
    <cellStyle name="Separador de milhares 23 7 4 2" xfId="22602" xr:uid="{5749B1BC-8526-4915-8E36-5588A11DDBBE}"/>
    <cellStyle name="Separador de milhares 23 7 4 2 2" xfId="22603" xr:uid="{A7C14CA0-829B-4DE4-98C1-A6D27B0223C7}"/>
    <cellStyle name="Separador de milhares 23 7 4 2 2 2" xfId="31446" xr:uid="{90BF7027-4473-4C88-834F-B95467EF6D5C}"/>
    <cellStyle name="Separador de milhares 23 7 4 2 2 3" xfId="38841" xr:uid="{BCE40BA9-B2F5-46D7-AA59-4051122AA926}"/>
    <cellStyle name="Separador de milhares 23 7 4 2 2 4" xfId="46672" xr:uid="{9B028B7B-7FA7-487C-880A-ADF3914828A0}"/>
    <cellStyle name="Separador de milhares 23 7 4 2 3" xfId="29005" xr:uid="{6E3A683D-8946-4E33-8E08-3D778A92BBF2}"/>
    <cellStyle name="Separador de milhares 23 7 4 2 4" xfId="38840" xr:uid="{52DD10AC-9B61-43DD-828D-D89E3B0C30B4}"/>
    <cellStyle name="Separador de milhares 23 7 4 2 5" xfId="44228" xr:uid="{45F86AA8-7875-4D14-A41A-A0AA3E9F0796}"/>
    <cellStyle name="Separador de milhares 23 7 4 3" xfId="22604" xr:uid="{0366B718-4CEB-4330-A957-50202B30513B}"/>
    <cellStyle name="Separador de milhares 23 7 4 3 2" xfId="30223" xr:uid="{54F5C65A-61F3-4F83-80D6-D0D72367928B}"/>
    <cellStyle name="Separador de milhares 23 7 4 3 3" xfId="38842" xr:uid="{4E145D01-9A14-4D8B-90D9-2AA9402DFB47}"/>
    <cellStyle name="Separador de milhares 23 7 4 3 4" xfId="45449" xr:uid="{A0C643BD-A923-4775-B8C1-6633720E75BB}"/>
    <cellStyle name="Separador de milhares 23 7 4 4" xfId="26706" xr:uid="{DE897471-5461-49BF-BAFC-88BA2463B8C0}"/>
    <cellStyle name="Separador de milhares 23 7 4 5" xfId="28279" xr:uid="{3E8D5F31-7EA0-4880-A16B-7FCCD3D782AF}"/>
    <cellStyle name="Separador de milhares 23 7 4 6" xfId="38839" xr:uid="{C826E4E6-560E-40BD-88D4-157E9B7CE964}"/>
    <cellStyle name="Separador de milhares 23 7 4 7" xfId="43005" xr:uid="{F41EC595-ADDA-4D4A-983C-F924DD0D47EB}"/>
    <cellStyle name="Separador de milhares 23 7 5" xfId="22605" xr:uid="{A51BAE37-50B5-4F93-BEF0-2D1461ACF7B0}"/>
    <cellStyle name="Separador de milhares 23 7 5 2" xfId="22606" xr:uid="{E4D26591-AB58-4878-8A24-874549ABF66E}"/>
    <cellStyle name="Separador de milhares 23 7 5 2 2" xfId="22607" xr:uid="{5728F799-615E-415E-8426-358420AFE8C1}"/>
    <cellStyle name="Separador de milhares 23 7 5 2 2 2" xfId="31447" xr:uid="{6BC0BAC3-0E00-4CDC-94D3-3C40228BC2C6}"/>
    <cellStyle name="Separador de milhares 23 7 5 2 2 3" xfId="38845" xr:uid="{64DB5B3D-54E9-4CBF-91FB-7EE804EE8D48}"/>
    <cellStyle name="Separador de milhares 23 7 5 2 2 4" xfId="46673" xr:uid="{FBFE7BBD-791A-4617-AA54-B2D8D6E31588}"/>
    <cellStyle name="Separador de milhares 23 7 5 2 3" xfId="29006" xr:uid="{EB95D4D0-566F-4702-B9D3-9EE7327A8EB1}"/>
    <cellStyle name="Separador de milhares 23 7 5 2 4" xfId="38844" xr:uid="{C91C2961-A923-4FF6-91BC-FAFAA1284C91}"/>
    <cellStyle name="Separador de milhares 23 7 5 2 5" xfId="44229" xr:uid="{400D85B3-BD30-4FA5-B785-DAB94EC6679C}"/>
    <cellStyle name="Separador de milhares 23 7 5 3" xfId="22608" xr:uid="{C22BBDE3-D93E-48D2-8E78-368AF8F3F5F2}"/>
    <cellStyle name="Separador de milhares 23 7 5 3 2" xfId="30224" xr:uid="{85C9A281-8903-4D2D-95FA-7BBD35909C2B}"/>
    <cellStyle name="Separador de milhares 23 7 5 3 3" xfId="38846" xr:uid="{E25A4D0E-1633-40A6-9460-F1F1C524F762}"/>
    <cellStyle name="Separador de milhares 23 7 5 3 4" xfId="45450" xr:uid="{10DADA7D-B567-4CBC-A059-81A03DABB6E4}"/>
    <cellStyle name="Separador de milhares 23 7 5 4" xfId="26707" xr:uid="{74DACF35-BEF5-43CC-9D7F-75EFB11210F9}"/>
    <cellStyle name="Separador de milhares 23 7 5 5" xfId="28280" xr:uid="{EE1E7378-16E0-4212-B031-EF1BAD40A3D7}"/>
    <cellStyle name="Separador de milhares 23 7 5 6" xfId="38843" xr:uid="{3CDF03FF-3DA9-4CEB-8254-EDFA56222D3A}"/>
    <cellStyle name="Separador de milhares 23 7 5 7" xfId="43006" xr:uid="{4FB410B6-38B1-4E2F-A9CE-0DB49184E61D}"/>
    <cellStyle name="Separador de milhares 23 7 6" xfId="22609" xr:uid="{BB78534F-BF2D-4F9E-B76F-3F0A748E71B3}"/>
    <cellStyle name="Separador de milhares 23 7 6 2" xfId="22610" xr:uid="{46B69619-389C-4976-B216-4AF4FA945951}"/>
    <cellStyle name="Separador de milhares 23 7 6 2 2" xfId="31443" xr:uid="{2D69FEC9-31F3-474C-840D-187A22C1627E}"/>
    <cellStyle name="Separador de milhares 23 7 6 2 3" xfId="38848" xr:uid="{90ED11EC-AB91-49E4-AEC0-1E36942CEF81}"/>
    <cellStyle name="Separador de milhares 23 7 6 2 4" xfId="46669" xr:uid="{AC3B5EAF-874A-4925-9731-17A729859DDB}"/>
    <cellStyle name="Separador de milhares 23 7 6 3" xfId="29002" xr:uid="{442D7CD5-8F76-4C99-BDFC-B32624B47707}"/>
    <cellStyle name="Separador de milhares 23 7 6 4" xfId="38847" xr:uid="{3C11A426-842E-4B3C-BE31-1B7FED873B72}"/>
    <cellStyle name="Separador de milhares 23 7 6 5" xfId="44225" xr:uid="{32E89DBF-47E9-4630-AEB4-EA61A1FA2E1D}"/>
    <cellStyle name="Separador de milhares 23 7 7" xfId="22611" xr:uid="{9812BF81-D1F8-44B7-AF87-E76725FF559B}"/>
    <cellStyle name="Separador de milhares 23 7 7 2" xfId="30220" xr:uid="{93722296-F78C-4337-9656-61703D5BCD33}"/>
    <cellStyle name="Separador de milhares 23 7 7 3" xfId="38849" xr:uid="{04D4B27D-F931-4816-9C58-6EF3C4BDD60D}"/>
    <cellStyle name="Separador de milhares 23 7 7 4" xfId="45446" xr:uid="{BA896B76-6112-4ED6-8363-878CFCAA39D7}"/>
    <cellStyle name="Separador de milhares 23 7 8" xfId="26703" xr:uid="{98FB543B-E795-4375-880D-151A14876E7E}"/>
    <cellStyle name="Separador de milhares 23 7 9" xfId="28276" xr:uid="{6FEFF359-734B-4D49-9591-C055E5DE3286}"/>
    <cellStyle name="Separador de milhares 23 8" xfId="22612" xr:uid="{59226258-242F-4D75-95CC-1748AFF9BAB9}"/>
    <cellStyle name="Separador de milhares 23 8 10" xfId="38850" xr:uid="{786570F2-DBAC-454A-BC2C-FC566894366E}"/>
    <cellStyle name="Separador de milhares 23 8 11" xfId="43007" xr:uid="{737C84C9-1A32-4859-A46E-79B55FAB950A}"/>
    <cellStyle name="Separador de milhares 23 8 2" xfId="22613" xr:uid="{100C011D-791F-4F70-9256-A335EC4F1BF6}"/>
    <cellStyle name="Separador de milhares 23 8 2 2" xfId="22614" xr:uid="{2B3A4E3B-BE53-4CC6-86A5-E6654A5BAA52}"/>
    <cellStyle name="Separador de milhares 23 8 2 2 2" xfId="22615" xr:uid="{EE0AEF0E-8E86-4E53-A64B-B89DBFD0D7D1}"/>
    <cellStyle name="Separador de milhares 23 8 2 2 2 2" xfId="31449" xr:uid="{4F5BEC10-70A0-418C-83D4-E3675722ED27}"/>
    <cellStyle name="Separador de milhares 23 8 2 2 2 3" xfId="38853" xr:uid="{88D442CD-BDDC-4919-98F9-C6379B866AF4}"/>
    <cellStyle name="Separador de milhares 23 8 2 2 2 4" xfId="46675" xr:uid="{D5790927-B71F-492D-8B31-1E5856BC2447}"/>
    <cellStyle name="Separador de milhares 23 8 2 2 3" xfId="29008" xr:uid="{C8C29AD1-3499-4DB2-8AA7-A306C363A782}"/>
    <cellStyle name="Separador de milhares 23 8 2 2 4" xfId="38852" xr:uid="{DC522DA6-C649-4017-874D-D5E49F0D3DC9}"/>
    <cellStyle name="Separador de milhares 23 8 2 2 5" xfId="44231" xr:uid="{05794B9E-D011-4BEF-BB40-69B4AECE0207}"/>
    <cellStyle name="Separador de milhares 23 8 2 3" xfId="22616" xr:uid="{94A54F7D-C679-42A3-8522-377EE4098B06}"/>
    <cellStyle name="Separador de milhares 23 8 2 3 2" xfId="30226" xr:uid="{ECBB7C99-9A02-4F91-BF16-EE50AF30DCEE}"/>
    <cellStyle name="Separador de milhares 23 8 2 3 3" xfId="38854" xr:uid="{611E4157-22D0-4443-82A0-EB00F225D19B}"/>
    <cellStyle name="Separador de milhares 23 8 2 3 4" xfId="45452" xr:uid="{CC3AD57B-1F31-4CC7-99FD-B58D3E6D26F9}"/>
    <cellStyle name="Separador de milhares 23 8 2 4" xfId="26709" xr:uid="{AB0A0385-F115-4750-AB0F-315F997C62CD}"/>
    <cellStyle name="Separador de milhares 23 8 2 5" xfId="28282" xr:uid="{A1FF4A2C-AACE-4403-88B6-947CBDCEA6D7}"/>
    <cellStyle name="Separador de milhares 23 8 2 6" xfId="38851" xr:uid="{9CE21B0B-D7BE-4C4A-B54D-8EA5C2BF26E0}"/>
    <cellStyle name="Separador de milhares 23 8 2 7" xfId="43008" xr:uid="{15B89456-DEDB-41B0-B230-6CCF54BB92BF}"/>
    <cellStyle name="Separador de milhares 23 8 3" xfId="22617" xr:uid="{009A5B77-6346-4073-B2A2-390685C54F23}"/>
    <cellStyle name="Separador de milhares 23 8 3 2" xfId="22618" xr:uid="{FE86FF73-3A35-4BD4-9E2C-BC95088481E7}"/>
    <cellStyle name="Separador de milhares 23 8 3 2 2" xfId="22619" xr:uid="{CEC3D547-612B-4214-846F-3EFB6B7E6BCF}"/>
    <cellStyle name="Separador de milhares 23 8 3 2 2 2" xfId="31450" xr:uid="{A5305E0C-E4C1-47E7-8F6D-23E5EE823B81}"/>
    <cellStyle name="Separador de milhares 23 8 3 2 2 3" xfId="38857" xr:uid="{9E466038-0D9B-4529-9A24-0D9A1B08206C}"/>
    <cellStyle name="Separador de milhares 23 8 3 2 2 4" xfId="46676" xr:uid="{42D3920F-BBDE-4926-8082-646FD5BB9330}"/>
    <cellStyle name="Separador de milhares 23 8 3 2 3" xfId="29009" xr:uid="{5A505FED-E50F-41CB-9907-2C0774B1B4E7}"/>
    <cellStyle name="Separador de milhares 23 8 3 2 4" xfId="38856" xr:uid="{2A4EFA62-93BF-4262-8451-48BAFFE628AE}"/>
    <cellStyle name="Separador de milhares 23 8 3 2 5" xfId="44232" xr:uid="{28D3C124-7496-4935-BE53-F78DA8C9CD22}"/>
    <cellStyle name="Separador de milhares 23 8 3 3" xfId="22620" xr:uid="{456A4EB1-4883-49B5-9317-6BE56207C441}"/>
    <cellStyle name="Separador de milhares 23 8 3 3 2" xfId="30227" xr:uid="{835B0388-DBA4-430B-AB8D-219E810F0806}"/>
    <cellStyle name="Separador de milhares 23 8 3 3 3" xfId="38858" xr:uid="{38873F3B-D24A-43C1-A4C8-CBA2C2D16451}"/>
    <cellStyle name="Separador de milhares 23 8 3 3 4" xfId="45453" xr:uid="{934199F7-CCEE-4660-809D-242B5DC29DDF}"/>
    <cellStyle name="Separador de milhares 23 8 3 4" xfId="26710" xr:uid="{D3947FA7-9082-4AD3-8998-4D6DE9467CB1}"/>
    <cellStyle name="Separador de milhares 23 8 3 5" xfId="28283" xr:uid="{183F8993-4538-442F-9326-02462D61F7F3}"/>
    <cellStyle name="Separador de milhares 23 8 3 6" xfId="38855" xr:uid="{C5CD26F8-A9E8-4360-9BEA-900DDF3C0FD9}"/>
    <cellStyle name="Separador de milhares 23 8 3 7" xfId="43009" xr:uid="{02DEA70C-ED90-489A-9EE8-D0F4663CD279}"/>
    <cellStyle name="Separador de milhares 23 8 4" xfId="22621" xr:uid="{F5B16C5B-2C8F-4920-BFDE-14DEF5845C4E}"/>
    <cellStyle name="Separador de milhares 23 8 4 2" xfId="22622" xr:uid="{81A0334B-E4CB-4E2B-BAA0-74076BE63F24}"/>
    <cellStyle name="Separador de milhares 23 8 4 2 2" xfId="22623" xr:uid="{BA32BAB9-30B8-4C51-8A86-76457877DABA}"/>
    <cellStyle name="Separador de milhares 23 8 4 2 2 2" xfId="31451" xr:uid="{8E91FB55-4F7E-4101-811D-69F12B4EFCF2}"/>
    <cellStyle name="Separador de milhares 23 8 4 2 2 3" xfId="38861" xr:uid="{C11B0F23-0B37-4C4D-92D5-BD474B7421E0}"/>
    <cellStyle name="Separador de milhares 23 8 4 2 2 4" xfId="46677" xr:uid="{7DA8E457-3522-4A86-975B-E4528A1B5924}"/>
    <cellStyle name="Separador de milhares 23 8 4 2 3" xfId="29010" xr:uid="{93635625-CD02-493D-9506-F3CF30796D8D}"/>
    <cellStyle name="Separador de milhares 23 8 4 2 4" xfId="38860" xr:uid="{2AE1E1D0-A7CA-4F28-81FE-2DFC206FDC02}"/>
    <cellStyle name="Separador de milhares 23 8 4 2 5" xfId="44233" xr:uid="{46E8360F-E19C-4849-9C5A-F33EC0D625E0}"/>
    <cellStyle name="Separador de milhares 23 8 4 3" xfId="22624" xr:uid="{F2B1A9FA-0315-480F-9E21-28AA537C0A18}"/>
    <cellStyle name="Separador de milhares 23 8 4 3 2" xfId="30228" xr:uid="{2C0382AA-97A3-4142-B365-20F51CC0BFB2}"/>
    <cellStyle name="Separador de milhares 23 8 4 3 3" xfId="38862" xr:uid="{AF4E5087-6191-4D94-8145-AA3AC874F066}"/>
    <cellStyle name="Separador de milhares 23 8 4 3 4" xfId="45454" xr:uid="{FADEF7B1-A534-4F3E-9D0A-8C9D5BA86FCA}"/>
    <cellStyle name="Separador de milhares 23 8 4 4" xfId="26711" xr:uid="{5C342E59-3ACA-428A-91EA-34F99A8EE6EF}"/>
    <cellStyle name="Separador de milhares 23 8 4 5" xfId="28284" xr:uid="{401BD0C5-0466-4F16-BEA0-1350F7A5F3D9}"/>
    <cellStyle name="Separador de milhares 23 8 4 6" xfId="38859" xr:uid="{E9932AD2-DD77-4ACE-A9CC-5664EF4A18DA}"/>
    <cellStyle name="Separador de milhares 23 8 4 7" xfId="43010" xr:uid="{C2025386-5FC0-430F-8333-E2D50BDD3013}"/>
    <cellStyle name="Separador de milhares 23 8 5" xfId="22625" xr:uid="{07C3116F-B771-47E3-BF2F-DC017C524E22}"/>
    <cellStyle name="Separador de milhares 23 8 5 2" xfId="22626" xr:uid="{FB01D305-309A-4E86-A47F-5B0F22E0060E}"/>
    <cellStyle name="Separador de milhares 23 8 5 2 2" xfId="22627" xr:uid="{A9AF44E9-CAC6-4305-BC11-069CA7F49DD3}"/>
    <cellStyle name="Separador de milhares 23 8 5 2 2 2" xfId="31452" xr:uid="{0C68A621-AEF8-4346-B4F3-BB67D9228909}"/>
    <cellStyle name="Separador de milhares 23 8 5 2 2 3" xfId="38865" xr:uid="{2BA88475-20BE-41D8-AA15-C4CA1D383060}"/>
    <cellStyle name="Separador de milhares 23 8 5 2 2 4" xfId="46678" xr:uid="{1A37A4A4-7366-455E-8C28-CEE623DE2D2F}"/>
    <cellStyle name="Separador de milhares 23 8 5 2 3" xfId="29011" xr:uid="{269450CE-2FB3-4BE7-8D33-EBEA200AC591}"/>
    <cellStyle name="Separador de milhares 23 8 5 2 4" xfId="38864" xr:uid="{A4907463-C092-4219-B482-EEFF5794DB69}"/>
    <cellStyle name="Separador de milhares 23 8 5 2 5" xfId="44234" xr:uid="{0457D1F9-32FA-4E03-A9A8-131325D7DBE5}"/>
    <cellStyle name="Separador de milhares 23 8 5 3" xfId="22628" xr:uid="{B3A33B8E-7FE5-4FC0-B4AC-59D4889C16C2}"/>
    <cellStyle name="Separador de milhares 23 8 5 3 2" xfId="30229" xr:uid="{ABB0CBCF-0584-4C75-B34B-CCCF42BA7AF1}"/>
    <cellStyle name="Separador de milhares 23 8 5 3 3" xfId="38866" xr:uid="{A099A7AB-75CF-4A9A-B162-296B0B512861}"/>
    <cellStyle name="Separador de milhares 23 8 5 3 4" xfId="45455" xr:uid="{900693CB-12B7-4A23-9887-508085D14B42}"/>
    <cellStyle name="Separador de milhares 23 8 5 4" xfId="26712" xr:uid="{1745F97F-0030-4F25-8EB6-CFC683F1A59C}"/>
    <cellStyle name="Separador de milhares 23 8 5 5" xfId="28285" xr:uid="{B21B48AD-BC9E-423A-A930-E3033737C459}"/>
    <cellStyle name="Separador de milhares 23 8 5 6" xfId="38863" xr:uid="{11C8D4FE-8B5D-4212-A4DE-42D3DAB5FF71}"/>
    <cellStyle name="Separador de milhares 23 8 5 7" xfId="43011" xr:uid="{4806B9EB-F2FC-4641-A8B5-FF5AA180EDE0}"/>
    <cellStyle name="Separador de milhares 23 8 6" xfId="22629" xr:uid="{75D0EAC0-FCA4-457A-890A-2BE44EC8BD8D}"/>
    <cellStyle name="Separador de milhares 23 8 6 2" xfId="22630" xr:uid="{E418C7D6-FC0F-43D1-887E-06F4B086ABCE}"/>
    <cellStyle name="Separador de milhares 23 8 6 2 2" xfId="31448" xr:uid="{6BAB2EA0-6013-437A-BB16-6446709873B9}"/>
    <cellStyle name="Separador de milhares 23 8 6 2 3" xfId="38868" xr:uid="{8541A752-98A0-4BBA-ABC7-17CB8258D31E}"/>
    <cellStyle name="Separador de milhares 23 8 6 2 4" xfId="46674" xr:uid="{E9ED0F8D-4FD9-4F17-ABF5-E9A6E17D4F6F}"/>
    <cellStyle name="Separador de milhares 23 8 6 3" xfId="29007" xr:uid="{6C621D21-0CC5-4B3E-99B8-DA9097948257}"/>
    <cellStyle name="Separador de milhares 23 8 6 4" xfId="38867" xr:uid="{3ED58679-D14A-41AA-B9F5-2AF29F55FCA8}"/>
    <cellStyle name="Separador de milhares 23 8 6 5" xfId="44230" xr:uid="{BC8F1BDE-438B-4208-9215-6C29879DE999}"/>
    <cellStyle name="Separador de milhares 23 8 7" xfId="22631" xr:uid="{A6FE28FC-326D-42A9-AA7B-568E14EA469D}"/>
    <cellStyle name="Separador de milhares 23 8 7 2" xfId="30225" xr:uid="{9F840D30-DE31-4A6F-9197-A8A131EAA4B8}"/>
    <cellStyle name="Separador de milhares 23 8 7 3" xfId="38869" xr:uid="{E86BA0B2-69D8-426A-A106-A5954C30C7FB}"/>
    <cellStyle name="Separador de milhares 23 8 7 4" xfId="45451" xr:uid="{1DAB0F89-9A08-4F82-A3E1-05D9B7F25AA6}"/>
    <cellStyle name="Separador de milhares 23 8 8" xfId="26708" xr:uid="{AEDA5682-8E28-45CD-8DE5-50DC78AD561E}"/>
    <cellStyle name="Separador de milhares 23 8 9" xfId="28281" xr:uid="{381F8E85-4161-45D9-B309-8617BFBDF1DA}"/>
    <cellStyle name="Separador de milhares 23 9" xfId="22632" xr:uid="{DD81CDD1-89C9-47AE-8FD5-7081B180CE26}"/>
    <cellStyle name="Separador de milhares 23 9 10" xfId="38870" xr:uid="{D10E4FC5-02BC-4F36-832B-4002CF24A83E}"/>
    <cellStyle name="Separador de milhares 23 9 11" xfId="43012" xr:uid="{622CBD76-3005-4BE4-AE35-51AF37468F2D}"/>
    <cellStyle name="Separador de milhares 23 9 2" xfId="22633" xr:uid="{A0D55609-E9DB-405D-954C-D7201F55D171}"/>
    <cellStyle name="Separador de milhares 23 9 2 2" xfId="22634" xr:uid="{E1F33C99-7AE7-45AB-B181-F12E83B320EA}"/>
    <cellStyle name="Separador de milhares 23 9 2 2 2" xfId="22635" xr:uid="{834B34E4-8152-4858-9E62-AB9606BBEA17}"/>
    <cellStyle name="Separador de milhares 23 9 2 2 2 2" xfId="31454" xr:uid="{68800F28-017B-4EE1-9231-47D895E6EDF2}"/>
    <cellStyle name="Separador de milhares 23 9 2 2 2 3" xfId="38873" xr:uid="{E30D665A-649C-46DF-8675-0E740C6DA3F8}"/>
    <cellStyle name="Separador de milhares 23 9 2 2 2 4" xfId="46680" xr:uid="{C043C5CD-9E72-432E-9B15-4845A6000E1E}"/>
    <cellStyle name="Separador de milhares 23 9 2 2 3" xfId="29013" xr:uid="{A7659BBC-C100-4610-814B-06B39DA72EAD}"/>
    <cellStyle name="Separador de milhares 23 9 2 2 4" xfId="38872" xr:uid="{3E86AA35-E7B4-4DDF-83B4-54DA54347C86}"/>
    <cellStyle name="Separador de milhares 23 9 2 2 5" xfId="44236" xr:uid="{36413402-C455-48DD-816F-22482AF130B5}"/>
    <cellStyle name="Separador de milhares 23 9 2 3" xfId="22636" xr:uid="{49F02752-8133-4BBE-BC28-1ABF49DB07D0}"/>
    <cellStyle name="Separador de milhares 23 9 2 3 2" xfId="30231" xr:uid="{22F84C14-1B8A-4EB0-AC4E-7899664D9807}"/>
    <cellStyle name="Separador de milhares 23 9 2 3 3" xfId="38874" xr:uid="{728D3CCC-9DD7-4683-9443-CF307AFEB21B}"/>
    <cellStyle name="Separador de milhares 23 9 2 3 4" xfId="45457" xr:uid="{1FB0DA04-8C2A-4779-89CA-45E4897A203A}"/>
    <cellStyle name="Separador de milhares 23 9 2 4" xfId="26714" xr:uid="{638F8659-5246-4218-89FA-D673871C8C51}"/>
    <cellStyle name="Separador de milhares 23 9 2 5" xfId="28287" xr:uid="{5B956ADB-98EB-4CF3-BF24-FBA77AA39F7D}"/>
    <cellStyle name="Separador de milhares 23 9 2 6" xfId="38871" xr:uid="{CF954973-D9D3-4AAD-AA98-2CE30F4F38AC}"/>
    <cellStyle name="Separador de milhares 23 9 2 7" xfId="43013" xr:uid="{55D3E881-CA4B-457B-B0C3-E69A3F6A5E60}"/>
    <cellStyle name="Separador de milhares 23 9 3" xfId="22637" xr:uid="{AB10F5AD-D824-4D0C-883F-2EA861352AA8}"/>
    <cellStyle name="Separador de milhares 23 9 3 2" xfId="22638" xr:uid="{4940CC6B-8CD5-4E6D-A1C7-AA16CE385A8F}"/>
    <cellStyle name="Separador de milhares 23 9 3 2 2" xfId="22639" xr:uid="{9EEC7459-3B5B-4837-B161-D1937CCA4B08}"/>
    <cellStyle name="Separador de milhares 23 9 3 2 2 2" xfId="31455" xr:uid="{DE627B91-07D4-4258-AE60-2096A602DE62}"/>
    <cellStyle name="Separador de milhares 23 9 3 2 2 3" xfId="38877" xr:uid="{5F6C36C9-E4CF-4E0A-B38F-D4C25274A4FA}"/>
    <cellStyle name="Separador de milhares 23 9 3 2 2 4" xfId="46681" xr:uid="{E209D72A-3764-49A5-AE90-99B8BFC0F6C6}"/>
    <cellStyle name="Separador de milhares 23 9 3 2 3" xfId="29014" xr:uid="{836AA843-FF5F-422B-B361-2140A9890D92}"/>
    <cellStyle name="Separador de milhares 23 9 3 2 4" xfId="38876" xr:uid="{771DDB71-587C-4EC2-9C86-DEC2BBA8B129}"/>
    <cellStyle name="Separador de milhares 23 9 3 2 5" xfId="44237" xr:uid="{E20ED400-618D-4B6A-BC70-36C593472BBC}"/>
    <cellStyle name="Separador de milhares 23 9 3 3" xfId="22640" xr:uid="{B9275F45-5E75-45F4-82E1-F3B883FB1ED2}"/>
    <cellStyle name="Separador de milhares 23 9 3 3 2" xfId="30232" xr:uid="{CC8C0266-C075-49F7-8738-617669BAB61E}"/>
    <cellStyle name="Separador de milhares 23 9 3 3 3" xfId="38878" xr:uid="{D06D3EA1-59A8-48AB-B99A-F0B1AFDE5E46}"/>
    <cellStyle name="Separador de milhares 23 9 3 3 4" xfId="45458" xr:uid="{06F20F06-751C-43B1-AD55-26C2369C0B0B}"/>
    <cellStyle name="Separador de milhares 23 9 3 4" xfId="26715" xr:uid="{EF79B8B4-85C8-4C48-9CE8-6BDC178D380A}"/>
    <cellStyle name="Separador de milhares 23 9 3 5" xfId="28288" xr:uid="{CE5F37F3-46D7-4CDA-A063-16D16D646F8D}"/>
    <cellStyle name="Separador de milhares 23 9 3 6" xfId="38875" xr:uid="{87CED71A-8C91-41F9-92E9-FCF71CBCC0E9}"/>
    <cellStyle name="Separador de milhares 23 9 3 7" xfId="43014" xr:uid="{C9F1F21A-04FD-4A4B-AF5E-8B654E7445BD}"/>
    <cellStyle name="Separador de milhares 23 9 4" xfId="22641" xr:uid="{03E56398-4405-4948-9F8C-42E637674949}"/>
    <cellStyle name="Separador de milhares 23 9 4 2" xfId="22642" xr:uid="{32B88D3B-D9F5-48B0-8E78-209376E85AAB}"/>
    <cellStyle name="Separador de milhares 23 9 4 2 2" xfId="22643" xr:uid="{F00AC817-0BAB-48C7-A2CA-B262A8D6A0F0}"/>
    <cellStyle name="Separador de milhares 23 9 4 2 2 2" xfId="31456" xr:uid="{E24977E5-609A-42FE-A57E-F65AE0960209}"/>
    <cellStyle name="Separador de milhares 23 9 4 2 2 3" xfId="38881" xr:uid="{3FE2BE04-7D2A-4F1B-A41E-46061F917727}"/>
    <cellStyle name="Separador de milhares 23 9 4 2 2 4" xfId="46682" xr:uid="{118111E6-0821-47C6-A505-0D3831A30E27}"/>
    <cellStyle name="Separador de milhares 23 9 4 2 3" xfId="29015" xr:uid="{877E2AEC-4E35-464C-912F-FE3E8060FE3D}"/>
    <cellStyle name="Separador de milhares 23 9 4 2 4" xfId="38880" xr:uid="{086F25B1-F433-4307-A7C5-70FE14F4D0D9}"/>
    <cellStyle name="Separador de milhares 23 9 4 2 5" xfId="44238" xr:uid="{FDEF46C4-6B6F-40BE-8FCF-9CF602C65632}"/>
    <cellStyle name="Separador de milhares 23 9 4 3" xfId="22644" xr:uid="{70F3DD80-C231-416B-A626-F944995A521E}"/>
    <cellStyle name="Separador de milhares 23 9 4 3 2" xfId="30233" xr:uid="{1656BF84-A61B-4D6F-A9DA-6BA18E6D59BB}"/>
    <cellStyle name="Separador de milhares 23 9 4 3 3" xfId="38882" xr:uid="{8383113A-5C33-42AE-BF6A-FF8FDE6847C1}"/>
    <cellStyle name="Separador de milhares 23 9 4 3 4" xfId="45459" xr:uid="{17B494B9-6E9C-4F67-A5B2-B181B30413FE}"/>
    <cellStyle name="Separador de milhares 23 9 4 4" xfId="26716" xr:uid="{B0DAE732-6DA7-4228-B993-46607392B4DC}"/>
    <cellStyle name="Separador de milhares 23 9 4 5" xfId="28289" xr:uid="{55A9068E-DCC9-4EDB-96FE-82AC609C97C4}"/>
    <cellStyle name="Separador de milhares 23 9 4 6" xfId="38879" xr:uid="{F3D9A9C3-8FFC-43C8-90EC-37DE174CF41E}"/>
    <cellStyle name="Separador de milhares 23 9 4 7" xfId="43015" xr:uid="{307A65FC-5120-4276-BCE4-A0D291E57162}"/>
    <cellStyle name="Separador de milhares 23 9 5" xfId="22645" xr:uid="{BE3C4A11-DC49-46C8-960E-8128BA7168EB}"/>
    <cellStyle name="Separador de milhares 23 9 5 2" xfId="22646" xr:uid="{1EA28D55-24BB-4FBA-9DDC-A78134706B0D}"/>
    <cellStyle name="Separador de milhares 23 9 5 2 2" xfId="22647" xr:uid="{3506C5BF-A2A3-49A7-9DEE-15BC23F2C214}"/>
    <cellStyle name="Separador de milhares 23 9 5 2 2 2" xfId="31457" xr:uid="{5B74B472-24B3-43B4-B122-7BFE152BCD08}"/>
    <cellStyle name="Separador de milhares 23 9 5 2 2 3" xfId="38885" xr:uid="{89B51D41-19AB-4CD4-9FC4-1251771896D6}"/>
    <cellStyle name="Separador de milhares 23 9 5 2 2 4" xfId="46683" xr:uid="{354D6B5A-3EAD-4C16-BFF2-575342A14448}"/>
    <cellStyle name="Separador de milhares 23 9 5 2 3" xfId="29016" xr:uid="{E5E6922F-1CA6-4BE0-8111-4C6490B56CAF}"/>
    <cellStyle name="Separador de milhares 23 9 5 2 4" xfId="38884" xr:uid="{E4BD31CE-E929-4F80-91FE-5BD8D7BCA04E}"/>
    <cellStyle name="Separador de milhares 23 9 5 2 5" xfId="44239" xr:uid="{A7A4AD40-6BE0-4076-A80B-D66B1BA4AACB}"/>
    <cellStyle name="Separador de milhares 23 9 5 3" xfId="22648" xr:uid="{388CF0D2-45FF-46CE-ACED-770A1E06C8CD}"/>
    <cellStyle name="Separador de milhares 23 9 5 3 2" xfId="30234" xr:uid="{2EB2D869-04BF-4AA5-B8F8-954CA3CACCF7}"/>
    <cellStyle name="Separador de milhares 23 9 5 3 3" xfId="38886" xr:uid="{13042FC3-BD07-47DF-8EF5-26956173FFCF}"/>
    <cellStyle name="Separador de milhares 23 9 5 3 4" xfId="45460" xr:uid="{FC2E9174-30DA-4FDC-A6E3-F6E9DBD150AC}"/>
    <cellStyle name="Separador de milhares 23 9 5 4" xfId="26717" xr:uid="{F5973BE7-DD6F-475E-95C8-1AD31C2528CE}"/>
    <cellStyle name="Separador de milhares 23 9 5 5" xfId="28290" xr:uid="{A58A1F1D-1ABC-4F42-81F7-E5B04055B7BB}"/>
    <cellStyle name="Separador de milhares 23 9 5 6" xfId="38883" xr:uid="{483CD87C-8CA1-40A7-990B-5E5FF60AAE15}"/>
    <cellStyle name="Separador de milhares 23 9 5 7" xfId="43016" xr:uid="{6B39D5DB-8767-4DCE-8663-6D869737B035}"/>
    <cellStyle name="Separador de milhares 23 9 6" xfId="22649" xr:uid="{4B21F2A4-C4AE-4900-BF25-6879A7A8D01E}"/>
    <cellStyle name="Separador de milhares 23 9 6 2" xfId="22650" xr:uid="{2CFBEB56-1751-443E-8552-6BD47E10CD4A}"/>
    <cellStyle name="Separador de milhares 23 9 6 2 2" xfId="31453" xr:uid="{25A40D4C-EED1-48D6-A936-7E519EC4823F}"/>
    <cellStyle name="Separador de milhares 23 9 6 2 3" xfId="38888" xr:uid="{A558F8BE-0EAE-4EB4-82ED-053DE420B9D1}"/>
    <cellStyle name="Separador de milhares 23 9 6 2 4" xfId="46679" xr:uid="{89444287-F63E-4D73-9421-36C7745E1F9E}"/>
    <cellStyle name="Separador de milhares 23 9 6 3" xfId="29012" xr:uid="{5B76E607-368B-4D21-9412-12E4C28B2B25}"/>
    <cellStyle name="Separador de milhares 23 9 6 4" xfId="38887" xr:uid="{5B9C567D-EDD6-433E-A65A-90FF3500AC6A}"/>
    <cellStyle name="Separador de milhares 23 9 6 5" xfId="44235" xr:uid="{4B85E9C4-AB45-42D6-8FF1-88480B512F39}"/>
    <cellStyle name="Separador de milhares 23 9 7" xfId="22651" xr:uid="{D335D0A5-A5AE-4630-8773-5E1D60A0BE08}"/>
    <cellStyle name="Separador de milhares 23 9 7 2" xfId="30230" xr:uid="{D844BBF2-1982-4B45-8EB0-A8E6006512E8}"/>
    <cellStyle name="Separador de milhares 23 9 7 3" xfId="38889" xr:uid="{20FCBBB7-5723-4D81-8823-4F6E9CBF4832}"/>
    <cellStyle name="Separador de milhares 23 9 7 4" xfId="45456" xr:uid="{4774D157-523B-4838-898E-E679F1194619}"/>
    <cellStyle name="Separador de milhares 23 9 8" xfId="26713" xr:uid="{F54F60D1-AFC6-409A-B690-87F625EAA445}"/>
    <cellStyle name="Separador de milhares 23 9 9" xfId="28286" xr:uid="{F6575F34-4C83-42E2-9992-427D9C07D012}"/>
    <cellStyle name="Separador de milhares 24" xfId="14361" xr:uid="{C7DDED7C-235C-478B-A77B-90C43176B464}"/>
    <cellStyle name="Separador de milhares 24 2" xfId="22653" xr:uid="{F0D29B1D-ACA0-4CAE-BDE5-B085D20C2BFE}"/>
    <cellStyle name="Separador de milhares 24 2 2" xfId="22654" xr:uid="{382559A5-E98E-4315-95F6-9355017E5BE6}"/>
    <cellStyle name="Separador de milhares 24 2 2 2" xfId="31458" xr:uid="{07F0632E-154B-4F7D-9E96-DE6069D178B6}"/>
    <cellStyle name="Separador de milhares 24 2 2 3" xfId="38892" xr:uid="{5344A0D0-C662-45F4-8EC1-842841D1B80D}"/>
    <cellStyle name="Separador de milhares 24 2 2 4" xfId="46684" xr:uid="{C416DE25-B4E5-46DF-9FCF-8430BE15966F}"/>
    <cellStyle name="Separador de milhares 24 2 3" xfId="29017" xr:uid="{431ED394-5717-4962-92FA-95FFA4077C5B}"/>
    <cellStyle name="Separador de milhares 24 2 4" xfId="38891" xr:uid="{69DD3DE6-52F0-430C-BDD7-7CA06AC80C0E}"/>
    <cellStyle name="Separador de milhares 24 2 5" xfId="44240" xr:uid="{71B5B80C-57B7-4A0A-B0D7-108DA4789654}"/>
    <cellStyle name="Separador de milhares 24 3" xfId="22655" xr:uid="{E80839E8-43E1-4997-B52E-086B34B593E4}"/>
    <cellStyle name="Separador de milhares 24 3 2" xfId="30235" xr:uid="{F5514CB1-C57A-4600-BD68-BE8CCAAC5437}"/>
    <cellStyle name="Separador de milhares 24 3 3" xfId="38893" xr:uid="{B47B0C92-C24A-4B8B-A7BB-4255871D9996}"/>
    <cellStyle name="Separador de milhares 24 3 4" xfId="45461" xr:uid="{1C3CD54E-2EF5-4BBF-8829-5AC553DFE4A0}"/>
    <cellStyle name="Separador de milhares 24 4" xfId="22652" xr:uid="{17B11213-B849-41CB-9476-FA2D3CDCA3D0}"/>
    <cellStyle name="Separador de milhares 24 4 2" xfId="32340" xr:uid="{8D5C0DFF-FF02-4204-8E71-ACFB99AFEE5B}"/>
    <cellStyle name="Separador de milhares 24 4 3" xfId="38890" xr:uid="{92A29701-43B3-4088-A6A4-A4BE9D4209FE}"/>
    <cellStyle name="Separador de milhares 24 4 4" xfId="47071" xr:uid="{8B52E454-E4FC-4C50-8508-A327916B9E85}"/>
    <cellStyle name="Separador de milhares 24 5" xfId="26718" xr:uid="{3671A03E-9CC8-4CA0-86B1-7B7CF73820AB}"/>
    <cellStyle name="Separador de milhares 24 6" xfId="28291" xr:uid="{43351AA0-3889-4CE9-A920-FB786BC4A131}"/>
    <cellStyle name="Separador de milhares 24 7" xfId="35163" xr:uid="{91CE4268-8424-4FEA-9563-FDFA23FABD32}"/>
    <cellStyle name="Separador de milhares 24 8" xfId="43017" xr:uid="{46ADA0FF-C45E-4907-9098-1685F25C2438}"/>
    <cellStyle name="Separador de milhares 24 9" xfId="16991" xr:uid="{5561C759-549F-428E-A39C-6617E787632E}"/>
    <cellStyle name="Separador de milhares 25" xfId="22656" xr:uid="{8A686C9A-8953-4B25-A10E-27B686157DA3}"/>
    <cellStyle name="Separador de milhares 25 2" xfId="22657" xr:uid="{3A4836DE-A13C-408E-8C35-7D4948CCD862}"/>
    <cellStyle name="Separador de milhares 25 2 2" xfId="22658" xr:uid="{A8FAF3C8-BB9B-4BEB-8379-B221CD1CA1A5}"/>
    <cellStyle name="Separador de milhares 25 2 2 2" xfId="31459" xr:uid="{4A788C92-6691-4D49-A9FF-DB4672CC4766}"/>
    <cellStyle name="Separador de milhares 25 2 2 3" xfId="38896" xr:uid="{73398B14-CCA3-48A8-BA10-69EFA0B670BB}"/>
    <cellStyle name="Separador de milhares 25 2 2 4" xfId="46685" xr:uid="{96CE057D-453F-4E24-A09E-BB049588B3D6}"/>
    <cellStyle name="Separador de milhares 25 2 3" xfId="29018" xr:uid="{CA6F0B0D-1ABD-4BF7-9116-215AE129F7C5}"/>
    <cellStyle name="Separador de milhares 25 2 4" xfId="38895" xr:uid="{59B953EF-5C48-4067-971D-B4CF034E2346}"/>
    <cellStyle name="Separador de milhares 25 2 5" xfId="44241" xr:uid="{5A6BAAB2-C3C3-4E97-9D98-C1A46E70346A}"/>
    <cellStyle name="Separador de milhares 25 3" xfId="22659" xr:uid="{E7284B82-DC29-4490-9B99-64997B47EF31}"/>
    <cellStyle name="Separador de milhares 25 3 2" xfId="30236" xr:uid="{0381490C-48D4-4498-9E15-3BCB997942F3}"/>
    <cellStyle name="Separador de milhares 25 3 3" xfId="38897" xr:uid="{EF591CC8-3E7A-47E7-B412-0973A3F63B94}"/>
    <cellStyle name="Separador de milhares 25 3 4" xfId="45462" xr:uid="{2EC2DA01-53FD-4850-BF80-828E0D1F6183}"/>
    <cellStyle name="Separador de milhares 25 4" xfId="26719" xr:uid="{8DEAEC6F-F453-478C-B223-5DE85319C42C}"/>
    <cellStyle name="Separador de milhares 25 5" xfId="28292" xr:uid="{43DD7EB4-A723-41E3-A178-FFE01AEC4A63}"/>
    <cellStyle name="Separador de milhares 25 6" xfId="38894" xr:uid="{FA1DEE1A-51FE-446D-B408-BB33F4417205}"/>
    <cellStyle name="Separador de milhares 25 7" xfId="43018" xr:uid="{040C00A8-1C41-43F8-AF91-82290D555B45}"/>
    <cellStyle name="Separador de milhares 26" xfId="22660" xr:uid="{0A29F2F0-FC22-4FCD-A21D-0BBC4307D480}"/>
    <cellStyle name="Separador de milhares 26 2" xfId="22661" xr:uid="{E2157D1E-3A9A-4D6D-B1F1-7AF09AFDF317}"/>
    <cellStyle name="Separador de milhares 26 2 2" xfId="22662" xr:uid="{1B140732-EDA5-4B88-AE11-CD5813383E77}"/>
    <cellStyle name="Separador de milhares 26 2 2 2" xfId="31460" xr:uid="{570FA131-C27B-45D5-827F-1942B347B0A2}"/>
    <cellStyle name="Separador de milhares 26 2 2 3" xfId="38900" xr:uid="{52D8F8EF-1511-4053-BB2F-E170F9F935ED}"/>
    <cellStyle name="Separador de milhares 26 2 2 4" xfId="46686" xr:uid="{72619F09-E2E7-4BA7-8E0F-8FE696FB312C}"/>
    <cellStyle name="Separador de milhares 26 2 3" xfId="29019" xr:uid="{B15A8970-C8D4-4716-A83D-B6DCC43BA0D8}"/>
    <cellStyle name="Separador de milhares 26 2 4" xfId="38899" xr:uid="{CD49D2D2-D186-4E9D-A924-88F5689C1BD0}"/>
    <cellStyle name="Separador de milhares 26 2 5" xfId="44242" xr:uid="{2D80BACA-79E1-478A-9B88-D2940FFEF936}"/>
    <cellStyle name="Separador de milhares 26 3" xfId="22663" xr:uid="{2986207E-7D1C-4EAC-82F6-C8C3FF974BB4}"/>
    <cellStyle name="Separador de milhares 26 3 2" xfId="30237" xr:uid="{1E9C12FD-9FC1-4791-9780-508E347659B4}"/>
    <cellStyle name="Separador de milhares 26 3 3" xfId="38901" xr:uid="{AFB91E40-B8A5-446B-8E98-87E514D25668}"/>
    <cellStyle name="Separador de milhares 26 3 4" xfId="45463" xr:uid="{9BC7E9DC-5A43-474F-967C-AB5A3B9266BF}"/>
    <cellStyle name="Separador de milhares 26 4" xfId="26720" xr:uid="{9353E313-B14F-4D71-8AA2-A44E052987D4}"/>
    <cellStyle name="Separador de milhares 26 5" xfId="28293" xr:uid="{950C15FD-B270-4D02-8D09-C79EB72DFE84}"/>
    <cellStyle name="Separador de milhares 26 6" xfId="38898" xr:uid="{8C6B9C0D-1E6C-4EDD-9AA4-28FEAD7B20B8}"/>
    <cellStyle name="Separador de milhares 26 7" xfId="43019" xr:uid="{B288D19A-3DB3-402D-B267-4942AC4E9773}"/>
    <cellStyle name="Separador de milhares 27" xfId="22664" xr:uid="{78EED13C-C52A-44E7-A8FC-0E10720B1D1F}"/>
    <cellStyle name="Separador de milhares 27 2" xfId="22665" xr:uid="{AE020208-6AEB-4F49-9A9F-6AF226D0B4A9}"/>
    <cellStyle name="Separador de milhares 27 2 2" xfId="22666" xr:uid="{5563F5A6-2395-41A7-848F-7D2BEB319103}"/>
    <cellStyle name="Separador de milhares 27 2 2 2" xfId="31461" xr:uid="{52D120CB-7B92-47FA-83B8-E5697E1F02CF}"/>
    <cellStyle name="Separador de milhares 27 2 2 3" xfId="38904" xr:uid="{2994EEB8-D0FB-46C2-95F5-09676CC7AE5C}"/>
    <cellStyle name="Separador de milhares 27 2 2 4" xfId="46687" xr:uid="{361C1843-4DB5-46AD-83CC-83552AEF042C}"/>
    <cellStyle name="Separador de milhares 27 2 3" xfId="29020" xr:uid="{1F36630D-39D9-4DC3-B945-04C7E0BE8A18}"/>
    <cellStyle name="Separador de milhares 27 2 4" xfId="38903" xr:uid="{1EF92E89-07A5-4756-A6B3-C2671E2B6268}"/>
    <cellStyle name="Separador de milhares 27 2 5" xfId="44243" xr:uid="{FF7E5239-FD2B-4504-B49F-52E8A41437CA}"/>
    <cellStyle name="Separador de milhares 27 3" xfId="22667" xr:uid="{14B09423-6708-4BE4-BD29-2CFE6CE7471B}"/>
    <cellStyle name="Separador de milhares 27 3 2" xfId="30238" xr:uid="{EAD6115E-C944-48FB-8C25-45E878D9C816}"/>
    <cellStyle name="Separador de milhares 27 3 3" xfId="38905" xr:uid="{A88AE66D-9E5F-4490-B228-A843711FA273}"/>
    <cellStyle name="Separador de milhares 27 3 4" xfId="45464" xr:uid="{6EB6151B-2190-4B69-8A94-9BAFC87C1D01}"/>
    <cellStyle name="Separador de milhares 27 4" xfId="26721" xr:uid="{4E03ED06-A188-44AD-A956-F9D9C913D442}"/>
    <cellStyle name="Separador de milhares 27 5" xfId="28294" xr:uid="{663A2E44-EDFA-4F28-A9FF-99185378789D}"/>
    <cellStyle name="Separador de milhares 27 6" xfId="38902" xr:uid="{9EDBDE47-430B-4491-B010-8860022A5760}"/>
    <cellStyle name="Separador de milhares 27 7" xfId="43020" xr:uid="{C0A75FB4-1CF2-4EA6-9D03-E1EE30A43A01}"/>
    <cellStyle name="Separador de milhares 28" xfId="22668" xr:uid="{A338489F-256B-489F-B5EE-BA0B77F60828}"/>
    <cellStyle name="Separador de milhares 28 2" xfId="22669" xr:uid="{661C0886-2515-4393-9A35-8C001B9FBDE8}"/>
    <cellStyle name="Separador de milhares 28 2 2" xfId="22670" xr:uid="{C93E2262-FC33-4CB8-A260-9ECC7E4C7B26}"/>
    <cellStyle name="Separador de milhares 28 2 2 2" xfId="22671" xr:uid="{29EABC08-7767-46FB-97CD-75FB60E34B3E}"/>
    <cellStyle name="Separador de milhares 28 2 2 2 2" xfId="22672" xr:uid="{8EF8DE08-C112-4A24-AC46-A789AB85F247}"/>
    <cellStyle name="Separador de milhares 28 2 2 2 2 2" xfId="31651" xr:uid="{D2F902F4-EDC0-45AF-8882-C34195408219}"/>
    <cellStyle name="Separador de milhares 28 2 2 2 2 3" xfId="38910" xr:uid="{1A19A90E-86F2-4346-8CBC-ACB0C9EA37FC}"/>
    <cellStyle name="Separador de milhares 28 2 2 2 2 4" xfId="46877" xr:uid="{67F2AF0C-3212-4238-BF5C-EC539459797A}"/>
    <cellStyle name="Separador de milhares 28 2 2 2 3" xfId="29208" xr:uid="{9780F088-B604-4690-B8C1-B2E0EBEB6AF7}"/>
    <cellStyle name="Separador de milhares 28 2 2 2 4" xfId="38909" xr:uid="{66FBA55A-4C2B-4BE5-A542-BFD20EC93ED6}"/>
    <cellStyle name="Separador de milhares 28 2 2 2 5" xfId="44433" xr:uid="{E53B582E-57E9-47CD-B861-3B5B53C69F9C}"/>
    <cellStyle name="Separador de milhares 28 2 2 3" xfId="22673" xr:uid="{1DDD224D-9D38-4ADE-9F82-520B2E05DE38}"/>
    <cellStyle name="Separador de milhares 28 2 2 3 2" xfId="30428" xr:uid="{C67D93DA-8189-480E-9539-4BCEB1F22DAB}"/>
    <cellStyle name="Separador de milhares 28 2 2 3 3" xfId="38911" xr:uid="{222B9041-DCB4-4970-A66E-460E1921BA35}"/>
    <cellStyle name="Separador de milhares 28 2 2 3 4" xfId="45654" xr:uid="{6E8A29C4-D790-4B02-B304-C9FB4D8261AB}"/>
    <cellStyle name="Separador de milhares 28 2 2 4" xfId="27123" xr:uid="{4F83A3F6-263F-4420-B5FC-E46873F85F34}"/>
    <cellStyle name="Separador de milhares 28 2 2 5" xfId="28485" xr:uid="{5E726767-27DE-44D9-8552-EBAB60F06635}"/>
    <cellStyle name="Separador de milhares 28 2 2 6" xfId="38908" xr:uid="{35A6E373-4302-4EF3-8A41-79C7A1461850}"/>
    <cellStyle name="Separador de milhares 28 2 2 7" xfId="43210" xr:uid="{E697FB28-4536-4444-A6AE-381C620C6697}"/>
    <cellStyle name="Separador de milhares 28 2 3" xfId="22674" xr:uid="{6D0849C8-CB68-4D7D-8ACD-7BEBD3AE4B31}"/>
    <cellStyle name="Separador de milhares 28 2 3 2" xfId="22675" xr:uid="{75104C9B-12CB-4DAA-8259-DD845F59431A}"/>
    <cellStyle name="Separador de milhares 28 2 3 2 2" xfId="31650" xr:uid="{B9295085-AB34-4AC6-A29A-E066AD59B358}"/>
    <cellStyle name="Separador de milhares 28 2 3 2 3" xfId="38913" xr:uid="{766B7D11-7DA8-4450-85CE-DA52452D6AA6}"/>
    <cellStyle name="Separador de milhares 28 2 3 2 4" xfId="46876" xr:uid="{F57586AD-7417-4C91-B667-80B2B766008D}"/>
    <cellStyle name="Separador de milhares 28 2 3 3" xfId="29207" xr:uid="{7332B775-4D34-4A46-8A6A-C89C69770CB5}"/>
    <cellStyle name="Separador de milhares 28 2 3 4" xfId="38912" xr:uid="{6514267E-77CD-489B-8C7B-D1CCA88162B5}"/>
    <cellStyle name="Separador de milhares 28 2 3 5" xfId="44432" xr:uid="{BE96F175-3999-43E3-BA0C-54D1AEC1ADFA}"/>
    <cellStyle name="Separador de milhares 28 2 4" xfId="22676" xr:uid="{06A18552-FC8E-4AC6-9743-A9256A942723}"/>
    <cellStyle name="Separador de milhares 28 2 4 2" xfId="30427" xr:uid="{A1BB8FB4-749E-4F4A-BD59-36B790A8F61F}"/>
    <cellStyle name="Separador de milhares 28 2 4 3" xfId="38914" xr:uid="{85F80F8D-1586-4B35-90F6-7462D2E9E290}"/>
    <cellStyle name="Separador de milhares 28 2 4 4" xfId="45653" xr:uid="{B9830E83-1DEF-4E04-950B-FCA3581CA150}"/>
    <cellStyle name="Separador de milhares 28 2 5" xfId="27122" xr:uid="{07A47469-2891-4C38-B0B1-B53F0BC6FA5C}"/>
    <cellStyle name="Separador de milhares 28 2 6" xfId="28484" xr:uid="{1669776A-04CC-408B-A4D4-A06E3D50EAA0}"/>
    <cellStyle name="Separador de milhares 28 2 7" xfId="38907" xr:uid="{80529EB0-6B4A-4695-9CA5-04DD05F03D67}"/>
    <cellStyle name="Separador de milhares 28 2 8" xfId="43209" xr:uid="{60B84FE8-6FD8-48A9-9E24-811F1A754D29}"/>
    <cellStyle name="Separador de milhares 28 3" xfId="22677" xr:uid="{900B3D4D-A90D-4528-9B82-07D40739564F}"/>
    <cellStyle name="Separador de milhares 28 3 2" xfId="22678" xr:uid="{428992AB-AC8D-4A1F-A332-074A71254CD8}"/>
    <cellStyle name="Separador de milhares 28 3 2 2" xfId="31462" xr:uid="{B2A7FE3C-151D-4CE6-9EAD-4D219CC04392}"/>
    <cellStyle name="Separador de milhares 28 3 2 3" xfId="38916" xr:uid="{26A26D43-ECFC-44BB-9DF6-91B315AB27B8}"/>
    <cellStyle name="Separador de milhares 28 3 2 4" xfId="46688" xr:uid="{7C90EDA9-FD95-496A-977B-3662B4002029}"/>
    <cellStyle name="Separador de milhares 28 3 3" xfId="29021" xr:uid="{F0BF7E29-9C24-4C5F-9137-E04A2C5B15AA}"/>
    <cellStyle name="Separador de milhares 28 3 4" xfId="38915" xr:uid="{F2620672-D84D-4A84-99F7-8747E90D1059}"/>
    <cellStyle name="Separador de milhares 28 3 5" xfId="44244" xr:uid="{E0D085BF-D465-4396-AAC7-E5FEE8259C63}"/>
    <cellStyle name="Separador de milhares 28 4" xfId="22679" xr:uid="{981B1E31-D692-44D8-939E-F933F4397A37}"/>
    <cellStyle name="Separador de milhares 28 4 2" xfId="30239" xr:uid="{552CA895-AF51-4C6D-86AA-AF254A2AC9D4}"/>
    <cellStyle name="Separador de milhares 28 4 3" xfId="38917" xr:uid="{1ECE4D4A-23FF-4CA3-846E-5407D21667CB}"/>
    <cellStyle name="Separador de milhares 28 4 4" xfId="45465" xr:uid="{7996F735-04FB-4CB5-BE3E-B7FB433815FC}"/>
    <cellStyle name="Separador de milhares 28 5" xfId="26722" xr:uid="{15A4C956-35E6-4EBF-AC89-BF31EB0D4FA3}"/>
    <cellStyle name="Separador de milhares 28 6" xfId="28295" xr:uid="{FB38E7F1-55BB-4CD2-AFD8-16DE51FA0D29}"/>
    <cellStyle name="Separador de milhares 28 7" xfId="38906" xr:uid="{EA2B3577-154B-4672-885D-98FF7F3E16DF}"/>
    <cellStyle name="Separador de milhares 28 8" xfId="43021" xr:uid="{AD7CA626-5FA9-4319-BC86-0EBB0FA16E1A}"/>
    <cellStyle name="Separador de milhares 29" xfId="15898" xr:uid="{D4E09E9B-0456-41D4-B363-2E7FE847CE53}"/>
    <cellStyle name="Separador de milhares 29 2" xfId="14362" xr:uid="{847B7900-5CDB-4393-906E-50D5D152A3F7}"/>
    <cellStyle name="Separador de milhares 29 2 2" xfId="14363" xr:uid="{C054BE16-A102-4698-AC6B-4CB54B95B129}"/>
    <cellStyle name="Separador de milhares 29 2 2 2" xfId="22683" xr:uid="{EC39A435-98DC-4315-8F1E-36E2B5A80DEA}"/>
    <cellStyle name="Separador de milhares 29 2 2 2 2" xfId="22684" xr:uid="{72CC191C-782E-4156-946A-43BF54677BD4}"/>
    <cellStyle name="Separador de milhares 29 2 2 2 2 2" xfId="30600" xr:uid="{1BCF0732-167E-42C9-ABA4-6183D710CFDB}"/>
    <cellStyle name="Separador de milhares 29 2 2 2 2 3" xfId="38922" xr:uid="{F6796D16-1573-4BE8-B65F-2A08CBF1AF20}"/>
    <cellStyle name="Separador de milhares 29 2 2 2 2 4" xfId="45826" xr:uid="{CC64AF4D-7418-4B8B-99D3-1521749469F1}"/>
    <cellStyle name="Separador de milhares 29 2 2 2 3" xfId="27224" xr:uid="{D95A1463-F13D-4DDF-BC9B-88B7699F5715}"/>
    <cellStyle name="Separador de milhares 29 2 2 2 4" xfId="38921" xr:uid="{C5B13084-BF20-40BB-B1B8-CE802835A1AB}"/>
    <cellStyle name="Separador de milhares 29 2 2 2 5" xfId="43382" xr:uid="{C6128C6A-507C-489F-BE62-31FC5C6E56C5}"/>
    <cellStyle name="Separador de milhares 29 2 2 3" xfId="22685" xr:uid="{6FCAC847-5BE4-4307-A0DD-A42830CB6A12}"/>
    <cellStyle name="Separador de milhares 29 2 2 3 2" xfId="29377" xr:uid="{947A4544-F08C-4654-93E1-125E9D9A460B}"/>
    <cellStyle name="Separador de milhares 29 2 2 3 3" xfId="38923" xr:uid="{9B435BB6-C289-4D39-98E4-97F50793F136}"/>
    <cellStyle name="Separador de milhares 29 2 2 3 4" xfId="44603" xr:uid="{7D78AD76-36C8-4039-8F2A-B71A7D7426A2}"/>
    <cellStyle name="Separador de milhares 29 2 2 4" xfId="22682" xr:uid="{FE168607-1205-46D6-937D-66AB4F84A3E6}"/>
    <cellStyle name="Separador de milhares 29 2 2 4 2" xfId="32342" xr:uid="{1BF91FE8-8E4C-4A2E-9C93-ECD39F8FFDD9}"/>
    <cellStyle name="Separador de milhares 29 2 2 4 3" xfId="38920" xr:uid="{58EB8692-E169-496D-BDF3-B796F43EE7E5}"/>
    <cellStyle name="Separador de milhares 29 2 2 4 4" xfId="47073" xr:uid="{5874DE74-82AC-44F6-9A9B-93C38EEE8081}"/>
    <cellStyle name="Separador de milhares 29 2 2 5" xfId="25860" xr:uid="{9BAD91F5-2A8B-4749-BC7C-81AFD8CCA73C}"/>
    <cellStyle name="Separador de milhares 29 2 2 5 2" xfId="33711" xr:uid="{6241FB3A-9B2B-44D4-B281-CB2659749008}"/>
    <cellStyle name="Separador de milhares 29 2 2 5 3" xfId="48590" xr:uid="{9141B8A4-E4E1-4B8F-A749-19D882E9A999}"/>
    <cellStyle name="Separador de milhares 29 2 2 6" xfId="27433" xr:uid="{2D73BB3D-F20E-4C32-A591-3BA0EE0D2F0D}"/>
    <cellStyle name="Separador de milhares 29 2 2 7" xfId="35165" xr:uid="{ADE57CB4-FCE2-48AF-BB4B-4574CCAB9DB3}"/>
    <cellStyle name="Separador de milhares 29 2 2 8" xfId="42159" xr:uid="{4A33B11C-B153-42CF-8A15-3D474BC7502A}"/>
    <cellStyle name="Separador de milhares 29 2 2 9" xfId="16993" xr:uid="{DA727AE7-28EB-4267-A90C-75B3362E3617}"/>
    <cellStyle name="Separador de milhares 29 2 3" xfId="16992" xr:uid="{CD661FB6-6088-43E0-8627-D68893AC8B67}"/>
    <cellStyle name="Separador de milhares 29 2 3 2" xfId="22687" xr:uid="{EF5EDC79-546B-4621-99DC-1E31AACF9A3A}"/>
    <cellStyle name="Separador de milhares 29 2 3 2 2" xfId="30599" xr:uid="{A6E6ACBA-5BCB-4318-BE0C-9085DFB483F7}"/>
    <cellStyle name="Separador de milhares 29 2 3 2 3" xfId="38925" xr:uid="{74F340DC-232C-461D-8E0B-C6F94CCB644C}"/>
    <cellStyle name="Separador de milhares 29 2 3 2 4" xfId="45825" xr:uid="{14E8BC0C-087C-4B9B-8651-A88E7290F4DA}"/>
    <cellStyle name="Separador de milhares 29 2 3 3" xfId="22686" xr:uid="{28891F0B-E1FB-4AF0-9AA6-EA9FEA778DB6}"/>
    <cellStyle name="Separador de milhares 29 2 3 3 2" xfId="38924" xr:uid="{3E5BA0F1-9427-4F5E-9249-26B5B692AE8C}"/>
    <cellStyle name="Separador de milhares 29 2 3 4" xfId="25859" xr:uid="{D79690AA-99ED-4434-A8CD-955BCC872FC8}"/>
    <cellStyle name="Separador de milhares 29 2 3 5" xfId="27432" xr:uid="{24FF970A-DD45-48FB-9EAB-8CEEFF8567CE}"/>
    <cellStyle name="Separador de milhares 29 2 3 6" xfId="35164" xr:uid="{CE9C4294-35D3-4D75-A2C1-AE5FDA7CF0E2}"/>
    <cellStyle name="Separador de milhares 29 2 3 7" xfId="43381" xr:uid="{BD249D7E-F389-47FD-8D78-DD6AA1427C68}"/>
    <cellStyle name="Separador de milhares 29 2 4" xfId="22688" xr:uid="{62D6E8DC-A670-4277-91D8-93F4964060F1}"/>
    <cellStyle name="Separador de milhares 29 2 4 2" xfId="29376" xr:uid="{CBA3BB1E-8DFE-40FD-A8C0-E800541F9D32}"/>
    <cellStyle name="Separador de milhares 29 2 4 3" xfId="38926" xr:uid="{02BD6072-1E2C-43FA-888E-1DEFAC61D188}"/>
    <cellStyle name="Separador de milhares 29 2 4 4" xfId="44602" xr:uid="{D9DA9345-D306-4D86-AE33-BBA685A8593E}"/>
    <cellStyle name="Separador de milhares 29 2 5" xfId="22681" xr:uid="{22DEECC5-8846-4E56-AA3E-9C76AE5A2D6A}"/>
    <cellStyle name="Separador de milhares 29 2 5 2" xfId="32341" xr:uid="{B066B23F-70C1-4A3F-831C-1A3220E25EF4}"/>
    <cellStyle name="Separador de milhares 29 2 5 3" xfId="38919" xr:uid="{707604CD-6002-4628-BDDE-199CD2E3FF40}"/>
    <cellStyle name="Separador de milhares 29 2 5 4" xfId="47072" xr:uid="{78DE3457-C64C-4FBE-AB39-DC58BE239E4D}"/>
    <cellStyle name="Separador de milhares 29 2 6" xfId="33710" xr:uid="{D3E88B96-EC42-43AA-BD7D-C24F604752E0}"/>
    <cellStyle name="Separador de milhares 29 2 6 2" xfId="48589" xr:uid="{4818B774-4036-47D3-8B1B-DC835D76B855}"/>
    <cellStyle name="Separador de milhares 29 2 7" xfId="42158" xr:uid="{D6EF333B-156D-4DBE-BB1D-21322B37592F}"/>
    <cellStyle name="Separador de milhares 29 3" xfId="14364" xr:uid="{A3DF7C1A-9207-43DD-AB9C-58771BA0FBF3}"/>
    <cellStyle name="Separador de milhares 29 3 2" xfId="22690" xr:uid="{E86C0C96-C3A2-4D4F-B6C2-ECA097AD9C08}"/>
    <cellStyle name="Separador de milhares 29 3 2 2" xfId="22691" xr:uid="{03FB86EA-76E6-43C0-8571-EBF1EF4DB4E0}"/>
    <cellStyle name="Separador de milhares 29 3 2 2 2" xfId="30601" xr:uid="{9952D232-C8B7-47CE-AB67-DF15717CE111}"/>
    <cellStyle name="Separador de milhares 29 3 2 2 3" xfId="38929" xr:uid="{31CD19E9-3A27-42C1-96AA-1F294B96AE45}"/>
    <cellStyle name="Separador de milhares 29 3 2 2 4" xfId="45827" xr:uid="{B6176E6D-6498-4948-AB7F-99C2E1FF1371}"/>
    <cellStyle name="Separador de milhares 29 3 2 3" xfId="27306" xr:uid="{18E0D59F-6A66-4A79-B9FC-E67A43A65F60}"/>
    <cellStyle name="Separador de milhares 29 3 2 4" xfId="38928" xr:uid="{60E6F2A4-C73A-431C-B192-5077DA1F389D}"/>
    <cellStyle name="Separador de milhares 29 3 2 5" xfId="43383" xr:uid="{B69B8220-5C31-4CDE-BC46-9924556026C0}"/>
    <cellStyle name="Separador de milhares 29 3 3" xfId="22692" xr:uid="{060B478C-33BB-469B-990E-0823184DE8B1}"/>
    <cellStyle name="Separador de milhares 29 3 3 2" xfId="29378" xr:uid="{9F8E7867-980F-4F53-A291-7DB146BA843A}"/>
    <cellStyle name="Separador de milhares 29 3 3 3" xfId="38930" xr:uid="{5D68FD42-BF90-42C4-99F9-9CC98E14D21C}"/>
    <cellStyle name="Separador de milhares 29 3 3 4" xfId="44604" xr:uid="{E9165272-4447-4875-A8EE-1F750704725B}"/>
    <cellStyle name="Separador de milhares 29 3 4" xfId="22689" xr:uid="{22FB449B-1934-4434-B41B-CF0FA5D55589}"/>
    <cellStyle name="Separador de milhares 29 3 4 2" xfId="32343" xr:uid="{ED0531E0-62C2-4680-8FDE-93793F3097BB}"/>
    <cellStyle name="Separador de milhares 29 3 4 3" xfId="38927" xr:uid="{CB139EA5-6334-404B-8B27-23ED5C5BC72F}"/>
    <cellStyle name="Separador de milhares 29 3 4 4" xfId="47074" xr:uid="{E4399B10-7DE6-428E-AA4E-1942C2863A90}"/>
    <cellStyle name="Separador de milhares 29 3 5" xfId="25861" xr:uid="{5EB8A7F4-B8DF-4921-AF90-D619D1165E40}"/>
    <cellStyle name="Separador de milhares 29 3 5 2" xfId="33712" xr:uid="{E841B957-D0F5-48B6-ABAD-4A393B3E7566}"/>
    <cellStyle name="Separador de milhares 29 3 5 3" xfId="48591" xr:uid="{DFA599F3-2DFB-4CF8-8F97-190CABAC6A40}"/>
    <cellStyle name="Separador de milhares 29 3 6" xfId="27434" xr:uid="{C103252C-A393-48AD-8908-3B8C0801B3EF}"/>
    <cellStyle name="Separador de milhares 29 3 7" xfId="35166" xr:uid="{0324C6DF-FD12-4C32-B931-87C3BA66EEF8}"/>
    <cellStyle name="Separador de milhares 29 3 8" xfId="42160" xr:uid="{746B3086-B93C-49D2-B4B9-76F0684D6B6B}"/>
    <cellStyle name="Separador de milhares 29 3 9" xfId="16994" xr:uid="{989329BB-321E-4C49-A661-2440414F294D}"/>
    <cellStyle name="Separador de milhares 29 4" xfId="22693" xr:uid="{45CC8440-D862-49C2-A231-290A2C5C6100}"/>
    <cellStyle name="Separador de milhares 29 4 2" xfId="22694" xr:uid="{A626F0BC-0536-48C2-BCC1-83884FFA93C8}"/>
    <cellStyle name="Separador de milhares 29 4 2 2" xfId="31463" xr:uid="{AFF8D1C1-1C61-493D-ABE9-65E937439149}"/>
    <cellStyle name="Separador de milhares 29 4 2 3" xfId="38932" xr:uid="{680096EE-1DC5-4AA7-9750-46466F4CE9A7}"/>
    <cellStyle name="Separador de milhares 29 4 2 4" xfId="46689" xr:uid="{BC3C66E8-B79B-4BE2-B465-7062A5F2B96A}"/>
    <cellStyle name="Separador de milhares 29 4 3" xfId="26723" xr:uid="{1C24BF7A-DCBF-4B34-AB95-2F8891A33177}"/>
    <cellStyle name="Separador de milhares 29 4 4" xfId="28296" xr:uid="{1B9F31A6-AB6A-4108-8AD5-6FC30942F017}"/>
    <cellStyle name="Separador de milhares 29 4 5" xfId="38931" xr:uid="{1444D8B4-42FF-43C2-8C6F-4170BCCE4FCC}"/>
    <cellStyle name="Separador de milhares 29 4 6" xfId="44245" xr:uid="{7F0A3358-AFD6-4D0A-86EA-B1D189E4CC10}"/>
    <cellStyle name="Separador de milhares 29 5" xfId="22695" xr:uid="{E2C00730-B004-4F50-9BEF-DFEE59E461CB}"/>
    <cellStyle name="Separador de milhares 29 5 2" xfId="30240" xr:uid="{5972B739-3034-47B7-826F-E6EE722CC608}"/>
    <cellStyle name="Separador de milhares 29 5 3" xfId="38933" xr:uid="{7C35178D-8D5D-4252-8621-1971CC226570}"/>
    <cellStyle name="Separador de milhares 29 5 4" xfId="45466" xr:uid="{04E19AEE-4FE1-4CAE-A825-334D21DDB984}"/>
    <cellStyle name="Separador de milhares 29 6" xfId="22680" xr:uid="{D6EBFC3D-3DF8-422D-AB44-DB20AE87D453}"/>
    <cellStyle name="Separador de milhares 29 6 2" xfId="38918" xr:uid="{C6D16244-B3D8-4F96-A4BB-B3D9F98429DA}"/>
    <cellStyle name="Separador de milhares 29 7" xfId="43022" xr:uid="{22B829E4-B37D-499C-B712-677E761E4032}"/>
    <cellStyle name="Separador de milhares 3" xfId="10280" xr:uid="{45AB7481-0775-4B70-8927-6113E7366FFF}"/>
    <cellStyle name="Separador de milhares 3 10" xfId="14365" xr:uid="{056F215E-0C92-4301-87F2-75D86A7C079C}"/>
    <cellStyle name="Separador de milhares 3 10 2" xfId="16995" xr:uid="{E3DA2E51-BB0D-4467-95B4-660AACAA7253}"/>
    <cellStyle name="Separador de milhares 3 10 2 2" xfId="22698" xr:uid="{7BE167C9-4F72-41A6-9AB8-115B885A2E30}"/>
    <cellStyle name="Separador de milhares 3 10 2 2 2" xfId="30602" xr:uid="{B6015C13-2491-47C6-A713-1C12F83CC6BF}"/>
    <cellStyle name="Separador de milhares 3 10 2 2 3" xfId="38936" xr:uid="{015B755E-6D93-4853-B043-4FC4BE24E8FB}"/>
    <cellStyle name="Separador de milhares 3 10 2 2 4" xfId="45828" xr:uid="{45A701BB-426E-461C-8914-693BD8A9655B}"/>
    <cellStyle name="Separador de milhares 3 10 2 3" xfId="22697" xr:uid="{A52B784D-4C2F-40BE-A8C0-F02738175FBB}"/>
    <cellStyle name="Separador de milhares 3 10 2 3 2" xfId="38935" xr:uid="{4AC22EA7-B5DD-46FF-8447-ED8CCDC25502}"/>
    <cellStyle name="Separador de milhares 3 10 2 4" xfId="25862" xr:uid="{48C730D6-6DFF-49C2-A55C-D5A1110F1980}"/>
    <cellStyle name="Separador de milhares 3 10 2 5" xfId="27435" xr:uid="{0E4050C6-DA2C-499F-A674-291E94E24BA0}"/>
    <cellStyle name="Separador de milhares 3 10 2 6" xfId="35167" xr:uid="{1F144280-6DE0-4068-8F04-C3CA8F8DD022}"/>
    <cellStyle name="Separador de milhares 3 10 2 7" xfId="43384" xr:uid="{1D440396-E194-4903-8B69-8CFE52925123}"/>
    <cellStyle name="Separador de milhares 3 10 3" xfId="22699" xr:uid="{5EF85ABE-1637-4027-B0D5-192B9581CE8A}"/>
    <cellStyle name="Separador de milhares 3 10 3 2" xfId="29379" xr:uid="{6E2B114F-2C7D-4BEB-98ED-73E6F41B5A49}"/>
    <cellStyle name="Separador de milhares 3 10 3 3" xfId="38937" xr:uid="{3A65D2BB-24E6-4267-A869-58C2FC628C17}"/>
    <cellStyle name="Separador de milhares 3 10 3 4" xfId="44605" xr:uid="{31852B45-140C-4F38-8BE4-60D773A30092}"/>
    <cellStyle name="Separador de milhares 3 10 4" xfId="22696" xr:uid="{A2409258-D64C-4EA6-A080-62987DE46261}"/>
    <cellStyle name="Separador de milhares 3 10 4 2" xfId="32344" xr:uid="{91F16547-6FEE-4753-92F3-C169377DDE8B}"/>
    <cellStyle name="Separador de milhares 3 10 4 3" xfId="38934" xr:uid="{7023D002-14BC-43D3-BF73-B1FA52D436DF}"/>
    <cellStyle name="Separador de milhares 3 10 4 4" xfId="47075" xr:uid="{A51566F3-8AE8-4C51-BF8E-F471381E6F0D}"/>
    <cellStyle name="Separador de milhares 3 10 5" xfId="33713" xr:uid="{89C1C3D0-A789-4407-A226-B587435D5BE7}"/>
    <cellStyle name="Separador de milhares 3 10 5 2" xfId="48592" xr:uid="{C32BBA9C-4E59-420B-9676-2D5937129946}"/>
    <cellStyle name="Separador de milhares 3 10 6" xfId="42161" xr:uid="{DF1E9217-2D46-4C5D-8E5E-1279D2D641D5}"/>
    <cellStyle name="Separador de milhares 3 11" xfId="14366" xr:uid="{6C2E65FF-6332-405E-A987-7B62D98D3D73}"/>
    <cellStyle name="Separador de milhares 3 11 2" xfId="16996" xr:uid="{514880EF-30F5-4B6F-8745-70E426C4F2AD}"/>
    <cellStyle name="Separador de milhares 3 11 2 2" xfId="22702" xr:uid="{BAA42820-1A31-441F-A405-ADDCE42B6ABE}"/>
    <cellStyle name="Separador de milhares 3 11 2 2 2" xfId="30603" xr:uid="{D9F1E834-11D5-4B91-B6C7-CC07B8AB6D5B}"/>
    <cellStyle name="Separador de milhares 3 11 2 2 3" xfId="38940" xr:uid="{6FC64A40-A030-4E46-833D-FBD4EF4ABD0B}"/>
    <cellStyle name="Separador de milhares 3 11 2 2 4" xfId="45829" xr:uid="{3B5832BD-7139-4029-BB8B-CD7C14B3574F}"/>
    <cellStyle name="Separador de milhares 3 11 2 3" xfId="22701" xr:uid="{EEA91CF0-009A-4849-884A-3F06FE7B9960}"/>
    <cellStyle name="Separador de milhares 3 11 2 3 2" xfId="38939" xr:uid="{7B824467-569E-40DA-B86D-CD9E0F883EAE}"/>
    <cellStyle name="Separador de milhares 3 11 2 4" xfId="25863" xr:uid="{79AC38D9-71CD-4E45-B99B-64B7B2CE870A}"/>
    <cellStyle name="Separador de milhares 3 11 2 5" xfId="27436" xr:uid="{D6F7ED77-3071-41A3-AC79-E732EBF994AB}"/>
    <cellStyle name="Separador de milhares 3 11 2 6" xfId="35168" xr:uid="{151D390D-FFF9-4347-9396-A6C375E11425}"/>
    <cellStyle name="Separador de milhares 3 11 2 7" xfId="43385" xr:uid="{3196F51D-B492-4E82-B489-D9649A3A999E}"/>
    <cellStyle name="Separador de milhares 3 11 3" xfId="22703" xr:uid="{55706C34-46F5-4C0E-A334-9CEB948E8DF9}"/>
    <cellStyle name="Separador de milhares 3 11 3 2" xfId="29380" xr:uid="{77C48676-5C73-4F89-80EF-D045D484E467}"/>
    <cellStyle name="Separador de milhares 3 11 3 3" xfId="38941" xr:uid="{4AE1F4DE-3150-40D1-947F-B97865996137}"/>
    <cellStyle name="Separador de milhares 3 11 3 4" xfId="44606" xr:uid="{2490F574-9014-433B-A172-7713EC9F6B72}"/>
    <cellStyle name="Separador de milhares 3 11 4" xfId="22700" xr:uid="{ED7B0A4D-42F9-4B18-B6AE-5FFF927E6724}"/>
    <cellStyle name="Separador de milhares 3 11 4 2" xfId="32345" xr:uid="{FF9C6017-F620-41A5-A5F1-8963A64F40BF}"/>
    <cellStyle name="Separador de milhares 3 11 4 3" xfId="38938" xr:uid="{81B6ADE1-A30E-46AC-96B9-E97D946413F7}"/>
    <cellStyle name="Separador de milhares 3 11 4 4" xfId="47076" xr:uid="{7330465F-7A7A-443E-B8E7-3020695E20E8}"/>
    <cellStyle name="Separador de milhares 3 11 5" xfId="33714" xr:uid="{F9D7C386-DFE4-452E-8382-9B76FFAF8F74}"/>
    <cellStyle name="Separador de milhares 3 11 5 2" xfId="48593" xr:uid="{8953FCB9-2178-4A1F-8694-DBEEF0942383}"/>
    <cellStyle name="Separador de milhares 3 11 6" xfId="42162" xr:uid="{FA730F31-A17C-40AE-B350-CA032BEE8468}"/>
    <cellStyle name="Separador de milhares 3 12" xfId="14367" xr:uid="{DC236C3D-B5CA-42DF-804D-8AFA23194A1F}"/>
    <cellStyle name="Separador de milhares 3 12 2" xfId="16997" xr:uid="{4873FD3D-CA73-4045-B75D-E2993D1AF69A}"/>
    <cellStyle name="Separador de milhares 3 12 2 2" xfId="22706" xr:uid="{90B7F354-AED2-442A-866C-D57F3D3B86C6}"/>
    <cellStyle name="Separador de milhares 3 12 2 2 2" xfId="30604" xr:uid="{E4E5A487-EBEB-4BC8-86B9-970399D92CF7}"/>
    <cellStyle name="Separador de milhares 3 12 2 2 3" xfId="38944" xr:uid="{6675D533-4CEF-4E17-A244-1E5FD95F4067}"/>
    <cellStyle name="Separador de milhares 3 12 2 2 4" xfId="45830" xr:uid="{431DA1F0-E410-4DA3-ADBE-95BC1CCFD1F1}"/>
    <cellStyle name="Separador de milhares 3 12 2 3" xfId="22705" xr:uid="{DD08528C-65D4-4E41-A0B9-B7D943411D0E}"/>
    <cellStyle name="Separador de milhares 3 12 2 3 2" xfId="38943" xr:uid="{25319F76-F162-46B2-BE3E-C188289345AF}"/>
    <cellStyle name="Separador de milhares 3 12 2 4" xfId="25864" xr:uid="{A87B05F4-9426-47D0-91F8-A24B00BFF598}"/>
    <cellStyle name="Separador de milhares 3 12 2 5" xfId="27437" xr:uid="{701CDC85-E999-40E4-8CE8-04C239CEBED3}"/>
    <cellStyle name="Separador de milhares 3 12 2 6" xfId="35169" xr:uid="{2F76BE68-0D33-4EDD-8898-CEE98E1B5EF3}"/>
    <cellStyle name="Separador de milhares 3 12 2 7" xfId="43386" xr:uid="{159EDFAB-15E8-4D4A-866C-A5968966D5A7}"/>
    <cellStyle name="Separador de milhares 3 12 3" xfId="22707" xr:uid="{CAF120FF-6825-493F-8A51-4AC6A4FC955A}"/>
    <cellStyle name="Separador de milhares 3 12 3 2" xfId="29381" xr:uid="{72E7C152-7184-4158-8D5B-AB76DA875B07}"/>
    <cellStyle name="Separador de milhares 3 12 3 3" xfId="38945" xr:uid="{AFB3E297-FDC0-45C7-A4AF-703F85A7C423}"/>
    <cellStyle name="Separador de milhares 3 12 3 4" xfId="44607" xr:uid="{9F75BC0F-A10F-4880-8B08-2152CF1A0F8E}"/>
    <cellStyle name="Separador de milhares 3 12 4" xfId="22704" xr:uid="{EBCDC095-5E02-45FF-9512-2557F18CCF72}"/>
    <cellStyle name="Separador de milhares 3 12 4 2" xfId="32346" xr:uid="{406F555A-2B47-4DEF-9BE2-934F12DEDF74}"/>
    <cellStyle name="Separador de milhares 3 12 4 3" xfId="38942" xr:uid="{76181AFC-A9FB-42F3-9C45-10BD7D273238}"/>
    <cellStyle name="Separador de milhares 3 12 4 4" xfId="47077" xr:uid="{201527D4-C9BE-41A6-B1AE-24E9F8CD8A27}"/>
    <cellStyle name="Separador de milhares 3 12 5" xfId="33715" xr:uid="{F87E59CF-7BA2-4E52-B4CF-49CB550C36B9}"/>
    <cellStyle name="Separador de milhares 3 12 5 2" xfId="48594" xr:uid="{37331254-94F8-4F7C-85D6-97768DF3EA97}"/>
    <cellStyle name="Separador de milhares 3 12 6" xfId="42163" xr:uid="{0C45BD67-805F-46EA-A99B-6B90731EA3FE}"/>
    <cellStyle name="Separador de milhares 3 13" xfId="14368" xr:uid="{4D7EF7B5-3E2C-4D4C-B73F-73922CD34E16}"/>
    <cellStyle name="Separador de milhares 3 13 2" xfId="16998" xr:uid="{73F24123-5D25-48CC-986D-490B84F3BCC8}"/>
    <cellStyle name="Separador de milhares 3 13 2 2" xfId="22710" xr:uid="{7F448A05-AA0D-450F-B28A-98B8BF0C5AF7}"/>
    <cellStyle name="Separador de milhares 3 13 2 2 2" xfId="30605" xr:uid="{4C3AE799-D15C-4E8F-9AB0-D4C3CD353668}"/>
    <cellStyle name="Separador de milhares 3 13 2 2 3" xfId="38948" xr:uid="{1D446513-D66B-40DA-89C1-C32CCF8D58B9}"/>
    <cellStyle name="Separador de milhares 3 13 2 2 4" xfId="45831" xr:uid="{AAC6B46B-CEAC-448C-BCB0-E8F422C45089}"/>
    <cellStyle name="Separador de milhares 3 13 2 3" xfId="22709" xr:uid="{4F49B58D-8AFA-4A1C-94DA-480D893E0EED}"/>
    <cellStyle name="Separador de milhares 3 13 2 3 2" xfId="38947" xr:uid="{DDB5B9C1-D8F1-45A0-A8A1-EFB3E1672339}"/>
    <cellStyle name="Separador de milhares 3 13 2 4" xfId="25865" xr:uid="{7D225515-50A7-48D5-BFB8-5EAFA505464F}"/>
    <cellStyle name="Separador de milhares 3 13 2 5" xfId="27438" xr:uid="{99490210-2D28-4251-A5E7-A67A8ABD5382}"/>
    <cellStyle name="Separador de milhares 3 13 2 6" xfId="35170" xr:uid="{722D778A-3D51-41FA-8D48-951E35605A2E}"/>
    <cellStyle name="Separador de milhares 3 13 2 7" xfId="43387" xr:uid="{D883E422-36A7-466D-80FE-095AAC2F1A03}"/>
    <cellStyle name="Separador de milhares 3 13 3" xfId="22711" xr:uid="{67CF0531-0BB1-4150-9D75-F39DFBC76EED}"/>
    <cellStyle name="Separador de milhares 3 13 3 2" xfId="29382" xr:uid="{96C1BA94-058C-462B-AE59-7929A6351C81}"/>
    <cellStyle name="Separador de milhares 3 13 3 3" xfId="38949" xr:uid="{C9BD302D-A61B-4605-A025-AE801E88167A}"/>
    <cellStyle name="Separador de milhares 3 13 3 4" xfId="44608" xr:uid="{64D332B5-CCB1-485D-B751-0703FD9DFFAC}"/>
    <cellStyle name="Separador de milhares 3 13 4" xfId="22708" xr:uid="{4E6C6715-7C3D-40D1-8654-CD3DF3312F37}"/>
    <cellStyle name="Separador de milhares 3 13 4 2" xfId="32347" xr:uid="{A87B91F4-8594-4C6F-B7AD-BB730E06A4F0}"/>
    <cellStyle name="Separador de milhares 3 13 4 3" xfId="38946" xr:uid="{82D823CB-719A-4E2A-BDC2-FB4CDC4A5067}"/>
    <cellStyle name="Separador de milhares 3 13 4 4" xfId="47078" xr:uid="{D2ADF5EA-1C1D-466E-906E-4E25E0EAAC2C}"/>
    <cellStyle name="Separador de milhares 3 13 5" xfId="33716" xr:uid="{C336B635-C22E-4609-9498-305DF38C2DC8}"/>
    <cellStyle name="Separador de milhares 3 13 5 2" xfId="48595" xr:uid="{BB4911E8-3FA8-4312-B739-C3C58A58EB2B}"/>
    <cellStyle name="Separador de milhares 3 13 6" xfId="42164" xr:uid="{B6929FAF-4A65-4D7A-BCD4-681E97701D10}"/>
    <cellStyle name="Separador de milhares 3 14" xfId="14369" xr:uid="{B224AB13-9B13-48FC-A0BB-882B4DE4472E}"/>
    <cellStyle name="Separador de milhares 3 14 2" xfId="16999" xr:uid="{CE2C4801-6CA5-4069-BE37-2FA974FA8527}"/>
    <cellStyle name="Separador de milhares 3 14 2 2" xfId="22714" xr:uid="{19667CE1-6780-47E5-B5D1-96A5F410A094}"/>
    <cellStyle name="Separador de milhares 3 14 2 2 2" xfId="30606" xr:uid="{4F4EA6ED-A9E3-4F8F-B05F-3C28B86530B8}"/>
    <cellStyle name="Separador de milhares 3 14 2 2 3" xfId="38952" xr:uid="{23C27294-686B-4CAC-A961-881DC086765E}"/>
    <cellStyle name="Separador de milhares 3 14 2 2 4" xfId="45832" xr:uid="{6A1B60D4-C61D-4C79-9733-6DE85A057A54}"/>
    <cellStyle name="Separador de milhares 3 14 2 3" xfId="22713" xr:uid="{CBF41D17-5DD4-486D-8B81-8E8FD8437A46}"/>
    <cellStyle name="Separador de milhares 3 14 2 3 2" xfId="38951" xr:uid="{16D3B0F4-3472-4523-9756-8DDEED297956}"/>
    <cellStyle name="Separador de milhares 3 14 2 4" xfId="25866" xr:uid="{36703A41-D218-4E19-A661-C9C571C9F11C}"/>
    <cellStyle name="Separador de milhares 3 14 2 5" xfId="27439" xr:uid="{D7F687B7-C4AE-4611-896C-AB04D435A22A}"/>
    <cellStyle name="Separador de milhares 3 14 2 6" xfId="35171" xr:uid="{651E8854-DAFE-41CD-A426-C282486491EF}"/>
    <cellStyle name="Separador de milhares 3 14 2 7" xfId="43388" xr:uid="{7A12B76E-DE8A-44E1-978A-BBF4658A5CBE}"/>
    <cellStyle name="Separador de milhares 3 14 3" xfId="22715" xr:uid="{DA6CEE05-583A-4EC1-920B-2C70183A601A}"/>
    <cellStyle name="Separador de milhares 3 14 3 2" xfId="29383" xr:uid="{0423B031-42D5-4A87-A2F2-8E697E872FE6}"/>
    <cellStyle name="Separador de milhares 3 14 3 3" xfId="38953" xr:uid="{C7825FF3-AD76-40C3-8F57-E52210BDAF9E}"/>
    <cellStyle name="Separador de milhares 3 14 3 4" xfId="44609" xr:uid="{38CD0F05-4F25-4FDA-86E9-815C95D435CF}"/>
    <cellStyle name="Separador de milhares 3 14 4" xfId="22712" xr:uid="{00EC4211-4147-4740-8E34-75F42AA558F8}"/>
    <cellStyle name="Separador de milhares 3 14 4 2" xfId="32348" xr:uid="{6EA2DDFA-C70E-46DE-9086-2A726B30CE8A}"/>
    <cellStyle name="Separador de milhares 3 14 4 3" xfId="38950" xr:uid="{8858BDDD-2BB0-4224-AE0B-D71202A7FF20}"/>
    <cellStyle name="Separador de milhares 3 14 4 4" xfId="47079" xr:uid="{B160C35E-5BAA-4DDD-AA19-672E436883F2}"/>
    <cellStyle name="Separador de milhares 3 14 5" xfId="33717" xr:uid="{A923FB8F-C6B9-4B4E-B4C1-43231E5CE996}"/>
    <cellStyle name="Separador de milhares 3 14 5 2" xfId="48596" xr:uid="{DB8E370F-B521-4789-91B6-34F31C7849DC}"/>
    <cellStyle name="Separador de milhares 3 14 6" xfId="42165" xr:uid="{371A37E4-0E01-4209-82D8-F156F0153549}"/>
    <cellStyle name="Separador de milhares 3 15" xfId="14370" xr:uid="{90401FFF-1EAF-486A-AB07-07C3BF1BDB91}"/>
    <cellStyle name="Separador de milhares 3 15 2" xfId="17000" xr:uid="{04C357F9-D950-4C59-827F-17AC9A62E629}"/>
    <cellStyle name="Separador de milhares 3 15 2 2" xfId="22718" xr:uid="{D44F4951-C250-4632-B232-FEBAB5E7013E}"/>
    <cellStyle name="Separador de milhares 3 15 2 2 2" xfId="30607" xr:uid="{186AF8DC-23BA-49AD-AC08-9FDFD6776F6E}"/>
    <cellStyle name="Separador de milhares 3 15 2 2 3" xfId="38956" xr:uid="{7B523C68-D7C8-4D35-A205-C2CC821F2F69}"/>
    <cellStyle name="Separador de milhares 3 15 2 2 4" xfId="45833" xr:uid="{F608CD88-5C98-4917-90E3-E80A1A927FB8}"/>
    <cellStyle name="Separador de milhares 3 15 2 3" xfId="22717" xr:uid="{7E8A5A0D-4AAA-4B43-BE04-4E5D2A61DCC9}"/>
    <cellStyle name="Separador de milhares 3 15 2 3 2" xfId="38955" xr:uid="{B14CADC2-B99E-4639-A59B-AA76BAEE4A5B}"/>
    <cellStyle name="Separador de milhares 3 15 2 4" xfId="25867" xr:uid="{84D65E78-3904-4B6B-A455-E93058A119B0}"/>
    <cellStyle name="Separador de milhares 3 15 2 5" xfId="27440" xr:uid="{24409AB4-895B-4197-B246-9149A107DD35}"/>
    <cellStyle name="Separador de milhares 3 15 2 6" xfId="35172" xr:uid="{9FC1106F-F406-4265-9453-0B440D17332E}"/>
    <cellStyle name="Separador de milhares 3 15 2 7" xfId="43389" xr:uid="{E1098162-68FE-43FA-896A-EDF61B97AF0D}"/>
    <cellStyle name="Separador de milhares 3 15 3" xfId="22719" xr:uid="{E1962FF3-4D97-4B90-ACB5-31D872C103CE}"/>
    <cellStyle name="Separador de milhares 3 15 3 2" xfId="29384" xr:uid="{BA73254F-27A8-4661-B59F-AED9C490E0B1}"/>
    <cellStyle name="Separador de milhares 3 15 3 3" xfId="38957" xr:uid="{7193F684-25D7-4E79-872B-58729D53BF63}"/>
    <cellStyle name="Separador de milhares 3 15 3 4" xfId="44610" xr:uid="{C2FAC902-FBC9-4B32-9C6A-EE55BC3E6AF1}"/>
    <cellStyle name="Separador de milhares 3 15 4" xfId="22716" xr:uid="{1B479F1A-F317-4FBD-8D2A-A781A75370F0}"/>
    <cellStyle name="Separador de milhares 3 15 4 2" xfId="32349" xr:uid="{D926B0EA-AA6C-4B06-B35D-043A4A339110}"/>
    <cellStyle name="Separador de milhares 3 15 4 3" xfId="38954" xr:uid="{ECB49B5B-8D2F-47C9-A4DB-2FA5CAD7E836}"/>
    <cellStyle name="Separador de milhares 3 15 4 4" xfId="47080" xr:uid="{31E21D36-3CDD-465E-AB28-61DE6CFDE4B2}"/>
    <cellStyle name="Separador de milhares 3 15 5" xfId="33718" xr:uid="{7AF449AA-B40E-477D-9B37-29298D758B26}"/>
    <cellStyle name="Separador de milhares 3 15 5 2" xfId="48597" xr:uid="{18E07051-97FF-4C39-9EDD-D1C1E92722F5}"/>
    <cellStyle name="Separador de milhares 3 15 6" xfId="42166" xr:uid="{8BD9DC80-4F26-4C98-9328-E21709E3425B}"/>
    <cellStyle name="Separador de milhares 3 16" xfId="14371" xr:uid="{2DD9DD0A-DA67-4DF1-AB5A-675189E718B5}"/>
    <cellStyle name="Separador de milhares 3 16 2" xfId="17001" xr:uid="{02E82F74-0332-47F4-9275-2694A9DA61A0}"/>
    <cellStyle name="Separador de milhares 3 16 2 2" xfId="22722" xr:uid="{D3C913E2-5A88-4D27-9420-C6A13491AEC7}"/>
    <cellStyle name="Separador de milhares 3 16 2 2 2" xfId="30608" xr:uid="{5D770639-B91D-4585-9CFB-5390640753EB}"/>
    <cellStyle name="Separador de milhares 3 16 2 2 3" xfId="38960" xr:uid="{C42E2988-BE41-4449-9079-09B38BF9BB7B}"/>
    <cellStyle name="Separador de milhares 3 16 2 2 4" xfId="45834" xr:uid="{684B76E1-77D2-4D0F-86BE-AC2CF3ED257C}"/>
    <cellStyle name="Separador de milhares 3 16 2 3" xfId="22721" xr:uid="{003FD777-FDF6-400E-9917-761E37720E67}"/>
    <cellStyle name="Separador de milhares 3 16 2 3 2" xfId="38959" xr:uid="{0AEB464C-8797-414D-9869-F77636316F94}"/>
    <cellStyle name="Separador de milhares 3 16 2 4" xfId="25868" xr:uid="{A0A96FF3-D41A-472B-9283-4B81173831D6}"/>
    <cellStyle name="Separador de milhares 3 16 2 5" xfId="27441" xr:uid="{BF0E3A7E-E96D-4205-81F1-FECF0674A2B2}"/>
    <cellStyle name="Separador de milhares 3 16 2 6" xfId="35173" xr:uid="{883AF724-83EB-4862-8F17-78046DE7FE9A}"/>
    <cellStyle name="Separador de milhares 3 16 2 7" xfId="43390" xr:uid="{EFC35F8C-8A7A-4421-9B2A-F62365AE15D5}"/>
    <cellStyle name="Separador de milhares 3 16 3" xfId="22723" xr:uid="{62DA778C-9638-4CDF-8018-A15B4DEC8C28}"/>
    <cellStyle name="Separador de milhares 3 16 3 2" xfId="29385" xr:uid="{1DC49141-63C8-45E7-9ADA-A77EA7D6B0BE}"/>
    <cellStyle name="Separador de milhares 3 16 3 3" xfId="38961" xr:uid="{B9029975-1404-4D56-AE4F-EE2BCD938C5F}"/>
    <cellStyle name="Separador de milhares 3 16 3 4" xfId="44611" xr:uid="{37EBDA2E-2463-4F21-B836-8080593E4DC1}"/>
    <cellStyle name="Separador de milhares 3 16 4" xfId="22720" xr:uid="{82CBC676-4A27-4E9A-BE67-7855E3B7B947}"/>
    <cellStyle name="Separador de milhares 3 16 4 2" xfId="32350" xr:uid="{5A3DDD02-1B7C-4F2C-A260-E126F83BC5F9}"/>
    <cellStyle name="Separador de milhares 3 16 4 3" xfId="38958" xr:uid="{00803BD5-F3DF-4F60-BA84-90B71219E898}"/>
    <cellStyle name="Separador de milhares 3 16 4 4" xfId="47081" xr:uid="{B2922F8D-A776-45A6-8D99-CC50C172E096}"/>
    <cellStyle name="Separador de milhares 3 16 5" xfId="33719" xr:uid="{6B86103B-CA7C-4DD2-855F-EE084870CF2E}"/>
    <cellStyle name="Separador de milhares 3 16 5 2" xfId="48598" xr:uid="{9931017F-7ECE-4712-ACE5-3B4D91E46264}"/>
    <cellStyle name="Separador de milhares 3 16 6" xfId="42167" xr:uid="{CB81D571-DD31-42B6-89AE-F9E225B353A4}"/>
    <cellStyle name="Separador de milhares 3 17" xfId="14372" xr:uid="{876FA049-B186-4632-9C10-C8E5DDF583F9}"/>
    <cellStyle name="Separador de milhares 3 17 2" xfId="17002" xr:uid="{86E80409-631D-4B01-8867-F474F3BFDF18}"/>
    <cellStyle name="Separador de milhares 3 17 2 2" xfId="22726" xr:uid="{FBD218FB-8600-440F-A58A-2ED8FD0603ED}"/>
    <cellStyle name="Separador de milhares 3 17 2 2 2" xfId="30609" xr:uid="{7E1561FB-4578-4634-AA47-F7E6A62A7197}"/>
    <cellStyle name="Separador de milhares 3 17 2 2 3" xfId="38964" xr:uid="{A871CFE9-A74C-40D5-A39E-5F9688971DD4}"/>
    <cellStyle name="Separador de milhares 3 17 2 2 4" xfId="45835" xr:uid="{ED13F804-DA2A-4FA5-8041-D69C1CC4B61C}"/>
    <cellStyle name="Separador de milhares 3 17 2 3" xfId="22725" xr:uid="{7BC43D2B-AED8-467B-AA9B-39BACD9E2416}"/>
    <cellStyle name="Separador de milhares 3 17 2 3 2" xfId="38963" xr:uid="{DC69A947-67E6-44C3-A1EB-55E4DC6BD38E}"/>
    <cellStyle name="Separador de milhares 3 17 2 4" xfId="25869" xr:uid="{DD783A02-072C-4ED3-B689-9371BEC56742}"/>
    <cellStyle name="Separador de milhares 3 17 2 5" xfId="27442" xr:uid="{1E5067DA-71E6-4F29-A3C2-CFF0E36506E2}"/>
    <cellStyle name="Separador de milhares 3 17 2 6" xfId="35174" xr:uid="{5FEC2FF7-8924-4080-AC2D-E288243C8CDF}"/>
    <cellStyle name="Separador de milhares 3 17 2 7" xfId="43391" xr:uid="{B4941E63-0D68-4C07-8DA6-05F6730182D0}"/>
    <cellStyle name="Separador de milhares 3 17 3" xfId="22727" xr:uid="{F009261B-20D0-4895-9B39-5E44915580A7}"/>
    <cellStyle name="Separador de milhares 3 17 3 2" xfId="29386" xr:uid="{A974436B-F91F-4628-B7A6-A055E2E10278}"/>
    <cellStyle name="Separador de milhares 3 17 3 3" xfId="38965" xr:uid="{A243E912-C62B-40B0-A8DB-E7A9CC31982F}"/>
    <cellStyle name="Separador de milhares 3 17 3 4" xfId="44612" xr:uid="{834453E5-8264-49C2-B82F-654DF743A4E5}"/>
    <cellStyle name="Separador de milhares 3 17 4" xfId="22724" xr:uid="{E8727A35-6D95-4076-817C-55CD05940702}"/>
    <cellStyle name="Separador de milhares 3 17 4 2" xfId="32351" xr:uid="{F149D79A-D43F-4192-8337-A385201BB11F}"/>
    <cellStyle name="Separador de milhares 3 17 4 3" xfId="38962" xr:uid="{FEA94AF4-B73D-498E-A8EC-CF6DB01F4D31}"/>
    <cellStyle name="Separador de milhares 3 17 4 4" xfId="47082" xr:uid="{D1BFDF35-DFB4-48C1-A575-3E7EDE79F044}"/>
    <cellStyle name="Separador de milhares 3 17 5" xfId="33720" xr:uid="{5C7FFB11-DBF4-4854-802B-FC2F2863BBF0}"/>
    <cellStyle name="Separador de milhares 3 17 5 2" xfId="48599" xr:uid="{A6E3A2A5-A783-48A1-80AD-A5805BF19A4F}"/>
    <cellStyle name="Separador de milhares 3 17 6" xfId="42168" xr:uid="{9733F92D-E8F4-45ED-BEFD-49F0826040FA}"/>
    <cellStyle name="Separador de milhares 3 18" xfId="14373" xr:uid="{421AD95B-E081-449D-A737-77A5A9BB3844}"/>
    <cellStyle name="Separador de milhares 3 18 2" xfId="14374" xr:uid="{C48805A5-0994-4B12-AF2E-3C5C5D6134F3}"/>
    <cellStyle name="Separador de milhares 3 18 2 2" xfId="22730" xr:uid="{C5244A2D-046D-403D-938F-51876DF77710}"/>
    <cellStyle name="Separador de milhares 3 18 2 2 2" xfId="30610" xr:uid="{02404A21-174C-4EE1-BA03-2DCE7BDA253A}"/>
    <cellStyle name="Separador de milhares 3 18 2 2 3" xfId="38968" xr:uid="{DC9C98E3-C218-46E2-A0EA-E96C87F44F85}"/>
    <cellStyle name="Separador de milhares 3 18 2 2 4" xfId="45836" xr:uid="{42495232-3DAC-4F60-BD19-E7E444B67EF8}"/>
    <cellStyle name="Separador de milhares 3 18 2 3" xfId="22729" xr:uid="{89B095D9-23AA-4C4B-9B3A-58507062B74A}"/>
    <cellStyle name="Separador de milhares 3 18 2 3 2" xfId="32353" xr:uid="{1F1F045A-6463-4FAC-A87A-34467AF0FBD8}"/>
    <cellStyle name="Separador de milhares 3 18 2 3 3" xfId="38967" xr:uid="{B54ECCE2-2B72-4672-8B28-3391E08FA190}"/>
    <cellStyle name="Separador de milhares 3 18 2 3 4" xfId="47084" xr:uid="{1576117F-3067-473D-B31B-288E8C94564B}"/>
    <cellStyle name="Separador de milhares 3 18 2 4" xfId="25870" xr:uid="{7F9E6A53-17A3-42B5-B19B-A615DB69D68A}"/>
    <cellStyle name="Separador de milhares 3 18 2 4 2" xfId="33722" xr:uid="{40D7A046-4F47-400A-91B2-60EA3AB948D2}"/>
    <cellStyle name="Separador de milhares 3 18 2 4 3" xfId="48601" xr:uid="{1D2C36A9-539A-44FD-81E2-3900B4BC087C}"/>
    <cellStyle name="Separador de milhares 3 18 2 5" xfId="27443" xr:uid="{95CF5FDB-AD4D-4C6A-9637-8AE367CD9904}"/>
    <cellStyle name="Separador de milhares 3 18 2 6" xfId="35176" xr:uid="{33427A20-3F5B-437F-BC62-AF830E9B4E4D}"/>
    <cellStyle name="Separador de milhares 3 18 2 7" xfId="43392" xr:uid="{764FF785-4AB0-43EF-AAC4-AA5FD7ECC868}"/>
    <cellStyle name="Separador de milhares 3 18 2 8" xfId="17004" xr:uid="{157F0F95-8A95-40E4-84FB-00870CC3DEFD}"/>
    <cellStyle name="Separador de milhares 3 18 3" xfId="14375" xr:uid="{8465FC9E-A751-4AC5-B32A-E831E28FBF00}"/>
    <cellStyle name="Separador de milhares 3 18 3 2" xfId="22731" xr:uid="{F22C9527-7329-4C55-8A74-488C69919854}"/>
    <cellStyle name="Separador de milhares 3 18 3 2 2" xfId="32354" xr:uid="{194B099F-F084-48EA-A3AA-1DA84FF9E601}"/>
    <cellStyle name="Separador de milhares 3 18 3 2 3" xfId="38969" xr:uid="{2AC43663-DA81-45A8-A13F-EC9A58ADE7D6}"/>
    <cellStyle name="Separador de milhares 3 18 3 2 4" xfId="47085" xr:uid="{596B1B9A-DDAC-4652-A374-EA5DBC406102}"/>
    <cellStyle name="Separador de milhares 3 18 3 3" xfId="33723" xr:uid="{C87A113B-AF40-4662-A47A-1CCF9EB4FB6D}"/>
    <cellStyle name="Separador de milhares 3 18 3 3 2" xfId="48602" xr:uid="{E3B94F69-B951-48D8-BE06-C4F4ED2D82C8}"/>
    <cellStyle name="Separador de milhares 3 18 3 4" xfId="29387" xr:uid="{CCEDF736-B4F3-4704-A74A-685B92B873A2}"/>
    <cellStyle name="Separador de milhares 3 18 3 5" xfId="35177" xr:uid="{6A1FB6F4-B5B4-4600-9255-B70BB5806860}"/>
    <cellStyle name="Separador de milhares 3 18 3 6" xfId="44613" xr:uid="{83C28395-A94E-4C35-BBB0-A2C3239FFE91}"/>
    <cellStyle name="Separador de milhares 3 18 3 7" xfId="17005" xr:uid="{2F840BB8-9138-4243-B60F-123B2E052537}"/>
    <cellStyle name="Separador de milhares 3 18 4" xfId="14376" xr:uid="{14764A19-202D-4F31-A233-A49DABA90391}"/>
    <cellStyle name="Separador de milhares 3 18 4 2" xfId="25254" xr:uid="{56161968-422C-4BC1-AB32-C70783DEE719}"/>
    <cellStyle name="Separador de milhares 3 18 4 2 2" xfId="33724" xr:uid="{DAAE5B94-53DC-4BDF-AE98-6112C1E5882A}"/>
    <cellStyle name="Separador de milhares 3 18 4 2 3" xfId="41196" xr:uid="{964E28DF-835B-4CC0-BB2E-CB4A9BD05408}"/>
    <cellStyle name="Separador de milhares 3 18 4 2 4" xfId="48603" xr:uid="{0E8049A1-12BD-422B-8DDD-C4DC486393DD}"/>
    <cellStyle name="Separador de milhares 3 18 4 3" xfId="32355" xr:uid="{90ED43ED-44C7-45AB-8C52-EC138D4473A8}"/>
    <cellStyle name="Separador de milhares 3 18 4 4" xfId="35178" xr:uid="{F4CE9D72-9BFD-4EE3-8A2C-3DFA3A8AFA22}"/>
    <cellStyle name="Separador de milhares 3 18 4 5" xfId="47086" xr:uid="{95132974-973F-4912-858F-8A540CCE3BA8}"/>
    <cellStyle name="Separador de milhares 3 18 4 6" xfId="17006" xr:uid="{938F479D-9D56-469D-B15D-2ABA6C4E0539}"/>
    <cellStyle name="Separador de milhares 3 18 5" xfId="16256" xr:uid="{7E13159F-C33E-4885-8358-89CD369DA41B}"/>
    <cellStyle name="Separador de milhares 3 18 5 2" xfId="32352" xr:uid="{1FBDC384-5D68-413C-A653-DA025F8A311B}"/>
    <cellStyle name="Separador de milhares 3 18 5 3" xfId="35175" xr:uid="{6F445C30-3116-444E-A226-61F82E1C3A62}"/>
    <cellStyle name="Separador de milhares 3 18 5 4" xfId="47083" xr:uid="{D0D18B64-EE5D-4833-B68E-1FD99D5D214C}"/>
    <cellStyle name="Separador de milhares 3 18 5 5" xfId="17003" xr:uid="{98919FA3-5705-4D57-8180-6F6801E0BF5B}"/>
    <cellStyle name="Separador de milhares 3 18 6" xfId="22728" xr:uid="{082A43F5-3206-489B-90C5-9D4432BFAF94}"/>
    <cellStyle name="Separador de milhares 3 18 6 2" xfId="33721" xr:uid="{961D1FAB-C9E4-41E3-BEC6-B3C29D8F4E84}"/>
    <cellStyle name="Separador de milhares 3 18 6 3" xfId="38966" xr:uid="{5BB2327C-D47E-4388-BD76-F504E3194242}"/>
    <cellStyle name="Separador de milhares 3 18 6 4" xfId="48600" xr:uid="{4971F388-8098-4377-867F-7108B696FAC6}"/>
    <cellStyle name="Separador de milhares 3 18 7" xfId="25169" xr:uid="{4728FFDD-3DEF-41CC-9151-1E6327FA6990}"/>
    <cellStyle name="Separador de milhares 3 18 7 2" xfId="41146" xr:uid="{833E9CC1-EF85-44E2-AEE7-C36125F05095}"/>
    <cellStyle name="Separador de milhares 3 18 8" xfId="42169" xr:uid="{A53D610D-F437-4984-BFEE-088810295A18}"/>
    <cellStyle name="Separador de milhares 3 19" xfId="14377" xr:uid="{39E60439-F7A7-4E94-A1C6-126358199639}"/>
    <cellStyle name="Separador de milhares 3 19 2" xfId="22733" xr:uid="{EF16F91E-4205-41D3-95E8-62BC58143A45}"/>
    <cellStyle name="Separador de milhares 3 19 2 2" xfId="22734" xr:uid="{D015C7FB-67F4-4F75-BAFE-9D541788CC5F}"/>
    <cellStyle name="Separador de milhares 3 19 2 2 2" xfId="30611" xr:uid="{38293D83-C82D-45C6-BE21-AEBFADE62DF9}"/>
    <cellStyle name="Separador de milhares 3 19 2 2 3" xfId="38972" xr:uid="{8F415FB8-ACA2-4412-8970-12270B2187A6}"/>
    <cellStyle name="Separador de milhares 3 19 2 2 4" xfId="45837" xr:uid="{9746236B-D58A-40F8-8E2B-8E9F4EB7F52B}"/>
    <cellStyle name="Separador de milhares 3 19 2 3" xfId="27247" xr:uid="{C4378C20-0CCD-4D75-BC02-846E03C115A5}"/>
    <cellStyle name="Separador de milhares 3 19 2 4" xfId="38971" xr:uid="{D38D38A7-85EA-48C1-B6B7-0379E8C3F827}"/>
    <cellStyle name="Separador de milhares 3 19 2 5" xfId="43393" xr:uid="{8DE64D5D-CBAB-4919-8138-5775DE4E64CC}"/>
    <cellStyle name="Separador de milhares 3 19 3" xfId="22735" xr:uid="{39936942-E52B-445F-B014-C100079553A5}"/>
    <cellStyle name="Separador de milhares 3 19 3 2" xfId="29388" xr:uid="{4941EDA5-7073-43E3-8408-F47B9E280CB5}"/>
    <cellStyle name="Separador de milhares 3 19 3 3" xfId="38973" xr:uid="{B53C9579-0C14-4477-8EBE-37B091B11CC5}"/>
    <cellStyle name="Separador de milhares 3 19 3 4" xfId="44614" xr:uid="{0331E276-CE34-43BB-A156-21AC4D4DD9E6}"/>
    <cellStyle name="Separador de milhares 3 19 4" xfId="22732" xr:uid="{5D95A17A-05BE-4470-9FF9-2C8CB3309835}"/>
    <cellStyle name="Separador de milhares 3 19 4 2" xfId="32356" xr:uid="{BC0DF7E9-C1AB-4EC3-B0C2-2DFDC0D0B5E6}"/>
    <cellStyle name="Separador de milhares 3 19 4 3" xfId="38970" xr:uid="{76509FF8-3E26-4EF0-93B2-FDA655E013E1}"/>
    <cellStyle name="Separador de milhares 3 19 4 4" xfId="47087" xr:uid="{B5A84C89-6FF4-42CC-BFCC-504E24BE3D32}"/>
    <cellStyle name="Separador de milhares 3 19 5" xfId="25871" xr:uid="{D30C55E9-A17E-44D7-B7C8-0CCFE47A602B}"/>
    <cellStyle name="Separador de milhares 3 19 5 2" xfId="33725" xr:uid="{FE93F716-AEE7-42F4-AFB6-8ACAB0578AF8}"/>
    <cellStyle name="Separador de milhares 3 19 5 3" xfId="48604" xr:uid="{A9700E47-7B99-426E-8C17-19FD52B8F09E}"/>
    <cellStyle name="Separador de milhares 3 19 6" xfId="27444" xr:uid="{EB6FCAF1-72F0-496C-94EA-E083746F4A58}"/>
    <cellStyle name="Separador de milhares 3 19 7" xfId="35179" xr:uid="{E7B0AC42-5FDA-4515-9CF3-7516C50FE0A6}"/>
    <cellStyle name="Separador de milhares 3 19 8" xfId="42170" xr:uid="{1D8DA1F6-BDFB-4E0D-959E-11C8691AC1B4}"/>
    <cellStyle name="Separador de milhares 3 19 9" xfId="17007" xr:uid="{F7D15749-B4EB-4D4F-8D6A-DE4BFFC6A915}"/>
    <cellStyle name="Separador de milhares 3 2" xfId="14378" xr:uid="{C9A2EAB3-7FB9-4534-BEA1-A8E447B9A5B7}"/>
    <cellStyle name="Separador de milhares 3 2 2" xfId="14379" xr:uid="{9CA9D773-DD1F-4B09-9A1D-B736ADE76AFA}"/>
    <cellStyle name="Separador de milhares 3 2 2 2" xfId="17009" xr:uid="{C4A69121-EA73-432A-9BB2-2E1781355B5B}"/>
    <cellStyle name="Separador de milhares 3 2 2 2 2" xfId="22739" xr:uid="{ED1D69AB-EA42-41AA-B77B-20C015410856}"/>
    <cellStyle name="Separador de milhares 3 2 2 2 2 2" xfId="22740" xr:uid="{6D200A8D-48FA-4455-9B91-74AB96A1CB70}"/>
    <cellStyle name="Separador de milhares 3 2 2 2 2 2 2" xfId="30464" xr:uid="{EEA32004-6631-44BF-BD06-6E3126226138}"/>
    <cellStyle name="Separador de milhares 3 2 2 2 2 2 3" xfId="38978" xr:uid="{305CAA91-4E30-473E-85FB-EFF5F87270BC}"/>
    <cellStyle name="Separador de milhares 3 2 2 2 2 2 4" xfId="45690" xr:uid="{50277968-800A-4289-BCD2-95BDABF9D2AC}"/>
    <cellStyle name="Separador de milhares 3 2 2 2 2 3" xfId="27236" xr:uid="{8B3A0CFD-9B9A-4572-A553-EAC5A618EEFD}"/>
    <cellStyle name="Separador de milhares 3 2 2 2 2 4" xfId="38977" xr:uid="{7CEED7C9-EDAA-4DE1-8F89-48541FD0FB93}"/>
    <cellStyle name="Separador de milhares 3 2 2 2 2 5" xfId="43246" xr:uid="{5B64A536-660F-4EC4-8CCC-52D3BCB7F47F}"/>
    <cellStyle name="Separador de milhares 3 2 2 2 3" xfId="22741" xr:uid="{26C0B7CB-D814-4EF2-A073-E6CD83B71193}"/>
    <cellStyle name="Separador de milhares 3 2 2 2 3 2" xfId="29242" xr:uid="{8ED4FBF1-1A38-4F2C-968C-7CE9465B9168}"/>
    <cellStyle name="Separador de milhares 3 2 2 2 3 3" xfId="38979" xr:uid="{7F2FA414-0495-4D5E-BF59-B67241294468}"/>
    <cellStyle name="Separador de milhares 3 2 2 2 3 4" xfId="44467" xr:uid="{81CC8DB2-FB94-446C-9651-906F91350F9F}"/>
    <cellStyle name="Separador de milhares 3 2 2 2 4" xfId="22738" xr:uid="{3E2D3DE5-99A6-4030-96EB-45C482F8267B}"/>
    <cellStyle name="Separador de milhares 3 2 2 2 4 2" xfId="38976" xr:uid="{59F0EA32-6A3F-4CD9-B66B-152E225DF696}"/>
    <cellStyle name="Separador de milhares 3 2 2 2 5" xfId="25721" xr:uid="{4CE6E467-8D06-4E69-986A-2F1857B00F99}"/>
    <cellStyle name="Separador de milhares 3 2 2 2 6" xfId="27279" xr:uid="{CE573098-42FC-426D-8D6A-B55F7308F153}"/>
    <cellStyle name="Separador de milhares 3 2 2 2 7" xfId="35181" xr:uid="{979A3331-9B06-4846-BB95-B33FFF313AAA}"/>
    <cellStyle name="Separador de milhares 3 2 2 2 8" xfId="42023" xr:uid="{0BAADE72-5072-46BC-8ED3-089D5F99548A}"/>
    <cellStyle name="Separador de milhares 3 2 2 3" xfId="22742" xr:uid="{2AB6848B-7D5E-4C0E-ADFF-6DED4F7EDBDE}"/>
    <cellStyle name="Separador de milhares 3 2 2 3 2" xfId="22743" xr:uid="{070CB587-EF44-4CC4-AD43-5E46811F0E20}"/>
    <cellStyle name="Separador de milhares 3 2 2 3 2 2" xfId="22744" xr:uid="{3B7FE0B9-6A64-4FC9-B905-17028666DF88}"/>
    <cellStyle name="Separador de milhares 3 2 2 3 2 2 2" xfId="30612" xr:uid="{86F4B5F9-1492-4000-B942-4BC15B60FEF4}"/>
    <cellStyle name="Separador de milhares 3 2 2 3 2 2 3" xfId="38982" xr:uid="{F2EBEA40-7C0F-4185-9BCB-2CEF3AE461B7}"/>
    <cellStyle name="Separador de milhares 3 2 2 3 2 2 4" xfId="45838" xr:uid="{8036B74A-8FFB-4A94-85EA-1B3785E41041}"/>
    <cellStyle name="Separador de milhares 3 2 2 3 2 3" xfId="27243" xr:uid="{183D64E8-BDAD-46C1-A85D-A5FF8250C392}"/>
    <cellStyle name="Separador de milhares 3 2 2 3 2 4" xfId="38981" xr:uid="{DD5F617F-4D76-4DF9-BE3B-91AC79388070}"/>
    <cellStyle name="Separador de milhares 3 2 2 3 2 5" xfId="43394" xr:uid="{D996DE6B-AD46-4C2F-BC0F-55C2D4DB593C}"/>
    <cellStyle name="Separador de milhares 3 2 2 3 3" xfId="22745" xr:uid="{9B0A14C2-66F9-4A41-865B-73359A81A564}"/>
    <cellStyle name="Separador de milhares 3 2 2 3 3 2" xfId="29389" xr:uid="{06E16914-D65F-470F-A69A-7C1F45C3EFFF}"/>
    <cellStyle name="Separador de milhares 3 2 2 3 3 3" xfId="38983" xr:uid="{03759C67-BF20-4274-AEF6-7744FE11AF88}"/>
    <cellStyle name="Separador de milhares 3 2 2 3 3 4" xfId="44615" xr:uid="{A834AC45-4C76-42B4-98CA-ADCC25082BD8}"/>
    <cellStyle name="Separador de milhares 3 2 2 3 4" xfId="25872" xr:uid="{6C915629-B477-49B9-BA45-532BDF8BD693}"/>
    <cellStyle name="Separador de milhares 3 2 2 3 5" xfId="27445" xr:uid="{D6476936-74F3-4A56-A055-E47E49BD682A}"/>
    <cellStyle name="Separador de milhares 3 2 2 3 6" xfId="38980" xr:uid="{87B1E733-FA53-4BF3-8EA4-4269463A6BCA}"/>
    <cellStyle name="Separador de milhares 3 2 2 3 7" xfId="42171" xr:uid="{EE43849F-434B-4D51-8B56-0D33EA97EA95}"/>
    <cellStyle name="Separador de milhares 3 2 2 4" xfId="22746" xr:uid="{33E0705D-109A-4973-8F29-72CBFCBFDA87}"/>
    <cellStyle name="Separador de milhares 3 2 2 4 2" xfId="22747" xr:uid="{0DEA3E4C-B6B6-4A82-952A-7184F8A960F8}"/>
    <cellStyle name="Separador de milhares 3 2 2 4 2 2" xfId="30452" xr:uid="{F452ABAB-581D-4F4F-97E5-C682DA2AE629}"/>
    <cellStyle name="Separador de milhares 3 2 2 4 2 3" xfId="38985" xr:uid="{F77EA6CF-460F-4766-87BC-ECBDD4AC9094}"/>
    <cellStyle name="Separador de milhares 3 2 2 4 2 4" xfId="45678" xr:uid="{498F028B-6BE7-47E9-B971-3385616DDAB0}"/>
    <cellStyle name="Separador de milhares 3 2 2 4 3" xfId="25709" xr:uid="{3B55AFAA-418D-4909-99A8-5B70B323EC23}"/>
    <cellStyle name="Separador de milhares 3 2 2 4 4" xfId="27267" xr:uid="{52BA7588-FF11-484D-90E7-DEE7134BFF1E}"/>
    <cellStyle name="Separador de milhares 3 2 2 4 5" xfId="38984" xr:uid="{0FF07E15-8605-4140-8026-E9F68311BFED}"/>
    <cellStyle name="Separador de milhares 3 2 2 4 6" xfId="43234" xr:uid="{4D842671-D367-44EE-8357-534D99E6BDE1}"/>
    <cellStyle name="Separador de milhares 3 2 2 5" xfId="22748" xr:uid="{C5EFE001-6E73-4BCF-98C5-2297FFEA5734}"/>
    <cellStyle name="Separador de milhares 3 2 2 5 2" xfId="29230" xr:uid="{2CB7F4FC-968A-4A59-9C00-BAD9D752CA3D}"/>
    <cellStyle name="Separador de milhares 3 2 2 5 3" xfId="38986" xr:uid="{2803AF1C-DC7A-4DB1-84E2-F9426802EB84}"/>
    <cellStyle name="Separador de milhares 3 2 2 5 4" xfId="44455" xr:uid="{4490D640-763B-4013-9783-C755D0FF845B}"/>
    <cellStyle name="Separador de milhares 3 2 2 6" xfId="22737" xr:uid="{EDE9F602-937E-4A8D-874D-40524263A73A}"/>
    <cellStyle name="Separador de milhares 3 2 2 6 2" xfId="32358" xr:uid="{D06A1353-46AD-4DC1-A908-7DA70D9C61E8}"/>
    <cellStyle name="Separador de milhares 3 2 2 6 3" xfId="38975" xr:uid="{0CA7C819-DEB4-4093-B7F6-35CB5063BAD7}"/>
    <cellStyle name="Separador de milhares 3 2 2 6 4" xfId="47089" xr:uid="{625DEC49-1493-418E-B401-B330DC22DDDA}"/>
    <cellStyle name="Separador de milhares 3 2 2 7" xfId="33727" xr:uid="{3C9959BB-3C7C-44D0-88F3-C595C98ABD36}"/>
    <cellStyle name="Separador de milhares 3 2 2 7 2" xfId="48606" xr:uid="{AB8FEF4E-832A-414A-9D08-BD308709AE0C}"/>
    <cellStyle name="Separador de milhares 3 2 2 8" xfId="42011" xr:uid="{651D976C-CC34-4059-B6F2-EC905840668F}"/>
    <cellStyle name="Separador de milhares 3 2 3" xfId="14380" xr:uid="{25EC68BE-D49D-454D-932F-A2F80E76721E}"/>
    <cellStyle name="Separador de milhares 3 2 3 2" xfId="17010" xr:uid="{41D1B139-38DB-4BB9-A19D-98C9340EF030}"/>
    <cellStyle name="Separador de milhares 3 2 3 2 2" xfId="22751" xr:uid="{A0195709-323A-4C30-97E6-1026F0ED0467}"/>
    <cellStyle name="Separador de milhares 3 2 3 2 2 2" xfId="22752" xr:uid="{FFE94BEE-5670-4CD0-B420-20378AADAC9B}"/>
    <cellStyle name="Separador de milhares 3 2 3 2 2 2 2" xfId="30613" xr:uid="{80918F7A-3E27-4387-ADA9-0AC7FCEAFD8F}"/>
    <cellStyle name="Separador de milhares 3 2 3 2 2 2 3" xfId="38990" xr:uid="{8782B1BA-425D-42E5-AA10-A8621C00DE2A}"/>
    <cellStyle name="Separador de milhares 3 2 3 2 2 2 4" xfId="45839" xr:uid="{01629984-03E7-4A60-9A67-32C67AC78211}"/>
    <cellStyle name="Separador de milhares 3 2 3 2 2 3" xfId="27223" xr:uid="{E4A5413B-8AAA-480B-810B-ABFF293BCE71}"/>
    <cellStyle name="Separador de milhares 3 2 3 2 2 4" xfId="38989" xr:uid="{DB370AA6-C5B3-4BF7-928C-6E6422D4D657}"/>
    <cellStyle name="Separador de milhares 3 2 3 2 2 5" xfId="43395" xr:uid="{70D61049-9C46-4927-A20F-1957269E68E4}"/>
    <cellStyle name="Separador de milhares 3 2 3 2 3" xfId="22753" xr:uid="{F8B379AD-84F6-4E0A-938B-AC617B943C90}"/>
    <cellStyle name="Separador de milhares 3 2 3 2 3 2" xfId="29390" xr:uid="{FB10B243-3AE2-4DA9-965B-A7FF53010B3C}"/>
    <cellStyle name="Separador de milhares 3 2 3 2 3 3" xfId="38991" xr:uid="{A326AB2D-DA2A-4B2D-852C-8A760075456E}"/>
    <cellStyle name="Separador de milhares 3 2 3 2 3 4" xfId="44616" xr:uid="{818478AE-5AF2-44BC-B8B4-5FF76AAA0CF3}"/>
    <cellStyle name="Separador de milhares 3 2 3 2 4" xfId="22750" xr:uid="{C6ED51D4-241B-4F79-A498-84E5E7C04E40}"/>
    <cellStyle name="Separador de milhares 3 2 3 2 4 2" xfId="38988" xr:uid="{34BAF1C5-83B7-4973-B331-D90DAC27148B}"/>
    <cellStyle name="Separador de milhares 3 2 3 2 5" xfId="25873" xr:uid="{984AB65F-E87A-47DD-BE69-B1F57080823E}"/>
    <cellStyle name="Separador de milhares 3 2 3 2 6" xfId="27446" xr:uid="{A0988B3E-94F1-4553-BB26-172C5D314019}"/>
    <cellStyle name="Separador de milhares 3 2 3 2 7" xfId="35182" xr:uid="{127B9068-89C2-4591-8BD3-BCBB3E3F406E}"/>
    <cellStyle name="Separador de milhares 3 2 3 2 8" xfId="42172" xr:uid="{4E6B613F-8DAE-4AAC-8E93-65A4D218BE11}"/>
    <cellStyle name="Separador de milhares 3 2 3 3" xfId="22754" xr:uid="{2E8186F0-B6AA-42AD-BCDF-64648C9D2BA7}"/>
    <cellStyle name="Separador de milhares 3 2 3 3 2" xfId="22755" xr:uid="{607F027D-40DC-4935-8D90-5E0F101C13FC}"/>
    <cellStyle name="Separador de milhares 3 2 3 3 2 2" xfId="30440" xr:uid="{D679CD47-C520-4FD1-AFFC-6C3EB2DA295F}"/>
    <cellStyle name="Separador de milhares 3 2 3 3 2 3" xfId="38993" xr:uid="{FC2666D5-B1DE-47A0-9DE5-7A9A78AC3510}"/>
    <cellStyle name="Separador de milhares 3 2 3 3 2 4" xfId="45666" xr:uid="{466D4071-6BCA-40DF-8B17-FA0293B5CB58}"/>
    <cellStyle name="Separador de milhares 3 2 3 3 3" xfId="25697" xr:uid="{1CDD8FD0-ACFD-4AC0-9DA1-D1FE43DAAA8D}"/>
    <cellStyle name="Separador de milhares 3 2 3 3 4" xfId="27255" xr:uid="{347B9C2D-4A05-49FC-96F6-DA5958248D95}"/>
    <cellStyle name="Separador de milhares 3 2 3 3 5" xfId="38992" xr:uid="{8AA216C0-87E3-4508-A17A-8E237DA083A6}"/>
    <cellStyle name="Separador de milhares 3 2 3 3 6" xfId="43222" xr:uid="{5255789F-CA0F-46F0-9EF0-76266F29D4E4}"/>
    <cellStyle name="Separador de milhares 3 2 3 4" xfId="22756" xr:uid="{9C1C39A4-4F2D-4B95-AE30-627CE1928923}"/>
    <cellStyle name="Separador de milhares 3 2 3 4 2" xfId="29218" xr:uid="{5134E309-EEAD-4E95-BCB4-2BCA86A0333B}"/>
    <cellStyle name="Separador de milhares 3 2 3 4 3" xfId="38994" xr:uid="{1FF8DE35-1FD3-4E2B-9223-80BF26C26628}"/>
    <cellStyle name="Separador de milhares 3 2 3 4 4" xfId="44443" xr:uid="{D3C5B3A7-AF4A-4405-B8B8-849FE2F97D6F}"/>
    <cellStyle name="Separador de milhares 3 2 3 5" xfId="22749" xr:uid="{F4DC750B-DB4C-443A-AEE7-78FEE121E7E5}"/>
    <cellStyle name="Separador de milhares 3 2 3 5 2" xfId="32359" xr:uid="{E5EAF328-C414-4431-9F03-FEC69885EF53}"/>
    <cellStyle name="Separador de milhares 3 2 3 5 3" xfId="38987" xr:uid="{DC370662-686B-43B6-BD67-CE44214D4D6F}"/>
    <cellStyle name="Separador de milhares 3 2 3 5 4" xfId="47090" xr:uid="{50073138-8893-408F-8220-E6F7DF4B7C7E}"/>
    <cellStyle name="Separador de milhares 3 2 3 6" xfId="33728" xr:uid="{910CD275-D7E3-4EEE-A0C8-70CF99AF8C1D}"/>
    <cellStyle name="Separador de milhares 3 2 3 6 2" xfId="48607" xr:uid="{0A463745-7F31-49FD-8C16-B882F51AD8A3}"/>
    <cellStyle name="Separador de milhares 3 2 3 7" xfId="41999" xr:uid="{6FC61FB7-545C-48BD-A112-5AA0CD344149}"/>
    <cellStyle name="Separador de milhares 3 2 4" xfId="17008" xr:uid="{161A155B-F4CB-4DA7-A353-C6D60F773DC9}"/>
    <cellStyle name="Separador de milhares 3 2 4 2" xfId="22758" xr:uid="{09379F8F-A1F7-4B3D-AF2B-6E43D652D2A8}"/>
    <cellStyle name="Separador de milhares 3 2 4 2 2" xfId="22759" xr:uid="{360AB75E-0D18-4475-869D-FC0571781884}"/>
    <cellStyle name="Separador de milhares 3 2 4 2 2 2" xfId="30476" xr:uid="{6EC07A88-1A2C-4720-A5A2-D3087A7CC151}"/>
    <cellStyle name="Separador de milhares 3 2 4 2 2 3" xfId="38997" xr:uid="{90C13C74-240B-4CE8-BB8D-6B14F93DB4F8}"/>
    <cellStyle name="Separador de milhares 3 2 4 2 2 4" xfId="45702" xr:uid="{3956956C-604D-4FAA-BAD0-037B9321208B}"/>
    <cellStyle name="Separador de milhares 3 2 4 2 3" xfId="27203" xr:uid="{19695B2D-DA8F-4BF0-A5EB-2EA26D4E654E}"/>
    <cellStyle name="Separador de milhares 3 2 4 2 4" xfId="38996" xr:uid="{7FE52AA9-2979-44E1-BAFC-91D012A2B58D}"/>
    <cellStyle name="Separador de milhares 3 2 4 2 5" xfId="43258" xr:uid="{16E723C6-FB5C-44EC-AB45-7BC781FCB8C3}"/>
    <cellStyle name="Separador de milhares 3 2 4 3" xfId="22760" xr:uid="{64189D99-C440-40ED-BD2D-ABD697D01A48}"/>
    <cellStyle name="Separador de milhares 3 2 4 3 2" xfId="29254" xr:uid="{EF1C003F-0115-41B3-950C-F62884218D51}"/>
    <cellStyle name="Separador de milhares 3 2 4 3 3" xfId="38998" xr:uid="{A41D6F98-FF11-42F7-A013-C356108892B4}"/>
    <cellStyle name="Separador de milhares 3 2 4 3 4" xfId="44479" xr:uid="{D541895A-99A5-41E4-AC9E-023276DF3D90}"/>
    <cellStyle name="Separador de milhares 3 2 4 4" xfId="22757" xr:uid="{C1C30385-623D-4D25-AA5D-B39ABD47D1FE}"/>
    <cellStyle name="Separador de milhares 3 2 4 4 2" xfId="38995" xr:uid="{E46053B9-EAB9-4315-8C75-081E7355DDA3}"/>
    <cellStyle name="Separador de milhares 3 2 4 5" xfId="25733" xr:uid="{9365322B-A06E-4F70-8648-A428D7886823}"/>
    <cellStyle name="Separador de milhares 3 2 4 6" xfId="27291" xr:uid="{71267F78-6FCD-48F6-BFF0-BE5A427A9438}"/>
    <cellStyle name="Separador de milhares 3 2 4 7" xfId="35180" xr:uid="{C1E45165-4055-4046-B499-C5434C526966}"/>
    <cellStyle name="Separador de milhares 3 2 4 8" xfId="42035" xr:uid="{45015940-22B3-4063-93FB-4873A6C94249}"/>
    <cellStyle name="Separador de milhares 3 2 5" xfId="22761" xr:uid="{59292C56-1F6E-4636-8120-658DCAAF83A4}"/>
    <cellStyle name="Separador de milhares 3 2 5 2" xfId="22762" xr:uid="{C5EDBE4A-EF1D-494E-8F6E-1F93119395B6}"/>
    <cellStyle name="Separador de milhares 3 2 5 2 2" xfId="30435" xr:uid="{7E6A7275-90E2-40FD-9DBB-1C5BF519BDFA}"/>
    <cellStyle name="Separador de milhares 3 2 5 2 3" xfId="39000" xr:uid="{A1A18196-FADA-4F95-A2E2-58C18217D14E}"/>
    <cellStyle name="Separador de milhares 3 2 5 2 4" xfId="45661" xr:uid="{C36651EE-C7AE-4DF0-8343-CE22F45C18F4}"/>
    <cellStyle name="Separador de milhares 3 2 5 3" xfId="25688" xr:uid="{8AD899EA-0E03-4F65-9A25-CF47960E0B4A}"/>
    <cellStyle name="Separador de milhares 3 2 5 4" xfId="27216" xr:uid="{CF7E910E-0F79-4205-9CBF-DC08BF824D0D}"/>
    <cellStyle name="Separador de milhares 3 2 5 5" xfId="38999" xr:uid="{E37D5041-C1DF-4FA0-BE95-99F6949B6A0A}"/>
    <cellStyle name="Separador de milhares 3 2 5 6" xfId="43217" xr:uid="{04E78598-AB3B-4B4A-AEDC-C98946ED2927}"/>
    <cellStyle name="Separador de milhares 3 2 6" xfId="22763" xr:uid="{C7A1C032-7F06-4A06-8EA0-BF00EC6A274B}"/>
    <cellStyle name="Separador de milhares 3 2 6 2" xfId="29214" xr:uid="{A17EC868-F41D-46AB-B1FF-80051F499B0F}"/>
    <cellStyle name="Separador de milhares 3 2 6 3" xfId="39001" xr:uid="{45756B82-041A-4B42-8BC9-77C497602DFB}"/>
    <cellStyle name="Separador de milhares 3 2 6 4" xfId="44439" xr:uid="{79E54CD3-B867-467F-99DC-5729DE941262}"/>
    <cellStyle name="Separador de milhares 3 2 7" xfId="22736" xr:uid="{A5959187-F303-45BA-BF26-5C939923288C}"/>
    <cellStyle name="Separador de milhares 3 2 7 2" xfId="32357" xr:uid="{837639F0-AEE7-40AE-A70C-4C1EB7E54D5B}"/>
    <cellStyle name="Separador de milhares 3 2 7 3" xfId="38974" xr:uid="{34C0D234-0A68-48F8-9805-3E7DD35A4E92}"/>
    <cellStyle name="Separador de milhares 3 2 7 4" xfId="47088" xr:uid="{51CF5A2F-6F1C-43AB-B73D-975421F6529F}"/>
    <cellStyle name="Separador de milhares 3 2 8" xfId="33726" xr:uid="{25129B09-6DD4-4CAB-8695-D3DCC9E4A090}"/>
    <cellStyle name="Separador de milhares 3 2 8 2" xfId="48605" xr:uid="{E5912A86-6C4D-435E-AFE8-AAED87824361}"/>
    <cellStyle name="Separador de milhares 3 2 9" xfId="41995" xr:uid="{1B0C8D19-8BA4-4112-8E29-631F4E15736C}"/>
    <cellStyle name="Separador de milhares 3 20" xfId="14381" xr:uid="{85F97E41-7B5D-46D4-ADEA-FDCAB5BFFFB4}"/>
    <cellStyle name="Separador de milhares 3 20 10" xfId="17011" xr:uid="{5D229EB7-AD4D-447E-90FA-2D1BCE534AAE}"/>
    <cellStyle name="Separador de milhares 3 20 2" xfId="22765" xr:uid="{7EC45BE7-D954-4F46-B75A-5BF27CD00CE6}"/>
    <cellStyle name="Separador de milhares 3 20 2 2" xfId="22766" xr:uid="{BC16D65A-E1EA-4E26-A86D-B4490857F255}"/>
    <cellStyle name="Separador de milhares 3 20 2 2 2" xfId="31464" xr:uid="{E1631985-2B3D-4082-8058-1A8BEF0A2F14}"/>
    <cellStyle name="Separador de milhares 3 20 2 2 3" xfId="39004" xr:uid="{4A4F052B-AB54-4E8F-8F39-1E393354DBA1}"/>
    <cellStyle name="Separador de milhares 3 20 2 2 4" xfId="46690" xr:uid="{1862084E-58DD-405C-A177-4E5B01754154}"/>
    <cellStyle name="Separador de milhares 3 20 2 3" xfId="29022" xr:uid="{551F6B3C-1DC9-42BF-AC9D-C7BB1E032FBD}"/>
    <cellStyle name="Separador de milhares 3 20 2 4" xfId="39003" xr:uid="{45427FEA-DA4C-4E9B-BA81-247C983A7137}"/>
    <cellStyle name="Separador de milhares 3 20 2 5" xfId="44246" xr:uid="{03013CAE-C5A5-4EA0-93F3-73CFB05163E0}"/>
    <cellStyle name="Separador de milhares 3 20 3" xfId="22767" xr:uid="{002C5CCB-5A9A-4D9E-8FE0-F2E2E88192A7}"/>
    <cellStyle name="Separador de milhares 3 20 3 2" xfId="30241" xr:uid="{C952DDCE-9355-4D88-8BBB-F7F6383B9D7F}"/>
    <cellStyle name="Separador de milhares 3 20 3 3" xfId="39005" xr:uid="{3B5CA236-D173-451A-B4B0-128F897AD477}"/>
    <cellStyle name="Separador de milhares 3 20 3 4" xfId="45467" xr:uid="{4488B25D-CDAF-4141-98BA-772B56F47E98}"/>
    <cellStyle name="Separador de milhares 3 20 4" xfId="22764" xr:uid="{8FC2F6DB-7E03-4C07-882D-A940AB92DA77}"/>
    <cellStyle name="Separador de milhares 3 20 4 2" xfId="32360" xr:uid="{7EDC367A-9128-4A74-AA44-E0BF983D4A3A}"/>
    <cellStyle name="Separador de milhares 3 20 4 3" xfId="39002" xr:uid="{DE00F8AC-4C7A-4A8D-8935-D53EF9DA44A5}"/>
    <cellStyle name="Separador de milhares 3 20 4 4" xfId="47091" xr:uid="{40E8738D-2651-40E4-AEC9-9583FBE8C244}"/>
    <cellStyle name="Separador de milhares 3 20 5" xfId="25255" xr:uid="{744538E4-699A-4B9A-8099-BEB9480D1349}"/>
    <cellStyle name="Separador de milhares 3 20 5 2" xfId="33729" xr:uid="{4C934D65-60A6-4FB6-8A2C-1DF3CF10898A}"/>
    <cellStyle name="Separador de milhares 3 20 5 3" xfId="41197" xr:uid="{9A5B5F46-8B4D-4325-BFCD-1BDB41479DB8}"/>
    <cellStyle name="Separador de milhares 3 20 5 4" xfId="48608" xr:uid="{58DF3D4B-B0D4-4F64-B331-52807D01A737}"/>
    <cellStyle name="Separador de milhares 3 20 6" xfId="26724" xr:uid="{8A8A15BA-71B3-412D-A53A-24AF19E21551}"/>
    <cellStyle name="Separador de milhares 3 20 7" xfId="28297" xr:uid="{885E9B31-FA9C-4014-AA01-F71E4BD9BACE}"/>
    <cellStyle name="Separador de milhares 3 20 8" xfId="35183" xr:uid="{2B0AD2C1-F49C-4114-AB6C-8E07843EE6F3}"/>
    <cellStyle name="Separador de milhares 3 20 9" xfId="43023" xr:uid="{2B6DC5BD-B2AC-4D69-8094-3AAFE03648D8}"/>
    <cellStyle name="Separador de milhares 3 21" xfId="14382" xr:uid="{0EDC2A7D-7958-4D21-A64F-03B27B3A66FF}"/>
    <cellStyle name="Separador de milhares 3 21 10" xfId="17012" xr:uid="{AA4C7DD6-E8F6-4D61-AFB9-3B3807B61D3D}"/>
    <cellStyle name="Separador de milhares 3 21 2" xfId="22769" xr:uid="{8054BC4A-E831-4DA8-A021-2AE2C9093441}"/>
    <cellStyle name="Separador de milhares 3 21 2 2" xfId="22770" xr:uid="{E6B97BC2-4214-486F-89FB-5E81F42D587E}"/>
    <cellStyle name="Separador de milhares 3 21 2 2 2" xfId="31465" xr:uid="{5E40B847-68AB-4D9F-BCF8-9FF2F3ACE718}"/>
    <cellStyle name="Separador de milhares 3 21 2 2 3" xfId="39008" xr:uid="{AC1E915B-B5DE-4A95-95D7-9796617C1E8E}"/>
    <cellStyle name="Separador de milhares 3 21 2 2 4" xfId="46691" xr:uid="{60BA824A-C4CF-4C52-9CFC-59B7BB017454}"/>
    <cellStyle name="Separador de milhares 3 21 2 3" xfId="29023" xr:uid="{839B59E5-9B71-4907-B5EE-761FB4FE1D7E}"/>
    <cellStyle name="Separador de milhares 3 21 2 4" xfId="39007" xr:uid="{A7B5838E-FE52-4933-903A-986653ED62AE}"/>
    <cellStyle name="Separador de milhares 3 21 2 5" xfId="44247" xr:uid="{00BA9BEA-F3F7-4AD2-82E7-C31A967CAC70}"/>
    <cellStyle name="Separador de milhares 3 21 3" xfId="22771" xr:uid="{2C0ABBCC-8776-4367-B29B-ABEF7B34723C}"/>
    <cellStyle name="Separador de milhares 3 21 3 2" xfId="30242" xr:uid="{38083196-7E77-4234-B6A6-0F526FEFD7D1}"/>
    <cellStyle name="Separador de milhares 3 21 3 3" xfId="39009" xr:uid="{CBF4AE26-332A-4F5D-A5C8-8731AEE6F7A4}"/>
    <cellStyle name="Separador de milhares 3 21 3 4" xfId="45468" xr:uid="{63B97AE8-3EB5-4EFB-8F2A-CD4B2655CA52}"/>
    <cellStyle name="Separador de milhares 3 21 4" xfId="22768" xr:uid="{6BDCB036-4780-4134-B7B0-CFFA9D8D0872}"/>
    <cellStyle name="Separador de milhares 3 21 4 2" xfId="32361" xr:uid="{FA3BA7B1-CAC9-4254-8083-BCE7B4F85F50}"/>
    <cellStyle name="Separador de milhares 3 21 4 3" xfId="39006" xr:uid="{B2074A24-A709-4884-B0E8-8396AF3726E6}"/>
    <cellStyle name="Separador de milhares 3 21 4 4" xfId="47092" xr:uid="{381FD61D-A932-4958-AD61-274A51D6C53B}"/>
    <cellStyle name="Separador de milhares 3 21 5" xfId="25256" xr:uid="{6D608905-7E31-4BB7-92DB-1D7EB705E7A1}"/>
    <cellStyle name="Separador de milhares 3 21 5 2" xfId="33730" xr:uid="{9BD36E5F-9C0A-4979-9BF0-4F06D3AAFE95}"/>
    <cellStyle name="Separador de milhares 3 21 5 3" xfId="41198" xr:uid="{E633643E-61E5-49BE-AB3B-A351B3CB60C4}"/>
    <cellStyle name="Separador de milhares 3 21 5 4" xfId="48609" xr:uid="{9093E715-7610-4FA5-A08C-289DC5FDB959}"/>
    <cellStyle name="Separador de milhares 3 21 6" xfId="26725" xr:uid="{4B9B0F97-FFB6-45CE-A457-DBB854BC0889}"/>
    <cellStyle name="Separador de milhares 3 21 7" xfId="28298" xr:uid="{7BCD7024-6A94-4B0D-B5DD-83294F3F81FB}"/>
    <cellStyle name="Separador de milhares 3 21 8" xfId="35184" xr:uid="{96373E7A-4C06-46F3-B574-378F6C8C60EA}"/>
    <cellStyle name="Separador de milhares 3 21 9" xfId="43024" xr:uid="{C17D7A64-7DAA-4F8E-83D0-D0FAA5834955}"/>
    <cellStyle name="Separador de milhares 3 22" xfId="14383" xr:uid="{FDAE4A89-AE27-412F-B34F-B52FEB23FF73}"/>
    <cellStyle name="Separador de milhares 3 22 10" xfId="17013" xr:uid="{713D454A-27BD-4DC1-A8BA-1979EEAB4A1A}"/>
    <cellStyle name="Separador de milhares 3 22 2" xfId="22773" xr:uid="{12B6941D-4A08-4B73-9874-DB3A77A3EA6F}"/>
    <cellStyle name="Separador de milhares 3 22 2 2" xfId="22774" xr:uid="{C9FDC70A-9B21-446D-9D2E-AD8079A887AB}"/>
    <cellStyle name="Separador de milhares 3 22 2 2 2" xfId="31466" xr:uid="{A02C0E01-8F68-439D-99CB-0A18594FB209}"/>
    <cellStyle name="Separador de milhares 3 22 2 2 3" xfId="39012" xr:uid="{3107CD6D-9AD6-485F-8B19-375FEB29DB29}"/>
    <cellStyle name="Separador de milhares 3 22 2 2 4" xfId="46692" xr:uid="{96D5600A-389A-44A4-A4A9-5661A29BE43B}"/>
    <cellStyle name="Separador de milhares 3 22 2 3" xfId="29024" xr:uid="{FCB54980-8873-4397-8A24-8C206F5F8F61}"/>
    <cellStyle name="Separador de milhares 3 22 2 4" xfId="39011" xr:uid="{6A631D89-26B1-4EF4-84FD-8B287E418292}"/>
    <cellStyle name="Separador de milhares 3 22 2 5" xfId="44248" xr:uid="{87FEA2B9-1A61-411B-8FBF-283A36C2CB83}"/>
    <cellStyle name="Separador de milhares 3 22 3" xfId="22775" xr:uid="{D7879914-5729-4B96-886C-E5A89E22584D}"/>
    <cellStyle name="Separador de milhares 3 22 3 2" xfId="30243" xr:uid="{EBFEC22B-1F39-4D32-97E1-A96FD0F8C9FF}"/>
    <cellStyle name="Separador de milhares 3 22 3 3" xfId="39013" xr:uid="{C994020E-B73B-4F2B-A5F3-DDB3CBF9DCC4}"/>
    <cellStyle name="Separador de milhares 3 22 3 4" xfId="45469" xr:uid="{3F406D44-8CB3-4190-B25D-C120F4BF7246}"/>
    <cellStyle name="Separador de milhares 3 22 4" xfId="22772" xr:uid="{94B0E714-3DA7-4172-A41F-C02089B3F707}"/>
    <cellStyle name="Separador de milhares 3 22 4 2" xfId="32362" xr:uid="{3F49C22B-CF2B-4A54-9176-6B44321825C2}"/>
    <cellStyle name="Separador de milhares 3 22 4 3" xfId="39010" xr:uid="{04D914FA-CA46-418B-AEB7-171903C5B25D}"/>
    <cellStyle name="Separador de milhares 3 22 4 4" xfId="47093" xr:uid="{D60CF76C-8527-41C1-869A-724DCAE26FD7}"/>
    <cellStyle name="Separador de milhares 3 22 5" xfId="25257" xr:uid="{BF6F2D25-D5B3-4D3E-8C9B-8F769DC1B29B}"/>
    <cellStyle name="Separador de milhares 3 22 5 2" xfId="33731" xr:uid="{0139CE1E-5E06-4FDD-A3AB-D114AFDDB7D9}"/>
    <cellStyle name="Separador de milhares 3 22 5 3" xfId="41199" xr:uid="{85959273-BF79-4985-9A88-DEB48B046AF8}"/>
    <cellStyle name="Separador de milhares 3 22 5 4" xfId="48610" xr:uid="{211E11D6-73C6-42A8-849C-D8B07E80C310}"/>
    <cellStyle name="Separador de milhares 3 22 6" xfId="26726" xr:uid="{FB1E878C-9A48-4F73-941A-6B8B220090EE}"/>
    <cellStyle name="Separador de milhares 3 22 7" xfId="28299" xr:uid="{BA3FE66C-65EF-4A38-80E7-3BDA84737597}"/>
    <cellStyle name="Separador de milhares 3 22 8" xfId="35185" xr:uid="{EC8948D9-102D-4533-8F59-D6DCDEB76CBF}"/>
    <cellStyle name="Separador de milhares 3 22 9" xfId="43025" xr:uid="{0678532C-007C-46C4-8337-84B070EB2951}"/>
    <cellStyle name="Separador de milhares 3 23" xfId="16433" xr:uid="{5B0FC262-09AF-4348-B09A-FD59D3DB864E}"/>
    <cellStyle name="Separador de milhares 3 23 2" xfId="22777" xr:uid="{BE7E39B4-DC30-46F4-88E3-C4CE98DD3F60}"/>
    <cellStyle name="Separador de milhares 3 23 2 2" xfId="22778" xr:uid="{5166D283-A915-411B-BABD-DA24AFE854EF}"/>
    <cellStyle name="Separador de milhares 3 23 2 2 2" xfId="31467" xr:uid="{A5B1F7B1-C9FA-4BCA-9C88-DEF4CC3536EE}"/>
    <cellStyle name="Separador de milhares 3 23 2 2 3" xfId="39016" xr:uid="{4A7CC4E3-58DC-4146-8C1E-62B47CFF052E}"/>
    <cellStyle name="Separador de milhares 3 23 2 2 4" xfId="46693" xr:uid="{F885DFC7-D092-4D19-B28C-652C44E3D0C2}"/>
    <cellStyle name="Separador de milhares 3 23 2 3" xfId="29025" xr:uid="{6495FAFD-EA39-43FA-AEBC-8DCF0D2C3939}"/>
    <cellStyle name="Separador de milhares 3 23 2 4" xfId="39015" xr:uid="{1FD9A76E-AC65-482D-8F57-9B0E9B1C0129}"/>
    <cellStyle name="Separador de milhares 3 23 2 5" xfId="44249" xr:uid="{7636A3AA-8F53-44FD-A4A6-E15F368BA96B}"/>
    <cellStyle name="Separador de milhares 3 23 3" xfId="22779" xr:uid="{74C112C3-8A25-4D10-BC30-8DC857193015}"/>
    <cellStyle name="Separador de milhares 3 23 3 2" xfId="30244" xr:uid="{FC658E8C-4D13-429F-A5A6-A5CCCF9FFCDC}"/>
    <cellStyle name="Separador de milhares 3 23 3 3" xfId="39017" xr:uid="{0D3C280B-1194-4DCA-8ABC-2B9DB527E8FD}"/>
    <cellStyle name="Separador de milhares 3 23 3 4" xfId="45470" xr:uid="{A26A08A4-398A-49A5-91CC-001A2BD6C258}"/>
    <cellStyle name="Separador de milhares 3 23 4" xfId="22776" xr:uid="{CE61E163-EC12-4C9B-984B-6FD728CF6A9B}"/>
    <cellStyle name="Separador de milhares 3 23 4 2" xfId="39014" xr:uid="{1A0FDA1E-5E5E-4C9B-AC7F-575D42C4F722}"/>
    <cellStyle name="Separador de milhares 3 23 5" xfId="26727" xr:uid="{1872F4A8-9815-4F79-B5E0-D6D6B65598DA}"/>
    <cellStyle name="Separador de milhares 3 23 6" xfId="28300" xr:uid="{F3ECE0E1-825B-4F64-BF5B-A4A044DE2C63}"/>
    <cellStyle name="Separador de milhares 3 23 7" xfId="34875" xr:uid="{D5511C88-CCF8-41FD-857B-C206C7E6BC0D}"/>
    <cellStyle name="Separador de milhares 3 23 8" xfId="43026" xr:uid="{A07868CA-484E-4AED-BFC4-33E6C7C1053C}"/>
    <cellStyle name="Separador de milhares 3 24" xfId="22780" xr:uid="{049534BD-A558-46C4-8168-000279503530}"/>
    <cellStyle name="Separador de milhares 3 24 2" xfId="22781" xr:uid="{53ED55FF-E954-49A7-B498-71069B312056}"/>
    <cellStyle name="Separador de milhares 3 24 2 2" xfId="22782" xr:uid="{0EBD8FB7-8D02-4E9C-91CD-7C9C2A023FBD}"/>
    <cellStyle name="Separador de milhares 3 24 2 2 2" xfId="31468" xr:uid="{414EF17E-7FAC-4AE4-9EF4-FCE9A1AD1002}"/>
    <cellStyle name="Separador de milhares 3 24 2 2 3" xfId="39020" xr:uid="{F2B26CEA-29EA-4D12-9C95-B9C7A6B52650}"/>
    <cellStyle name="Separador de milhares 3 24 2 2 4" xfId="46694" xr:uid="{8CE20E5A-D198-4BFB-B5E5-94088D8D7F6A}"/>
    <cellStyle name="Separador de milhares 3 24 2 3" xfId="29026" xr:uid="{867BDF3C-62D2-44C1-B59B-218E5AAB77B8}"/>
    <cellStyle name="Separador de milhares 3 24 2 4" xfId="39019" xr:uid="{F210D5C7-DB85-476F-B12C-835D1F0E9C0F}"/>
    <cellStyle name="Separador de milhares 3 24 2 5" xfId="44250" xr:uid="{840729CF-458B-423A-8A31-EA2810BE66D2}"/>
    <cellStyle name="Separador de milhares 3 24 3" xfId="22783" xr:uid="{D5B178BA-8FAF-4205-8969-15373C1D4829}"/>
    <cellStyle name="Separador de milhares 3 24 3 2" xfId="30245" xr:uid="{733946FA-600F-4A14-A3E6-7713897228FB}"/>
    <cellStyle name="Separador de milhares 3 24 3 3" xfId="39021" xr:uid="{649FE967-ED10-4B27-9E30-1584BF880C62}"/>
    <cellStyle name="Separador de milhares 3 24 3 4" xfId="45471" xr:uid="{76CA420B-9219-469C-B434-698EB6DDB18A}"/>
    <cellStyle name="Separador de milhares 3 24 4" xfId="26728" xr:uid="{84F283BE-C82F-4FE7-91FA-9D89ED95B2D0}"/>
    <cellStyle name="Separador de milhares 3 24 5" xfId="28301" xr:uid="{5F158589-5D8E-45B4-9A84-684210BE3462}"/>
    <cellStyle name="Separador de milhares 3 24 6" xfId="39018" xr:uid="{69B3B011-6D2E-4205-8219-905529C23A9B}"/>
    <cellStyle name="Separador de milhares 3 24 7" xfId="43027" xr:uid="{521FC637-CA39-4F92-ABB7-04354DDA048B}"/>
    <cellStyle name="Separador de milhares 3 25" xfId="22784" xr:uid="{F9A9C547-C8DF-4220-9195-D4712CABCF51}"/>
    <cellStyle name="Separador de milhares 3 25 2" xfId="22785" xr:uid="{EC933868-3B6F-44D0-8AB4-A303B5417D5D}"/>
    <cellStyle name="Separador de milhares 3 25 2 2" xfId="22786" xr:uid="{3D45104D-E7D4-4211-8728-06813B88B3EA}"/>
    <cellStyle name="Separador de milhares 3 25 2 2 2" xfId="31469" xr:uid="{DA45F401-87B5-401B-9EC6-7FD43FE35FB4}"/>
    <cellStyle name="Separador de milhares 3 25 2 2 3" xfId="39024" xr:uid="{9C9E4BB1-1D8E-44F0-9B52-0218653653DD}"/>
    <cellStyle name="Separador de milhares 3 25 2 2 4" xfId="46695" xr:uid="{FBEBCC46-ADF0-46DA-98FC-A23BBD5F7866}"/>
    <cellStyle name="Separador de milhares 3 25 2 3" xfId="29027" xr:uid="{BE5D3C18-DF1F-4980-B777-E58C63C3637C}"/>
    <cellStyle name="Separador de milhares 3 25 2 4" xfId="39023" xr:uid="{95B06D06-D429-46DB-92CB-3BFA917C0815}"/>
    <cellStyle name="Separador de milhares 3 25 2 5" xfId="44251" xr:uid="{C6984B1D-84CD-4F34-91A6-117FE49E97E2}"/>
    <cellStyle name="Separador de milhares 3 25 3" xfId="22787" xr:uid="{866891A8-F787-45E6-AB53-BDBBE0A5AB88}"/>
    <cellStyle name="Separador de milhares 3 25 3 2" xfId="30246" xr:uid="{F0BD39DB-7D5F-4EBE-B0CE-BA2861170B2F}"/>
    <cellStyle name="Separador de milhares 3 25 3 3" xfId="39025" xr:uid="{76A22F55-E96D-474C-87D7-493E1A0859D8}"/>
    <cellStyle name="Separador de milhares 3 25 3 4" xfId="45472" xr:uid="{4A33FA09-8E36-4C5C-9B57-9FCDC132F7F5}"/>
    <cellStyle name="Separador de milhares 3 25 4" xfId="26729" xr:uid="{DA35810A-56FD-4071-8C11-CB13E1255B02}"/>
    <cellStyle name="Separador de milhares 3 25 5" xfId="28302" xr:uid="{8E213DDC-5F05-4E78-9573-4C1C66AC3CDE}"/>
    <cellStyle name="Separador de milhares 3 25 6" xfId="39022" xr:uid="{CCF72564-3861-466B-BB8C-8C6DC438A183}"/>
    <cellStyle name="Separador de milhares 3 25 7" xfId="43028" xr:uid="{B90C9E46-AA5D-418D-8FB6-9E9CD433C2B6}"/>
    <cellStyle name="Separador de milhares 3 26" xfId="22788" xr:uid="{3B11A752-05AD-4435-A668-57AA31EFB94E}"/>
    <cellStyle name="Separador de milhares 3 26 2" xfId="22789" xr:uid="{6738E8D7-E567-4757-883E-9B4789A4D0E2}"/>
    <cellStyle name="Separador de milhares 3 26 2 2" xfId="22790" xr:uid="{505CA3B7-9770-4615-A827-64E0EE334C43}"/>
    <cellStyle name="Separador de milhares 3 26 2 2 2" xfId="31470" xr:uid="{A219A529-AF49-4224-8191-CEBE341F90A0}"/>
    <cellStyle name="Separador de milhares 3 26 2 2 3" xfId="39028" xr:uid="{1921808B-9A9C-4461-BA50-73D83C94B76B}"/>
    <cellStyle name="Separador de milhares 3 26 2 2 4" xfId="46696" xr:uid="{A25679DB-AE9B-4A42-8C41-99D189BD2690}"/>
    <cellStyle name="Separador de milhares 3 26 2 3" xfId="29028" xr:uid="{67B86261-B5B2-49D6-9DC7-B6079215A9EF}"/>
    <cellStyle name="Separador de milhares 3 26 2 4" xfId="39027" xr:uid="{831A2A35-4159-4E1E-BAA0-557AD7B0BF40}"/>
    <cellStyle name="Separador de milhares 3 26 2 5" xfId="44252" xr:uid="{5E5C379F-0EAD-4934-A3F8-873E20EF2007}"/>
    <cellStyle name="Separador de milhares 3 26 3" xfId="22791" xr:uid="{C668DDEB-7F1F-4FBA-AF9D-39BF187971C5}"/>
    <cellStyle name="Separador de milhares 3 26 3 2" xfId="30247" xr:uid="{A98DDB35-0FF1-4BB8-840D-06DD7A4EC0E3}"/>
    <cellStyle name="Separador de milhares 3 26 3 3" xfId="39029" xr:uid="{096F0582-4728-4796-BB91-7ED3263DE6E9}"/>
    <cellStyle name="Separador de milhares 3 26 3 4" xfId="45473" xr:uid="{390F179D-78E2-4E41-8CF1-57F9246F0995}"/>
    <cellStyle name="Separador de milhares 3 26 4" xfId="26730" xr:uid="{9081B42D-E556-43C3-902B-85ED942162D3}"/>
    <cellStyle name="Separador de milhares 3 26 5" xfId="28303" xr:uid="{977D5020-DC72-46BF-8306-15EFA6A56644}"/>
    <cellStyle name="Separador de milhares 3 26 6" xfId="39026" xr:uid="{20E17774-E5F4-4C15-853B-EDB64CC208FF}"/>
    <cellStyle name="Separador de milhares 3 26 7" xfId="43029" xr:uid="{BE37182F-3C16-4BC1-B381-88598B160356}"/>
    <cellStyle name="Separador de milhares 3 27" xfId="22792" xr:uid="{AE94E173-940A-464E-9FC2-0063217932F0}"/>
    <cellStyle name="Separador de milhares 3 27 2" xfId="22793" xr:uid="{01B9CC86-7F7C-4CCD-8C9E-4A3D31FA8BEC}"/>
    <cellStyle name="Separador de milhares 3 27 2 2" xfId="22794" xr:uid="{158731FF-2252-4204-9F29-D3AEABB98AA2}"/>
    <cellStyle name="Separador de milhares 3 27 2 2 2" xfId="31471" xr:uid="{2F9060A4-3104-46CB-95FC-8B0B487E356F}"/>
    <cellStyle name="Separador de milhares 3 27 2 2 3" xfId="39032" xr:uid="{530DD70F-C492-4D2E-B356-24B7F0901898}"/>
    <cellStyle name="Separador de milhares 3 27 2 2 4" xfId="46697" xr:uid="{3E93D018-60AB-41A2-A8FC-AD467D04CD49}"/>
    <cellStyle name="Separador de milhares 3 27 2 3" xfId="29029" xr:uid="{B8F9AD7A-DFE0-4955-B31C-C4DE26650787}"/>
    <cellStyle name="Separador de milhares 3 27 2 4" xfId="39031" xr:uid="{8083B7CF-35B5-45E6-A8E8-4333C4078810}"/>
    <cellStyle name="Separador de milhares 3 27 2 5" xfId="44253" xr:uid="{34BE79BD-E44F-4275-80DB-43FB79EED1CE}"/>
    <cellStyle name="Separador de milhares 3 27 3" xfId="22795" xr:uid="{92F46E23-7F63-4E20-A5BA-A01E79DFA038}"/>
    <cellStyle name="Separador de milhares 3 27 3 2" xfId="30248" xr:uid="{765ED119-9E7A-43D6-9BE9-025717A2F765}"/>
    <cellStyle name="Separador de milhares 3 27 3 3" xfId="39033" xr:uid="{D59ADD1D-7E15-4FFA-86A7-31AE2A44FD58}"/>
    <cellStyle name="Separador de milhares 3 27 3 4" xfId="45474" xr:uid="{B8863571-9EC6-4154-A13C-99CCAC725773}"/>
    <cellStyle name="Separador de milhares 3 27 4" xfId="26731" xr:uid="{E25FBE45-3A35-496A-8F1D-442DD8C56D31}"/>
    <cellStyle name="Separador de milhares 3 27 5" xfId="28304" xr:uid="{517AD609-0B0F-4CC6-AD72-B8C3A0FF56B6}"/>
    <cellStyle name="Separador de milhares 3 27 6" xfId="39030" xr:uid="{CCADA621-4033-42E1-BB90-A2B51AD965FE}"/>
    <cellStyle name="Separador de milhares 3 27 7" xfId="43030" xr:uid="{281AF367-38D8-4CAB-9BE8-9F427D7E953F}"/>
    <cellStyle name="Separador de milhares 3 28" xfId="22796" xr:uid="{CF00802D-0CFF-471E-8AE4-24C53F2A6E31}"/>
    <cellStyle name="Separador de milhares 3 28 2" xfId="22797" xr:uid="{2FD51A42-0E36-40CE-A437-E4C6BF613EF8}"/>
    <cellStyle name="Separador de milhares 3 28 2 2" xfId="22798" xr:uid="{CAF80590-217C-453E-9585-218DDA04E3BB}"/>
    <cellStyle name="Separador de milhares 3 28 2 2 2" xfId="31472" xr:uid="{FC3D4C0A-E802-45CE-A820-C7AA18826403}"/>
    <cellStyle name="Separador de milhares 3 28 2 2 3" xfId="39036" xr:uid="{6D7730AD-9782-48AC-BFB9-42299C0C4B1A}"/>
    <cellStyle name="Separador de milhares 3 28 2 2 4" xfId="46698" xr:uid="{59417A1C-C637-4862-B7B1-AF0CBF3B7271}"/>
    <cellStyle name="Separador de milhares 3 28 2 3" xfId="29030" xr:uid="{E7125F51-815F-4A4D-BDDC-BEEE0950D33F}"/>
    <cellStyle name="Separador de milhares 3 28 2 4" xfId="39035" xr:uid="{39733433-C407-4852-9250-88203D64E156}"/>
    <cellStyle name="Separador de milhares 3 28 2 5" xfId="44254" xr:uid="{089FEBA4-8815-406F-8F61-98319081FA89}"/>
    <cellStyle name="Separador de milhares 3 28 3" xfId="22799" xr:uid="{52BD2A13-B385-43A0-9758-C6C403A25D16}"/>
    <cellStyle name="Separador de milhares 3 28 3 2" xfId="30249" xr:uid="{22C18FDB-BA88-4B21-89C3-02F443794BF8}"/>
    <cellStyle name="Separador de milhares 3 28 3 3" xfId="39037" xr:uid="{DD0E1AB8-9E45-465F-BEB9-9D852631F420}"/>
    <cellStyle name="Separador de milhares 3 28 3 4" xfId="45475" xr:uid="{44D2D2A9-B68B-4C81-8631-A72D38E87FA9}"/>
    <cellStyle name="Separador de milhares 3 28 4" xfId="26732" xr:uid="{CBB523D3-F113-4BE7-A057-2A8AC8F8A1AC}"/>
    <cellStyle name="Separador de milhares 3 28 5" xfId="28305" xr:uid="{2816E238-CC02-4FC8-8283-84F9D1416F40}"/>
    <cellStyle name="Separador de milhares 3 28 6" xfId="39034" xr:uid="{CB72D2EF-6494-4E00-A71D-34B58E05386A}"/>
    <cellStyle name="Separador de milhares 3 28 7" xfId="43031" xr:uid="{1B8BD243-030A-4266-9FE1-A32CEEC51E82}"/>
    <cellStyle name="Separador de milhares 3 29" xfId="22800" xr:uid="{05C6BE88-D635-4DBC-AFA1-680D7AC56043}"/>
    <cellStyle name="Separador de milhares 3 29 2" xfId="22801" xr:uid="{99A77FDF-0169-4A43-9342-22E0053EEC6E}"/>
    <cellStyle name="Separador de milhares 3 29 2 2" xfId="22802" xr:uid="{D9A58050-26EF-44E3-8D68-24564280D471}"/>
    <cellStyle name="Separador de milhares 3 29 2 2 2" xfId="31473" xr:uid="{87E30EEB-E37C-41F1-A56B-63F6AB1761D7}"/>
    <cellStyle name="Separador de milhares 3 29 2 2 3" xfId="39040" xr:uid="{7A44076C-0B8A-45D8-835A-E9E205005710}"/>
    <cellStyle name="Separador de milhares 3 29 2 2 4" xfId="46699" xr:uid="{6A29D860-104A-4EC9-89AE-2EBE5664E0B4}"/>
    <cellStyle name="Separador de milhares 3 29 2 3" xfId="29031" xr:uid="{1C839231-4EF9-4073-9083-6CA42BA74D10}"/>
    <cellStyle name="Separador de milhares 3 29 2 4" xfId="39039" xr:uid="{7342EBE3-9464-42B9-A235-737F48F85CAF}"/>
    <cellStyle name="Separador de milhares 3 29 2 5" xfId="44255" xr:uid="{5E707C0B-A169-4B42-932A-01B1FCF0E703}"/>
    <cellStyle name="Separador de milhares 3 29 3" xfId="22803" xr:uid="{8895AAA1-2610-45A7-BFC4-99CB3580E60A}"/>
    <cellStyle name="Separador de milhares 3 29 3 2" xfId="30250" xr:uid="{D4682738-32B7-4332-A733-237DF80F587B}"/>
    <cellStyle name="Separador de milhares 3 29 3 3" xfId="39041" xr:uid="{D5F123BE-048D-4474-A94B-F0525FC8933C}"/>
    <cellStyle name="Separador de milhares 3 29 3 4" xfId="45476" xr:uid="{BB1A7A7A-8079-4FEF-9964-E0A313EBB5BB}"/>
    <cellStyle name="Separador de milhares 3 29 4" xfId="26733" xr:uid="{DAE8FCD5-8B78-4C86-8485-C88C79E7F511}"/>
    <cellStyle name="Separador de milhares 3 29 5" xfId="28306" xr:uid="{C81C3132-32C5-4C37-89CB-6DE6C0B536F6}"/>
    <cellStyle name="Separador de milhares 3 29 6" xfId="39038" xr:uid="{6AEDCA1D-86A6-4525-9358-29BFFBC00747}"/>
    <cellStyle name="Separador de milhares 3 29 7" xfId="43032" xr:uid="{A3A17CE8-3F8B-4B4B-869C-848E423E9DFC}"/>
    <cellStyle name="Separador de milhares 3 3" xfId="14384" xr:uid="{FD30E297-14CE-4073-B5BD-DF11B99D4058}"/>
    <cellStyle name="Separador de milhares 3 3 2" xfId="17014" xr:uid="{E2977ED2-10F1-4640-960E-866B44EAC94E}"/>
    <cellStyle name="Separador de milhares 3 3 2 2" xfId="22806" xr:uid="{03B71414-E60B-40D3-B516-D3B6A86CB8A7}"/>
    <cellStyle name="Separador de milhares 3 3 2 2 2" xfId="22807" xr:uid="{F5061B49-F75C-4CCE-8647-27D7BEA57D73}"/>
    <cellStyle name="Separador de milhares 3 3 2 2 2 2" xfId="30465" xr:uid="{1BC7E130-35CD-49EA-A947-485AA2D44A9D}"/>
    <cellStyle name="Separador de milhares 3 3 2 2 2 3" xfId="39045" xr:uid="{C8E3F605-AADE-423D-8FFA-7BFDE1E51322}"/>
    <cellStyle name="Separador de milhares 3 3 2 2 2 4" xfId="45691" xr:uid="{FBA19DF4-778B-49D0-9589-BDEE9AA6B69A}"/>
    <cellStyle name="Separador de milhares 3 3 2 2 3" xfId="27235" xr:uid="{A0EBA5D7-9559-4362-950B-5C542C7FE336}"/>
    <cellStyle name="Separador de milhares 3 3 2 2 4" xfId="39044" xr:uid="{C038CAD3-2911-4333-B622-D352C5A5D35A}"/>
    <cellStyle name="Separador de milhares 3 3 2 2 5" xfId="43247" xr:uid="{69D6646B-F5FD-410D-BFA3-02497E5506BB}"/>
    <cellStyle name="Separador de milhares 3 3 2 3" xfId="22808" xr:uid="{F157EA68-C05A-42F8-B66A-30F81D8DB28C}"/>
    <cellStyle name="Separador de milhares 3 3 2 3 2" xfId="29243" xr:uid="{2E391D55-5030-402F-9B17-06916CE4A45A}"/>
    <cellStyle name="Separador de milhares 3 3 2 3 3" xfId="39046" xr:uid="{F008AD06-9ABD-4E7B-8AC8-46B425A093DD}"/>
    <cellStyle name="Separador de milhares 3 3 2 3 4" xfId="44468" xr:uid="{14024170-B8AB-49F5-B263-CAC19971F121}"/>
    <cellStyle name="Separador de milhares 3 3 2 4" xfId="22805" xr:uid="{85D6EE53-9EEE-4E9F-AE8C-EB7F00FE711D}"/>
    <cellStyle name="Separador de milhares 3 3 2 4 2" xfId="39043" xr:uid="{D82F98D9-57FD-44F3-86FC-946F7B1D813F}"/>
    <cellStyle name="Separador de milhares 3 3 2 5" xfId="25722" xr:uid="{7807FFEC-8669-47C5-89DD-3D405711190C}"/>
    <cellStyle name="Separador de milhares 3 3 2 6" xfId="27280" xr:uid="{881E7BEE-9873-4B5F-BB3D-3E9F93027014}"/>
    <cellStyle name="Separador de milhares 3 3 2 7" xfId="35186" xr:uid="{7B33E2BE-A471-498D-8AF3-4525F92CA94B}"/>
    <cellStyle name="Separador de milhares 3 3 2 8" xfId="42024" xr:uid="{9914214A-B92A-4DB5-A0CF-E5D286E630EB}"/>
    <cellStyle name="Separador de milhares 3 3 3" xfId="22809" xr:uid="{3CB70269-EF9D-4599-8890-100ECEBC2E36}"/>
    <cellStyle name="Separador de milhares 3 3 3 2" xfId="22810" xr:uid="{412308D4-0D17-496B-8D7B-56C2181FD9DF}"/>
    <cellStyle name="Separador de milhares 3 3 3 2 2" xfId="22811" xr:uid="{37ECFD5A-7A28-470C-A141-415D175F8455}"/>
    <cellStyle name="Separador de milhares 3 3 3 2 2 2" xfId="30614" xr:uid="{767C24B1-FFA4-4D21-9835-ACCCF6D26D55}"/>
    <cellStyle name="Separador de milhares 3 3 3 2 2 3" xfId="39049" xr:uid="{CF387F56-D30E-4895-A47A-7D6452607A41}"/>
    <cellStyle name="Separador de milhares 3 3 3 2 2 4" xfId="45840" xr:uid="{C749A92E-DBF6-450A-8113-A82F22B4418E}"/>
    <cellStyle name="Separador de milhares 3 3 3 2 3" xfId="27222" xr:uid="{9954BD6E-7D02-4D64-B257-DF260D6B9958}"/>
    <cellStyle name="Separador de milhares 3 3 3 2 4" xfId="39048" xr:uid="{5D263B58-412F-40BB-9B00-7C0510F76321}"/>
    <cellStyle name="Separador de milhares 3 3 3 2 5" xfId="43396" xr:uid="{30995D6C-8708-4E79-9D2E-9DC152E85C72}"/>
    <cellStyle name="Separador de milhares 3 3 3 3" xfId="22812" xr:uid="{2B9137A3-952D-4FF0-BAAD-CE5DE1B87DFB}"/>
    <cellStyle name="Separador de milhares 3 3 3 3 2" xfId="29391" xr:uid="{F92C726A-6CD7-45BE-B666-03F11343A575}"/>
    <cellStyle name="Separador de milhares 3 3 3 3 3" xfId="39050" xr:uid="{ABC18FF4-9A8D-41C1-88B2-9B4D34E31642}"/>
    <cellStyle name="Separador de milhares 3 3 3 3 4" xfId="44617" xr:uid="{DCD04474-C83A-4694-978D-7610C441AAD9}"/>
    <cellStyle name="Separador de milhares 3 3 3 4" xfId="25874" xr:uid="{B0D15B7C-7E86-4CBB-81C4-36F1FA15845F}"/>
    <cellStyle name="Separador de milhares 3 3 3 5" xfId="27447" xr:uid="{E8EFC3A2-B54B-498D-BBB2-B1376AAF6F59}"/>
    <cellStyle name="Separador de milhares 3 3 3 6" xfId="39047" xr:uid="{49529BC7-245A-4A1A-A891-D191FAF7C0FB}"/>
    <cellStyle name="Separador de milhares 3 3 3 7" xfId="42173" xr:uid="{2EEA1F08-BA7A-4765-A844-97E9EADBC376}"/>
    <cellStyle name="Separador de milhares 3 3 4" xfId="22813" xr:uid="{42090430-4F37-481D-BEA1-A23D64FCF805}"/>
    <cellStyle name="Separador de milhares 3 3 4 2" xfId="22814" xr:uid="{79AE1774-5880-4C5F-B638-66F2619AE2F4}"/>
    <cellStyle name="Separador de milhares 3 3 4 2 2" xfId="30453" xr:uid="{E4301B1F-BF74-4C29-A3AB-2F1CE6C47AAD}"/>
    <cellStyle name="Separador de milhares 3 3 4 2 3" xfId="39052" xr:uid="{2E19ABCE-F287-4BF6-9FA0-3E2A67B68497}"/>
    <cellStyle name="Separador de milhares 3 3 4 2 4" xfId="45679" xr:uid="{B10E5597-EB53-4D30-8F2B-D25F9919C10C}"/>
    <cellStyle name="Separador de milhares 3 3 4 3" xfId="25710" xr:uid="{25D6DC32-BB1A-45DC-B3D5-703FE07E8EDB}"/>
    <cellStyle name="Separador de milhares 3 3 4 4" xfId="27268" xr:uid="{11DE1471-305A-4D5A-8CC3-F36EF6C71747}"/>
    <cellStyle name="Separador de milhares 3 3 4 5" xfId="39051" xr:uid="{CFB71C2C-38A8-49F1-95D3-2D0201B114D4}"/>
    <cellStyle name="Separador de milhares 3 3 4 6" xfId="43235" xr:uid="{7C906FCE-A4EC-493E-8F2B-80DFC95026D1}"/>
    <cellStyle name="Separador de milhares 3 3 5" xfId="22815" xr:uid="{E723FF28-6A65-45F3-8D94-83C1020D6E23}"/>
    <cellStyle name="Separador de milhares 3 3 5 2" xfId="29231" xr:uid="{51F8A8A7-3BF7-485A-B7FF-801F1242C85A}"/>
    <cellStyle name="Separador de milhares 3 3 5 3" xfId="39053" xr:uid="{23370EF9-B5D7-489C-A811-2B9B3460D186}"/>
    <cellStyle name="Separador de milhares 3 3 5 4" xfId="44456" xr:uid="{BD4724D4-49CB-42C9-91C0-23F75C0F4CBF}"/>
    <cellStyle name="Separador de milhares 3 3 6" xfId="22804" xr:uid="{8C6705AB-4B0A-47F1-B5B1-29EE60E7FE43}"/>
    <cellStyle name="Separador de milhares 3 3 6 2" xfId="32363" xr:uid="{12BAFB00-0C78-4F1E-A01A-968B500ED47A}"/>
    <cellStyle name="Separador de milhares 3 3 6 3" xfId="39042" xr:uid="{82224D25-CE89-40D5-913B-4ABCAC8C668B}"/>
    <cellStyle name="Separador de milhares 3 3 6 4" xfId="47094" xr:uid="{7835EC83-8E73-4972-B812-15A2DEF97304}"/>
    <cellStyle name="Separador de milhares 3 3 7" xfId="33732" xr:uid="{D7732807-DB88-44E3-A248-29D696422032}"/>
    <cellStyle name="Separador de milhares 3 3 7 2" xfId="48611" xr:uid="{8D446966-8224-4214-8672-62617022FFDC}"/>
    <cellStyle name="Separador de milhares 3 3 8" xfId="42012" xr:uid="{616DBA40-2F9D-4EAF-B7A4-E6BF2DACEB3C}"/>
    <cellStyle name="Separador de milhares 3 30" xfId="22816" xr:uid="{A17F02FF-46A5-4D8E-BC7B-9FA932DD2E24}"/>
    <cellStyle name="Separador de milhares 3 30 2" xfId="22817" xr:uid="{031E3687-AC60-468D-87C5-5AC44774BBD0}"/>
    <cellStyle name="Separador de milhares 3 30 2 2" xfId="22818" xr:uid="{42EABF10-5153-404D-9F25-94EC848F91DA}"/>
    <cellStyle name="Separador de milhares 3 30 2 2 2" xfId="31474" xr:uid="{F1FC6B78-9B88-4850-B896-CF57084D89B5}"/>
    <cellStyle name="Separador de milhares 3 30 2 2 3" xfId="39056" xr:uid="{24B6D64D-ABAC-4BEC-A05E-9CA3A448C594}"/>
    <cellStyle name="Separador de milhares 3 30 2 2 4" xfId="46700" xr:uid="{BE01F926-6F83-4D59-8C73-99FB2BA26DAE}"/>
    <cellStyle name="Separador de milhares 3 30 2 3" xfId="29032" xr:uid="{64530C37-1CFD-46B9-BA2B-7703A956BF7C}"/>
    <cellStyle name="Separador de milhares 3 30 2 4" xfId="39055" xr:uid="{C63E5E4C-D881-4B3A-A28A-109532ECD5BF}"/>
    <cellStyle name="Separador de milhares 3 30 2 5" xfId="44256" xr:uid="{C8ED0A98-C90E-4FCB-B048-7F0EAFE7CBE4}"/>
    <cellStyle name="Separador de milhares 3 30 3" xfId="22819" xr:uid="{5F358A91-001C-4A1C-BD0B-6F8331142E2F}"/>
    <cellStyle name="Separador de milhares 3 30 3 2" xfId="30251" xr:uid="{210BBEAD-7D6B-471C-8B2D-25D02BF378B5}"/>
    <cellStyle name="Separador de milhares 3 30 3 3" xfId="39057" xr:uid="{19F018F1-701F-445A-8317-2DBD137695AF}"/>
    <cellStyle name="Separador de milhares 3 30 3 4" xfId="45477" xr:uid="{49051BEA-FE02-4F81-B68C-76853B6C4D34}"/>
    <cellStyle name="Separador de milhares 3 30 4" xfId="26734" xr:uid="{0C443299-CCCD-4722-B08F-33985795F2AF}"/>
    <cellStyle name="Separador de milhares 3 30 5" xfId="28307" xr:uid="{4B02D681-9134-4F27-A77F-9356B092D7FE}"/>
    <cellStyle name="Separador de milhares 3 30 6" xfId="39054" xr:uid="{31A8646A-ACB5-433D-BEE1-416A447A2CD7}"/>
    <cellStyle name="Separador de milhares 3 30 7" xfId="43033" xr:uid="{406AE8C0-5099-44FF-9D9E-4A0C33C3A566}"/>
    <cellStyle name="Separador de milhares 3 31" xfId="22820" xr:uid="{2C205D81-0EC3-4F1D-9069-1A32F09FDAF8}"/>
    <cellStyle name="Separador de milhares 3 31 2" xfId="22821" xr:uid="{172E518B-DD9E-4854-8F01-E413E8B9E93E}"/>
    <cellStyle name="Separador de milhares 3 31 2 2" xfId="22822" xr:uid="{58C9452C-13DD-4B87-8535-B01682FE7C55}"/>
    <cellStyle name="Separador de milhares 3 31 2 2 2" xfId="31475" xr:uid="{DC585F7F-366F-4FDD-A236-8C2E2F0722AC}"/>
    <cellStyle name="Separador de milhares 3 31 2 2 3" xfId="39060" xr:uid="{93482626-7399-445B-B7D7-940E871E7ABB}"/>
    <cellStyle name="Separador de milhares 3 31 2 2 4" xfId="46701" xr:uid="{B7DF21F0-DC93-4946-B31B-720E6D7DB213}"/>
    <cellStyle name="Separador de milhares 3 31 2 3" xfId="29033" xr:uid="{96C68303-6EEB-4048-BCBC-AA76A6F6B080}"/>
    <cellStyle name="Separador de milhares 3 31 2 4" xfId="39059" xr:uid="{B5BA080B-49AE-4C3B-BDC4-4F3619EE940C}"/>
    <cellStyle name="Separador de milhares 3 31 2 5" xfId="44257" xr:uid="{80724F34-1F2C-48A3-A28B-ED110CF4E920}"/>
    <cellStyle name="Separador de milhares 3 31 3" xfId="22823" xr:uid="{2F8D5F5D-0F16-47BA-8FD6-A6283DC90A38}"/>
    <cellStyle name="Separador de milhares 3 31 3 2" xfId="30252" xr:uid="{CF1D8887-35B1-4BB4-923F-45F6EB5796A3}"/>
    <cellStyle name="Separador de milhares 3 31 3 3" xfId="39061" xr:uid="{8066896E-D214-47D2-83EC-9182F9C3D84E}"/>
    <cellStyle name="Separador de milhares 3 31 3 4" xfId="45478" xr:uid="{28341709-4246-4CDD-BCB3-D60255B4588E}"/>
    <cellStyle name="Separador de milhares 3 31 4" xfId="26735" xr:uid="{8688539D-C53D-4042-BE7C-0F50DC10CB76}"/>
    <cellStyle name="Separador de milhares 3 31 5" xfId="28308" xr:uid="{3897486D-7BB7-4614-8D07-0E2620AB656A}"/>
    <cellStyle name="Separador de milhares 3 31 6" xfId="39058" xr:uid="{5269D1B3-61FE-4845-B2C6-5833DD839FAC}"/>
    <cellStyle name="Separador de milhares 3 31 7" xfId="43034" xr:uid="{EC77778D-A686-47EB-A920-4E326CFD7C24}"/>
    <cellStyle name="Separador de milhares 3 32" xfId="22824" xr:uid="{26A1AFDB-8E25-47F3-BE1E-9AE0BBDC1B19}"/>
    <cellStyle name="Separador de milhares 3 32 2" xfId="22825" xr:uid="{74DEE8A3-7D30-40F3-B2C6-F08F1CA5CEB7}"/>
    <cellStyle name="Separador de milhares 3 32 2 2" xfId="22826" xr:uid="{0B0EEFC5-A8E0-4537-AA6A-B6BB900A2D77}"/>
    <cellStyle name="Separador de milhares 3 32 2 2 2" xfId="31476" xr:uid="{AD358CDC-0B81-4749-AFE0-B681D0F13A7F}"/>
    <cellStyle name="Separador de milhares 3 32 2 2 3" xfId="39064" xr:uid="{36851D05-35B3-4AFF-95E0-B5BFBB6FCB4F}"/>
    <cellStyle name="Separador de milhares 3 32 2 2 4" xfId="46702" xr:uid="{10EBECCD-227A-4F10-9DF9-69845C2CD95A}"/>
    <cellStyle name="Separador de milhares 3 32 2 3" xfId="29034" xr:uid="{04E90710-56D2-4E3C-9EB3-F8F743FB1DCE}"/>
    <cellStyle name="Separador de milhares 3 32 2 4" xfId="39063" xr:uid="{2370C9A9-AE70-4F10-9609-2C35C28D306E}"/>
    <cellStyle name="Separador de milhares 3 32 2 5" xfId="44258" xr:uid="{50C78A81-260B-4F65-A620-530AD12ED497}"/>
    <cellStyle name="Separador de milhares 3 32 3" xfId="22827" xr:uid="{8676BB6E-89DD-4C53-893A-045014A1794D}"/>
    <cellStyle name="Separador de milhares 3 32 3 2" xfId="30253" xr:uid="{6A1F5B84-6144-4BFC-9433-36091028F2CD}"/>
    <cellStyle name="Separador de milhares 3 32 3 3" xfId="39065" xr:uid="{9DFA9F6D-1E69-4608-B6DC-B3F36A93C3B2}"/>
    <cellStyle name="Separador de milhares 3 32 3 4" xfId="45479" xr:uid="{119E603A-AC5F-4443-825A-E429F13E4C91}"/>
    <cellStyle name="Separador de milhares 3 32 4" xfId="26736" xr:uid="{DD19D243-85D5-4942-A836-38A332EF4BAE}"/>
    <cellStyle name="Separador de milhares 3 32 5" xfId="28309" xr:uid="{92C4F225-42E5-4DA4-87E7-7222DF514FA7}"/>
    <cellStyle name="Separador de milhares 3 32 6" xfId="39062" xr:uid="{CDAA1D90-4714-48B5-B1DA-208E92EB0932}"/>
    <cellStyle name="Separador de milhares 3 32 7" xfId="43035" xr:uid="{A263E121-7E7D-46AE-8ACC-DE10EC24A138}"/>
    <cellStyle name="Separador de milhares 3 33" xfId="22828" xr:uid="{9BAA8D09-48A1-4399-AC9B-26EF46AC3058}"/>
    <cellStyle name="Separador de milhares 3 33 2" xfId="22829" xr:uid="{C3902832-6822-456C-996C-B03BB47B301A}"/>
    <cellStyle name="Separador de milhares 3 33 2 2" xfId="22830" xr:uid="{3C71D021-F390-4777-83C7-725561F48568}"/>
    <cellStyle name="Separador de milhares 3 33 2 2 2" xfId="31477" xr:uid="{9ED075CC-0DA1-4DCC-B67A-8CE9B95CE342}"/>
    <cellStyle name="Separador de milhares 3 33 2 2 3" xfId="39068" xr:uid="{A234AF0B-1368-487B-A412-19D1A43932AC}"/>
    <cellStyle name="Separador de milhares 3 33 2 2 4" xfId="46703" xr:uid="{7EF81811-9008-413A-81C3-A6B9E10AB1D5}"/>
    <cellStyle name="Separador de milhares 3 33 2 3" xfId="29035" xr:uid="{00A81FC8-46EF-4FF4-9DAD-30D13CDFF112}"/>
    <cellStyle name="Separador de milhares 3 33 2 4" xfId="39067" xr:uid="{600EBB95-4F19-4DE3-B555-C103CFE4645A}"/>
    <cellStyle name="Separador de milhares 3 33 2 5" xfId="44259" xr:uid="{9D1E450F-F4D7-41E3-B4E3-814A2F754B3C}"/>
    <cellStyle name="Separador de milhares 3 33 3" xfId="22831" xr:uid="{F659D3C7-0AD3-4B14-935E-E8853571D6DB}"/>
    <cellStyle name="Separador de milhares 3 33 3 2" xfId="30254" xr:uid="{65EA14C0-0429-4FE6-B54A-2DE3E4907540}"/>
    <cellStyle name="Separador de milhares 3 33 3 3" xfId="39069" xr:uid="{A7773EFB-0D2E-4327-BF85-C547C5738F3A}"/>
    <cellStyle name="Separador de milhares 3 33 3 4" xfId="45480" xr:uid="{A442359E-E5A9-4964-B1C3-6EDC86D6590E}"/>
    <cellStyle name="Separador de milhares 3 33 4" xfId="26737" xr:uid="{85B7F497-D1B7-44F2-9C2E-8FF3246BC5C1}"/>
    <cellStyle name="Separador de milhares 3 33 5" xfId="28310" xr:uid="{6EAF538D-680E-48AB-85C7-139908896BBE}"/>
    <cellStyle name="Separador de milhares 3 33 6" xfId="39066" xr:uid="{440531C3-DFF1-4613-99FA-5454FEE06A04}"/>
    <cellStyle name="Separador de milhares 3 33 7" xfId="43036" xr:uid="{0DC82879-C358-46FF-A041-973DE78093A3}"/>
    <cellStyle name="Separador de milhares 3 34" xfId="22832" xr:uid="{F202E579-10B7-44EE-ACB2-904CF1DB2BFE}"/>
    <cellStyle name="Separador de milhares 3 34 2" xfId="22833" xr:uid="{192576B0-A414-4F6C-B4E4-089228C9FD68}"/>
    <cellStyle name="Separador de milhares 3 34 2 2" xfId="22834" xr:uid="{47847EA9-B5A6-4F1D-85DA-3E6F08061381}"/>
    <cellStyle name="Separador de milhares 3 34 2 2 2" xfId="31478" xr:uid="{AF67C692-3BBC-4B31-8283-2E7FDB44C7C2}"/>
    <cellStyle name="Separador de milhares 3 34 2 2 3" xfId="39072" xr:uid="{D1FD3905-AD8E-43B5-B85A-1880F4F06911}"/>
    <cellStyle name="Separador de milhares 3 34 2 2 4" xfId="46704" xr:uid="{2E935057-5587-4A9F-A037-B61EF55B0E48}"/>
    <cellStyle name="Separador de milhares 3 34 2 3" xfId="29036" xr:uid="{B985740C-F14C-4C4D-B798-DA6ADEF49253}"/>
    <cellStyle name="Separador de milhares 3 34 2 4" xfId="39071" xr:uid="{4AB7D9D8-57DB-4824-B11F-6DF4C88C9280}"/>
    <cellStyle name="Separador de milhares 3 34 2 5" xfId="44260" xr:uid="{90A72321-B2EF-40D5-B7FA-AA57063A81FA}"/>
    <cellStyle name="Separador de milhares 3 34 3" xfId="22835" xr:uid="{1DABA51B-D674-4E4D-A94F-C691238DB3CE}"/>
    <cellStyle name="Separador de milhares 3 34 3 2" xfId="30255" xr:uid="{F3A78AE8-36C5-4889-BDCB-C8F9CD1DB436}"/>
    <cellStyle name="Separador de milhares 3 34 3 3" xfId="39073" xr:uid="{D42E36DC-C8F1-409C-A306-20359D0C37A7}"/>
    <cellStyle name="Separador de milhares 3 34 3 4" xfId="45481" xr:uid="{F716CC65-F11E-4BE8-8C9E-930E75E626FE}"/>
    <cellStyle name="Separador de milhares 3 34 4" xfId="26738" xr:uid="{6CD346C8-92A7-4929-9F57-33969E8926C3}"/>
    <cellStyle name="Separador de milhares 3 34 5" xfId="28311" xr:uid="{8B979C4A-081E-4A63-9665-2B06ED269F76}"/>
    <cellStyle name="Separador de milhares 3 34 6" xfId="39070" xr:uid="{9534ACB4-7424-4B83-B06B-42AB92B342D5}"/>
    <cellStyle name="Separador de milhares 3 34 7" xfId="43037" xr:uid="{77193A48-A45A-492F-AC7C-22939E24CA6D}"/>
    <cellStyle name="Separador de milhares 3 35" xfId="22836" xr:uid="{B1E50774-D7C6-4ECB-A717-52178B16FF0E}"/>
    <cellStyle name="Separador de milhares 3 35 2" xfId="22837" xr:uid="{62C2C2F5-5E8B-4425-B1A2-15BDA475FF23}"/>
    <cellStyle name="Separador de milhares 3 35 2 2" xfId="22838" xr:uid="{1B148BAA-9D08-4E35-99E2-B321FD519B9E}"/>
    <cellStyle name="Separador de milhares 3 35 2 2 2" xfId="31479" xr:uid="{2DDC8DDD-7F22-442C-8AF4-DB9B10509E61}"/>
    <cellStyle name="Separador de milhares 3 35 2 2 3" xfId="39076" xr:uid="{DF225586-E697-4C86-A6D1-8FD59F50B9E0}"/>
    <cellStyle name="Separador de milhares 3 35 2 2 4" xfId="46705" xr:uid="{1B73270A-0BA2-42BC-86C2-460C4B1CE4DD}"/>
    <cellStyle name="Separador de milhares 3 35 2 3" xfId="29037" xr:uid="{7F2BF27C-C435-4AB7-A04D-8DDE3176867D}"/>
    <cellStyle name="Separador de milhares 3 35 2 4" xfId="39075" xr:uid="{94B5AAB4-3E57-4839-B6C9-3CFF410F1358}"/>
    <cellStyle name="Separador de milhares 3 35 2 5" xfId="44261" xr:uid="{79E02EFE-DB63-45A1-937C-E7C0D7B066AB}"/>
    <cellStyle name="Separador de milhares 3 35 3" xfId="22839" xr:uid="{BE354E96-9D67-4B44-B82C-97D73116F048}"/>
    <cellStyle name="Separador de milhares 3 35 3 2" xfId="30256" xr:uid="{A7C430B0-3960-40F4-B114-7205BB22378F}"/>
    <cellStyle name="Separador de milhares 3 35 3 3" xfId="39077" xr:uid="{B0827530-D304-4DA4-8151-E34C61602191}"/>
    <cellStyle name="Separador de milhares 3 35 3 4" xfId="45482" xr:uid="{E6097EB1-88B8-4A56-9F69-695C5FDD0F62}"/>
    <cellStyle name="Separador de milhares 3 35 4" xfId="26739" xr:uid="{70554452-E1A0-40D0-99A4-0906DFE67B5A}"/>
    <cellStyle name="Separador de milhares 3 35 5" xfId="28312" xr:uid="{140246D4-50F4-4990-9C8C-705BAA7AF98A}"/>
    <cellStyle name="Separador de milhares 3 35 6" xfId="39074" xr:uid="{BA3C5C05-674B-44B2-8D60-A681E1D3372C}"/>
    <cellStyle name="Separador de milhares 3 35 7" xfId="43038" xr:uid="{5B1FFAFA-FCFE-46B1-A797-EC0A972EE6B4}"/>
    <cellStyle name="Separador de milhares 3 36" xfId="22840" xr:uid="{565DF36B-022A-4AF7-ADD3-879375DB54EC}"/>
    <cellStyle name="Separador de milhares 3 36 2" xfId="22841" xr:uid="{7741212F-76F4-4E05-BB6B-90ACB677C634}"/>
    <cellStyle name="Separador de milhares 3 36 2 2" xfId="22842" xr:uid="{3D7E7571-5540-47B4-9325-37F8E71C0061}"/>
    <cellStyle name="Separador de milhares 3 36 2 2 2" xfId="31480" xr:uid="{719D014A-E612-4A4D-B6E6-99128E4204AB}"/>
    <cellStyle name="Separador de milhares 3 36 2 2 3" xfId="39080" xr:uid="{C1804488-008E-4FE6-AF2C-1489CD6E1A5D}"/>
    <cellStyle name="Separador de milhares 3 36 2 2 4" xfId="46706" xr:uid="{6787500B-CDCB-4102-AD92-4ED194C2DD3A}"/>
    <cellStyle name="Separador de milhares 3 36 2 3" xfId="29038" xr:uid="{6BA5C20D-0EF2-470D-AC2E-D3B3D4874EB2}"/>
    <cellStyle name="Separador de milhares 3 36 2 4" xfId="39079" xr:uid="{843878FE-3DC7-4F4E-A8EA-2A4706C1A764}"/>
    <cellStyle name="Separador de milhares 3 36 2 5" xfId="44262" xr:uid="{2BD62D8B-C45C-4014-8F38-34671ED5C841}"/>
    <cellStyle name="Separador de milhares 3 36 3" xfId="22843" xr:uid="{BF9DCD0B-ADF7-456B-8D6C-5A68F28E8481}"/>
    <cellStyle name="Separador de milhares 3 36 3 2" xfId="30257" xr:uid="{12617AAF-2774-4AEA-8D12-4250DEB41677}"/>
    <cellStyle name="Separador de milhares 3 36 3 3" xfId="39081" xr:uid="{77CC0F91-37C6-41BC-8AAB-9ABBB632DB03}"/>
    <cellStyle name="Separador de milhares 3 36 3 4" xfId="45483" xr:uid="{A7457CC7-AFEC-4AAE-8620-C4B6C7974FCE}"/>
    <cellStyle name="Separador de milhares 3 36 4" xfId="26740" xr:uid="{27C8F1DA-A036-4769-BEF0-AA285F795E9B}"/>
    <cellStyle name="Separador de milhares 3 36 5" xfId="28313" xr:uid="{579248C1-0128-4357-85BB-E01B6D738338}"/>
    <cellStyle name="Separador de milhares 3 36 6" xfId="39078" xr:uid="{7203259F-6AF5-4190-B903-0CC0D0ED4BD3}"/>
    <cellStyle name="Separador de milhares 3 36 7" xfId="43039" xr:uid="{AA52E8F1-69B4-4626-98A9-7B309F0010E1}"/>
    <cellStyle name="Separador de milhares 3 37" xfId="22844" xr:uid="{CFBA808F-2124-4CC9-90EC-B1B528E1B619}"/>
    <cellStyle name="Separador de milhares 3 37 2" xfId="22845" xr:uid="{74CAF143-9591-4A69-A260-A263934D18D3}"/>
    <cellStyle name="Separador de milhares 3 37 2 2" xfId="22846" xr:uid="{CFFF15B5-0AA6-48CE-9A6E-8D32912BAC06}"/>
    <cellStyle name="Separador de milhares 3 37 2 2 2" xfId="31481" xr:uid="{CCA67AA0-9799-4586-95E4-9981BCB39831}"/>
    <cellStyle name="Separador de milhares 3 37 2 2 3" xfId="39084" xr:uid="{656F869F-2BA8-4935-9AB0-02C920D18233}"/>
    <cellStyle name="Separador de milhares 3 37 2 2 4" xfId="46707" xr:uid="{6CB2014D-9947-4FF4-A774-A2CECC14A95C}"/>
    <cellStyle name="Separador de milhares 3 37 2 3" xfId="29039" xr:uid="{E8F34261-1A0B-447D-92E3-07B2AD312310}"/>
    <cellStyle name="Separador de milhares 3 37 2 4" xfId="39083" xr:uid="{930E05F0-551C-48B8-90EE-AD8DE95A39A5}"/>
    <cellStyle name="Separador de milhares 3 37 2 5" xfId="44263" xr:uid="{40B0ED6A-650D-4B8F-8417-374074407EA4}"/>
    <cellStyle name="Separador de milhares 3 37 3" xfId="22847" xr:uid="{9626FD69-BF61-4D7E-A1E4-F23AD79F78C6}"/>
    <cellStyle name="Separador de milhares 3 37 3 2" xfId="30258" xr:uid="{D785BCAD-F253-42DD-87BD-781CDB9097AD}"/>
    <cellStyle name="Separador de milhares 3 37 3 3" xfId="39085" xr:uid="{0E8BE908-2203-4ECC-B6F5-658C797D2535}"/>
    <cellStyle name="Separador de milhares 3 37 3 4" xfId="45484" xr:uid="{CB9490A9-E09A-4384-8088-4F833EFE9B71}"/>
    <cellStyle name="Separador de milhares 3 37 4" xfId="26741" xr:uid="{3F256D84-D6FE-4D15-A693-9A139DCE5F1A}"/>
    <cellStyle name="Separador de milhares 3 37 5" xfId="28314" xr:uid="{463C6040-A11C-4525-BBF9-ECCBB3355C6B}"/>
    <cellStyle name="Separador de milhares 3 37 6" xfId="39082" xr:uid="{A98599DB-A116-494F-981A-8FE5F18A3863}"/>
    <cellStyle name="Separador de milhares 3 37 7" xfId="43040" xr:uid="{7B3AE53E-6365-40F5-9008-EC64D70275D7}"/>
    <cellStyle name="Separador de milhares 3 38" xfId="22848" xr:uid="{772DCA8A-7DC9-497A-89DB-53DC9D61A062}"/>
    <cellStyle name="Separador de milhares 3 38 2" xfId="22849" xr:uid="{8EB2429F-FEC7-4B40-AAEB-EE2640CEA7B2}"/>
    <cellStyle name="Separador de milhares 3 38 2 2" xfId="22850" xr:uid="{D7C4064D-1DA3-43D7-A11C-F7C328CFECF7}"/>
    <cellStyle name="Separador de milhares 3 38 2 2 2" xfId="31482" xr:uid="{B39EC8C7-B982-48F1-A6D0-53894CA3932C}"/>
    <cellStyle name="Separador de milhares 3 38 2 2 3" xfId="39088" xr:uid="{4AFCAE90-5FF0-4B02-9977-C26C030CFDAA}"/>
    <cellStyle name="Separador de milhares 3 38 2 2 4" xfId="46708" xr:uid="{A22F7036-9515-43D6-8A4B-04347AED0A49}"/>
    <cellStyle name="Separador de milhares 3 38 2 3" xfId="29040" xr:uid="{6514E964-6425-4F3E-84F5-A2320A5464C9}"/>
    <cellStyle name="Separador de milhares 3 38 2 4" xfId="39087" xr:uid="{AD2F3DD6-6B7F-43A3-A8C4-314E3DCDC1A9}"/>
    <cellStyle name="Separador de milhares 3 38 2 5" xfId="44264" xr:uid="{72D60ADD-585B-4AA4-8F22-7F86B8B1BF9E}"/>
    <cellStyle name="Separador de milhares 3 38 3" xfId="22851" xr:uid="{39F61B16-88ED-4E0B-9845-171C9B300A14}"/>
    <cellStyle name="Separador de milhares 3 38 3 2" xfId="30259" xr:uid="{B360126E-61BC-4C79-8166-CA4C13F1D62C}"/>
    <cellStyle name="Separador de milhares 3 38 3 3" xfId="39089" xr:uid="{0215D4E3-3176-4954-A82A-8C80E5724233}"/>
    <cellStyle name="Separador de milhares 3 38 3 4" xfId="45485" xr:uid="{D0033E72-4EEA-4E4F-9E9A-9D5CC7DE402F}"/>
    <cellStyle name="Separador de milhares 3 38 4" xfId="26742" xr:uid="{41FF81C7-F930-4136-9EBE-C3205C3EBA83}"/>
    <cellStyle name="Separador de milhares 3 38 5" xfId="28315" xr:uid="{212E33E4-9802-452F-B31C-9D9390196045}"/>
    <cellStyle name="Separador de milhares 3 38 6" xfId="39086" xr:uid="{70DDDD1C-E3B2-44FE-894A-0BE0B46B11A9}"/>
    <cellStyle name="Separador de milhares 3 38 7" xfId="43041" xr:uid="{A9BE725F-0AC0-48D0-9CFD-58EE6F5727E7}"/>
    <cellStyle name="Separador de milhares 3 39" xfId="22852" xr:uid="{2095EA71-E03E-44F7-B442-582494E0A54A}"/>
    <cellStyle name="Separador de milhares 3 39 2" xfId="22853" xr:uid="{F265ADE8-3492-47F1-9493-4802BC38D160}"/>
    <cellStyle name="Separador de milhares 3 39 2 2" xfId="22854" xr:uid="{00513A8F-4A9C-4673-BFA6-1A3C0491151A}"/>
    <cellStyle name="Separador de milhares 3 39 2 2 2" xfId="31483" xr:uid="{4A08B59D-B788-4738-A1F9-31A5902A7297}"/>
    <cellStyle name="Separador de milhares 3 39 2 2 3" xfId="39092" xr:uid="{CC855843-0C2C-4042-B832-AF88D59DE43A}"/>
    <cellStyle name="Separador de milhares 3 39 2 2 4" xfId="46709" xr:uid="{B26882A2-5B0A-48BD-9579-362159FDB3C7}"/>
    <cellStyle name="Separador de milhares 3 39 2 3" xfId="29041" xr:uid="{766A2608-195B-4254-B2D9-9964B44A14D6}"/>
    <cellStyle name="Separador de milhares 3 39 2 4" xfId="39091" xr:uid="{2DC1E135-FE08-46C7-B50D-F42CE5B1977D}"/>
    <cellStyle name="Separador de milhares 3 39 2 5" xfId="44265" xr:uid="{E1E8A68B-EE99-4ED8-B614-7B48D6F7A0B2}"/>
    <cellStyle name="Separador de milhares 3 39 3" xfId="22855" xr:uid="{B16F712E-35E4-447D-973E-FC5AE52E04F8}"/>
    <cellStyle name="Separador de milhares 3 39 3 2" xfId="30260" xr:uid="{29E8CBB7-8A48-49E5-9E5A-30A8FF52DE19}"/>
    <cellStyle name="Separador de milhares 3 39 3 3" xfId="39093" xr:uid="{5A120FE6-EBB1-481F-9C77-24E3FCC06FD8}"/>
    <cellStyle name="Separador de milhares 3 39 3 4" xfId="45486" xr:uid="{A23D6CCC-2F7D-4B64-9608-ACC7EAA33343}"/>
    <cellStyle name="Separador de milhares 3 39 4" xfId="26743" xr:uid="{82BD8777-23F6-48BA-9502-4FC6E4708E7F}"/>
    <cellStyle name="Separador de milhares 3 39 5" xfId="28316" xr:uid="{EE82B27A-68F7-4592-B35A-976A96570CBD}"/>
    <cellStyle name="Separador de milhares 3 39 6" xfId="39090" xr:uid="{457096E2-98D8-4A1A-9644-912962985C7B}"/>
    <cellStyle name="Separador de milhares 3 39 7" xfId="43042" xr:uid="{74AB8C09-C983-40A7-9158-BF1E8255D652}"/>
    <cellStyle name="Separador de milhares 3 4" xfId="14385" xr:uid="{73C417D4-19AC-4853-B03C-1B5A9A93DCD8}"/>
    <cellStyle name="Separador de milhares 3 4 2" xfId="17015" xr:uid="{B7DDA2CB-D701-4CBD-970C-FBD43EDC2A17}"/>
    <cellStyle name="Separador de milhares 3 4 2 2" xfId="22858" xr:uid="{4B25621A-4086-4E65-A862-9DBA008686F1}"/>
    <cellStyle name="Separador de milhares 3 4 2 2 2" xfId="22859" xr:uid="{BA859DEB-B87E-4004-97FD-E528CBE2003D}"/>
    <cellStyle name="Separador de milhares 3 4 2 2 2 2" xfId="30615" xr:uid="{7B7EDC66-0E3A-46CB-B7AD-C9E0224FDA2E}"/>
    <cellStyle name="Separador de milhares 3 4 2 2 2 3" xfId="39097" xr:uid="{85F0B4C7-F55D-4EC8-A8C9-4ED4616C7A29}"/>
    <cellStyle name="Separador de milhares 3 4 2 2 2 4" xfId="45841" xr:uid="{43314618-2D0D-467F-AE2E-029BBD8A6327}"/>
    <cellStyle name="Separador de milhares 3 4 2 2 3" xfId="27221" xr:uid="{1DD7E05B-10C5-4058-82F6-72F62712677E}"/>
    <cellStyle name="Separador de milhares 3 4 2 2 4" xfId="39096" xr:uid="{222A302E-B2B7-4870-9626-A3E3E8C12A36}"/>
    <cellStyle name="Separador de milhares 3 4 2 2 5" xfId="43397" xr:uid="{05530B5A-4078-4119-9D2F-BB2455985BE3}"/>
    <cellStyle name="Separador de milhares 3 4 2 3" xfId="22860" xr:uid="{F1974CFB-65EB-4865-B304-D63D04D69BB2}"/>
    <cellStyle name="Separador de milhares 3 4 2 3 2" xfId="29392" xr:uid="{2ECC91A9-5221-4998-8D5D-85F2EF7D6E10}"/>
    <cellStyle name="Separador de milhares 3 4 2 3 3" xfId="39098" xr:uid="{21B53B87-C214-4195-B9D1-1C9CCCB5E906}"/>
    <cellStyle name="Separador de milhares 3 4 2 3 4" xfId="44618" xr:uid="{FE1EF2F7-0C84-4103-BF19-DBA3EF22655B}"/>
    <cellStyle name="Separador de milhares 3 4 2 4" xfId="22857" xr:uid="{D76927D5-5FC4-444C-B875-078166966C3B}"/>
    <cellStyle name="Separador de milhares 3 4 2 4 2" xfId="39095" xr:uid="{A4580872-02C7-495D-A54A-2D0F2E153156}"/>
    <cellStyle name="Separador de milhares 3 4 2 5" xfId="25875" xr:uid="{545D8D7B-103C-4B0E-ACE7-C46DCC3705E3}"/>
    <cellStyle name="Separador de milhares 3 4 2 6" xfId="27448" xr:uid="{DD7E02F9-96CB-474D-8B31-BCC197CE64C0}"/>
    <cellStyle name="Separador de milhares 3 4 2 7" xfId="35187" xr:uid="{CDADB980-C3B1-4AB3-B5B9-70D097E6DF9E}"/>
    <cellStyle name="Separador de milhares 3 4 2 8" xfId="42174" xr:uid="{32C00439-C293-4F1A-B209-196056F4B493}"/>
    <cellStyle name="Separador de milhares 3 4 3" xfId="22861" xr:uid="{88CA9BD0-82C8-4DAF-897A-45AB69FBB55C}"/>
    <cellStyle name="Separador de milhares 3 4 3 2" xfId="22862" xr:uid="{08E6548F-B41C-4B20-B48E-E5C4BB4E46FB}"/>
    <cellStyle name="Separador de milhares 3 4 3 2 2" xfId="30439" xr:uid="{7C1D7414-E2EB-4AE0-BA28-63009E58C0B8}"/>
    <cellStyle name="Separador de milhares 3 4 3 2 3" xfId="39100" xr:uid="{18210932-95E1-48D1-87F2-981A769EE4FB}"/>
    <cellStyle name="Separador de milhares 3 4 3 2 4" xfId="45665" xr:uid="{C690126C-95C1-490E-8B72-B58CD5910A63}"/>
    <cellStyle name="Separador de milhares 3 4 3 3" xfId="25696" xr:uid="{5E5B91F8-217C-470B-8F84-F2EBAFF587BE}"/>
    <cellStyle name="Separador de milhares 3 4 3 4" xfId="27254" xr:uid="{49FA7866-D309-4048-83E2-1C9EF806FEC1}"/>
    <cellStyle name="Separador de milhares 3 4 3 5" xfId="39099" xr:uid="{28211B10-A48D-45F6-A1DC-25C06614F368}"/>
    <cellStyle name="Separador de milhares 3 4 3 6" xfId="43221" xr:uid="{161B9658-22F5-416E-835C-B46867697752}"/>
    <cellStyle name="Separador de milhares 3 4 4" xfId="22863" xr:uid="{626419E5-03D1-42C9-9C73-B9D51E4AE657}"/>
    <cellStyle name="Separador de milhares 3 4 4 2" xfId="29217" xr:uid="{76246E72-870C-463A-A210-E21DA33B52A6}"/>
    <cellStyle name="Separador de milhares 3 4 4 3" xfId="39101" xr:uid="{B89E2C86-778F-4D52-8A79-E97518CDFD97}"/>
    <cellStyle name="Separador de milhares 3 4 4 4" xfId="44442" xr:uid="{551ED5F7-9180-40DD-BEAC-F9C4D70BC2D5}"/>
    <cellStyle name="Separador de milhares 3 4 5" xfId="22856" xr:uid="{45372A82-2903-484A-B4A6-A46CB3DE2F62}"/>
    <cellStyle name="Separador de milhares 3 4 5 2" xfId="32364" xr:uid="{A367BAAB-848D-48D0-A77C-B2F682D23A98}"/>
    <cellStyle name="Separador de milhares 3 4 5 3" xfId="39094" xr:uid="{34DA54EA-BCD7-4326-8D5A-0A9FFE9348BA}"/>
    <cellStyle name="Separador de milhares 3 4 5 4" xfId="47095" xr:uid="{960083B2-54D4-46C9-941E-904A05BD8F93}"/>
    <cellStyle name="Separador de milhares 3 4 6" xfId="33733" xr:uid="{49DB57BB-12DB-4927-9D12-6F1781ECC788}"/>
    <cellStyle name="Separador de milhares 3 4 6 2" xfId="48612" xr:uid="{C898283F-AD9E-41A1-B6CF-B4E57843EB9F}"/>
    <cellStyle name="Separador de milhares 3 4 7" xfId="41998" xr:uid="{84AD5FE2-B278-4DFF-9397-5FD5A6F07564}"/>
    <cellStyle name="Separador de milhares 3 40" xfId="22864" xr:uid="{08C153A4-A8B5-4721-B528-46CC5E6917B6}"/>
    <cellStyle name="Separador de milhares 3 40 2" xfId="22865" xr:uid="{724F4F39-AF4B-4B14-A76F-211A3C806FD5}"/>
    <cellStyle name="Separador de milhares 3 40 2 2" xfId="22866" xr:uid="{8CFCB2AB-8CC1-4566-860F-6729963EF6D9}"/>
    <cellStyle name="Separador de milhares 3 40 2 2 2" xfId="31484" xr:uid="{3566F42B-8220-474D-AD30-774A941FBA5B}"/>
    <cellStyle name="Separador de milhares 3 40 2 2 3" xfId="39104" xr:uid="{42B4E26E-EF6C-4276-A6B4-268E588F3A3D}"/>
    <cellStyle name="Separador de milhares 3 40 2 2 4" xfId="46710" xr:uid="{25DDA761-988F-4DE2-8F31-D2C1EAC45FB5}"/>
    <cellStyle name="Separador de milhares 3 40 2 3" xfId="29042" xr:uid="{DC33FD76-325E-4A2B-A4E5-7CF29AD39A37}"/>
    <cellStyle name="Separador de milhares 3 40 2 4" xfId="39103" xr:uid="{8E72D737-3843-401D-B39F-686805270084}"/>
    <cellStyle name="Separador de milhares 3 40 2 5" xfId="44266" xr:uid="{A61C1079-9A66-400D-9884-B0587D847F18}"/>
    <cellStyle name="Separador de milhares 3 40 3" xfId="22867" xr:uid="{F6264BB6-9E41-4E1B-BF70-7E74D80DC7B6}"/>
    <cellStyle name="Separador de milhares 3 40 3 2" xfId="30261" xr:uid="{94F6FD79-EFCB-4BB4-B50A-32C147C1C7DB}"/>
    <cellStyle name="Separador de milhares 3 40 3 3" xfId="39105" xr:uid="{D7B87652-A4AE-423A-901A-24C743A801A3}"/>
    <cellStyle name="Separador de milhares 3 40 3 4" xfId="45487" xr:uid="{BD1658F5-2760-4D2A-AD20-C6934B25418F}"/>
    <cellStyle name="Separador de milhares 3 40 4" xfId="26744" xr:uid="{2CED099C-1656-4851-88DA-396960C4F1EB}"/>
    <cellStyle name="Separador de milhares 3 40 5" xfId="28317" xr:uid="{11BD2E3D-BD30-43F1-8F56-04A1C4D8F922}"/>
    <cellStyle name="Separador de milhares 3 40 6" xfId="39102" xr:uid="{DAA838B3-14B6-459E-8993-09395424CD17}"/>
    <cellStyle name="Separador de milhares 3 40 7" xfId="43043" xr:uid="{81DEE665-7EB7-4B0D-B074-FCFB5E5C97D1}"/>
    <cellStyle name="Separador de milhares 3 41" xfId="22868" xr:uid="{40C0EB78-894D-4FC0-A176-EAF703A4970F}"/>
    <cellStyle name="Separador de milhares 3 41 2" xfId="22869" xr:uid="{5FB1919E-89EF-4561-A4C7-ED1B79E874A8}"/>
    <cellStyle name="Separador de milhares 3 41 2 2" xfId="22870" xr:uid="{5CD20BF7-1627-4F38-B827-DB9CD76C06C1}"/>
    <cellStyle name="Separador de milhares 3 41 2 2 2" xfId="31485" xr:uid="{04FE225D-D06A-4751-B30A-9672E674C0EC}"/>
    <cellStyle name="Separador de milhares 3 41 2 2 3" xfId="39108" xr:uid="{94F99467-8CD1-4782-98DF-06F6E456C2C5}"/>
    <cellStyle name="Separador de milhares 3 41 2 2 4" xfId="46711" xr:uid="{B9EF14A2-1464-4A61-A297-EF2E222C0BFA}"/>
    <cellStyle name="Separador de milhares 3 41 2 3" xfId="29043" xr:uid="{1438DFFB-DEBC-4909-A5C1-408AE91B9AAF}"/>
    <cellStyle name="Separador de milhares 3 41 2 4" xfId="39107" xr:uid="{B3B5D574-7BD8-47D2-8F12-C4FF1E968221}"/>
    <cellStyle name="Separador de milhares 3 41 2 5" xfId="44267" xr:uid="{0539E2E4-D047-4B29-B56D-3C3128DFC265}"/>
    <cellStyle name="Separador de milhares 3 41 3" xfId="22871" xr:uid="{628FCCF5-47C7-489F-A78F-453306003FCA}"/>
    <cellStyle name="Separador de milhares 3 41 3 2" xfId="30262" xr:uid="{2FF42D8A-6731-4BFE-8B3C-1DC302950A0F}"/>
    <cellStyle name="Separador de milhares 3 41 3 3" xfId="39109" xr:uid="{77B30C92-7112-4514-85AC-65E12C9A23DE}"/>
    <cellStyle name="Separador de milhares 3 41 3 4" xfId="45488" xr:uid="{DE7EA1A3-F225-4ADA-919D-0C7172F56239}"/>
    <cellStyle name="Separador de milhares 3 41 4" xfId="26745" xr:uid="{B62B8085-A174-4418-9475-1AD84F771CB8}"/>
    <cellStyle name="Separador de milhares 3 41 5" xfId="28318" xr:uid="{51301A5D-5B5A-4A42-A457-4C23CDDF6F24}"/>
    <cellStyle name="Separador de milhares 3 41 6" xfId="39106" xr:uid="{A8D83114-636E-40B1-ADC6-C1484645477C}"/>
    <cellStyle name="Separador de milhares 3 41 7" xfId="43044" xr:uid="{9933613B-61BA-4574-80E7-E594D49FE08B}"/>
    <cellStyle name="Separador de milhares 3 42" xfId="22872" xr:uid="{E47F3330-A99A-4BCE-951B-81B17EB56E68}"/>
    <cellStyle name="Separador de milhares 3 42 2" xfId="22873" xr:uid="{221649FA-D451-4B25-891C-1A55B829EEDA}"/>
    <cellStyle name="Separador de milhares 3 42 2 2" xfId="22874" xr:uid="{28858247-514E-435F-923C-95DB6D57BDF7}"/>
    <cellStyle name="Separador de milhares 3 42 2 2 2" xfId="31486" xr:uid="{7090C33D-B735-439B-A9A4-7A4458402A05}"/>
    <cellStyle name="Separador de milhares 3 42 2 2 3" xfId="39112" xr:uid="{176D811A-469A-40FF-8A5F-2926841A0D7B}"/>
    <cellStyle name="Separador de milhares 3 42 2 2 4" xfId="46712" xr:uid="{2CED56EE-A9C1-4931-AE16-D68FCC326190}"/>
    <cellStyle name="Separador de milhares 3 42 2 3" xfId="29044" xr:uid="{860F2A01-EF86-45A0-A2B4-B8029C335D80}"/>
    <cellStyle name="Separador de milhares 3 42 2 4" xfId="39111" xr:uid="{8131D19F-F72B-437A-9076-F282D4B123F7}"/>
    <cellStyle name="Separador de milhares 3 42 2 5" xfId="44268" xr:uid="{14C7F800-E69F-427D-BC99-B37C06021C79}"/>
    <cellStyle name="Separador de milhares 3 42 3" xfId="22875" xr:uid="{C3CFF980-B90E-4331-BAE7-3E4186E5AEC0}"/>
    <cellStyle name="Separador de milhares 3 42 3 2" xfId="30263" xr:uid="{A5088024-6BAB-439B-AD0D-18D6C31FB5B7}"/>
    <cellStyle name="Separador de milhares 3 42 3 3" xfId="39113" xr:uid="{DE9EAC20-EDC7-4D41-8AE2-8EB47ED4102F}"/>
    <cellStyle name="Separador de milhares 3 42 3 4" xfId="45489" xr:uid="{F741FD84-BA47-44EA-83C6-C5648DD1A064}"/>
    <cellStyle name="Separador de milhares 3 42 4" xfId="26746" xr:uid="{E9ED3D86-7D0F-4961-97F0-557D8428A37F}"/>
    <cellStyle name="Separador de milhares 3 42 5" xfId="28319" xr:uid="{A0A3CFC9-F28E-444C-B992-70E01BBB6762}"/>
    <cellStyle name="Separador de milhares 3 42 6" xfId="39110" xr:uid="{A9153E04-7317-4646-9660-8310A4C4A7EE}"/>
    <cellStyle name="Separador de milhares 3 42 7" xfId="43045" xr:uid="{74866C73-FAAA-47E7-A506-FB7415EE6F3D}"/>
    <cellStyle name="Separador de milhares 3 43" xfId="22876" xr:uid="{4B9203A8-510C-4049-AB2D-FE228B54F7F3}"/>
    <cellStyle name="Separador de milhares 3 43 2" xfId="22877" xr:uid="{97076674-5640-412A-A4B3-9DF59A637D06}"/>
    <cellStyle name="Separador de milhares 3 43 2 2" xfId="22878" xr:uid="{FB60FF4E-C80C-44D1-832D-8EE417553335}"/>
    <cellStyle name="Separador de milhares 3 43 2 2 2" xfId="31487" xr:uid="{5F80BFE0-6240-4814-850E-E0B80A822B8B}"/>
    <cellStyle name="Separador de milhares 3 43 2 2 3" xfId="39116" xr:uid="{F228CFB0-C6AE-4779-8A02-E7904C310EB6}"/>
    <cellStyle name="Separador de milhares 3 43 2 2 4" xfId="46713" xr:uid="{EA867283-B6D5-4EE2-8AD7-ACE39C29857C}"/>
    <cellStyle name="Separador de milhares 3 43 2 3" xfId="29045" xr:uid="{52754875-E89D-48A9-8745-9A57C5D978EE}"/>
    <cellStyle name="Separador de milhares 3 43 2 4" xfId="39115" xr:uid="{013E7990-BB5B-410B-B2EF-19180B37031B}"/>
    <cellStyle name="Separador de milhares 3 43 2 5" xfId="44269" xr:uid="{5F736106-C87F-4466-BC6A-556606E6C255}"/>
    <cellStyle name="Separador de milhares 3 43 3" xfId="22879" xr:uid="{C0A1DDE8-D1CD-4C2C-8879-E83D719F1455}"/>
    <cellStyle name="Separador de milhares 3 43 3 2" xfId="30264" xr:uid="{49D38FA6-D9E7-4E0B-BD15-EBE269031C86}"/>
    <cellStyle name="Separador de milhares 3 43 3 3" xfId="39117" xr:uid="{DBAC6B0A-BB9C-4111-9967-996934F484D2}"/>
    <cellStyle name="Separador de milhares 3 43 3 4" xfId="45490" xr:uid="{C28CA2C3-E368-4333-8FD4-D01E53E10871}"/>
    <cellStyle name="Separador de milhares 3 43 4" xfId="26747" xr:uid="{453D2D44-DD1F-48B3-B049-75D6C9261BE8}"/>
    <cellStyle name="Separador de milhares 3 43 5" xfId="28320" xr:uid="{E98E9CC1-E975-4D75-BC48-A6E608D248D4}"/>
    <cellStyle name="Separador de milhares 3 43 6" xfId="39114" xr:uid="{63390243-D5A2-47B3-95D7-0184DD40C55F}"/>
    <cellStyle name="Separador de milhares 3 43 7" xfId="43046" xr:uid="{147652F3-218F-44C3-9318-526A0816E1D0}"/>
    <cellStyle name="Separador de milhares 3 44" xfId="22880" xr:uid="{6441EC82-809A-49A5-91C6-754804E9A15E}"/>
    <cellStyle name="Separador de milhares 3 44 2" xfId="22881" xr:uid="{1582F862-C5F1-4499-B2C4-31BC6D8C6F66}"/>
    <cellStyle name="Separador de milhares 3 44 2 2" xfId="22882" xr:uid="{FD33C357-B22B-4B5E-8184-991F7AF4B754}"/>
    <cellStyle name="Separador de milhares 3 44 2 2 2" xfId="31488" xr:uid="{39000CBB-AF80-4809-BC51-DF0740B87B30}"/>
    <cellStyle name="Separador de milhares 3 44 2 2 3" xfId="39120" xr:uid="{434131C7-A8B7-4319-9104-8F59B48C3B98}"/>
    <cellStyle name="Separador de milhares 3 44 2 2 4" xfId="46714" xr:uid="{3A9D4B31-B614-423D-85EE-1E4D5AB0A9DB}"/>
    <cellStyle name="Separador de milhares 3 44 2 3" xfId="29046" xr:uid="{E1E058EB-A93D-48A5-9D38-D7E192952488}"/>
    <cellStyle name="Separador de milhares 3 44 2 4" xfId="39119" xr:uid="{D2B969DD-79B7-40B5-87E1-9D32049184C8}"/>
    <cellStyle name="Separador de milhares 3 44 2 5" xfId="44270" xr:uid="{78C55267-C040-4BBF-8D37-975D5C2B6895}"/>
    <cellStyle name="Separador de milhares 3 44 3" xfId="22883" xr:uid="{BF8986E5-3210-49B8-A2AC-60FEEBAF76FC}"/>
    <cellStyle name="Separador de milhares 3 44 3 2" xfId="30265" xr:uid="{84D38A40-CC65-4274-884E-E245609367EF}"/>
    <cellStyle name="Separador de milhares 3 44 3 3" xfId="39121" xr:uid="{3C8B7AA4-8C53-4128-9C5C-FD26B252A273}"/>
    <cellStyle name="Separador de milhares 3 44 3 4" xfId="45491" xr:uid="{B02EBAF2-FD92-410E-A2A4-4346E707B196}"/>
    <cellStyle name="Separador de milhares 3 44 4" xfId="26748" xr:uid="{2B41AC97-7359-4978-BB8D-4D1F73F0E330}"/>
    <cellStyle name="Separador de milhares 3 44 5" xfId="28321" xr:uid="{2CF6E314-A5EB-47A2-9C9D-F89B74A040DA}"/>
    <cellStyle name="Separador de milhares 3 44 6" xfId="39118" xr:uid="{F540712B-D5EC-4CFD-BAFF-19143F80CD1C}"/>
    <cellStyle name="Separador de milhares 3 44 7" xfId="43047" xr:uid="{F1A23636-8BA9-46AB-8C23-CFCB31FB47E8}"/>
    <cellStyle name="Separador de milhares 3 45" xfId="22884" xr:uid="{A99EA426-92D8-418A-A310-96FC5B5B4016}"/>
    <cellStyle name="Separador de milhares 3 45 2" xfId="22885" xr:uid="{A23B2EFE-D350-4677-AD12-14BB3831B881}"/>
    <cellStyle name="Separador de milhares 3 45 2 2" xfId="22886" xr:uid="{1CF873B3-7963-4744-93EF-DFA1B5F98DF2}"/>
    <cellStyle name="Separador de milhares 3 45 2 2 2" xfId="31489" xr:uid="{109DA643-E294-437B-B4F8-39CC5E2C2AA4}"/>
    <cellStyle name="Separador de milhares 3 45 2 2 3" xfId="39124" xr:uid="{294921F3-757D-4B56-A424-CF94C7FB5829}"/>
    <cellStyle name="Separador de milhares 3 45 2 2 4" xfId="46715" xr:uid="{607B5E97-B740-476F-9CF4-23F2E4A8F89A}"/>
    <cellStyle name="Separador de milhares 3 45 2 3" xfId="29047" xr:uid="{C4AA799E-EF32-4877-A180-B3C632AAD493}"/>
    <cellStyle name="Separador de milhares 3 45 2 4" xfId="39123" xr:uid="{53420E90-2585-47A5-B84D-478B3880527F}"/>
    <cellStyle name="Separador de milhares 3 45 2 5" xfId="44271" xr:uid="{9C057507-E657-494D-9F0E-FDE9F3F6625F}"/>
    <cellStyle name="Separador de milhares 3 45 3" xfId="22887" xr:uid="{6374BDCF-A94B-4A81-B54A-BD42BF9F4888}"/>
    <cellStyle name="Separador de milhares 3 45 3 2" xfId="30266" xr:uid="{10971DA4-716D-421E-8D6D-B3EFC3564BE5}"/>
    <cellStyle name="Separador de milhares 3 45 3 3" xfId="39125" xr:uid="{F2552C41-89D4-4169-BD79-C3446D6A12C5}"/>
    <cellStyle name="Separador de milhares 3 45 3 4" xfId="45492" xr:uid="{8D45FCAE-7C1B-4A49-BB18-BE299C26257D}"/>
    <cellStyle name="Separador de milhares 3 45 4" xfId="26749" xr:uid="{1DD98B7B-E36F-4C8F-8E07-A548E2418320}"/>
    <cellStyle name="Separador de milhares 3 45 5" xfId="28322" xr:uid="{5970CC77-CE8E-4E02-9D91-7A2AF98065FA}"/>
    <cellStyle name="Separador de milhares 3 45 6" xfId="39122" xr:uid="{1C9A732B-C030-4637-9D7A-AADC2B7B4A2F}"/>
    <cellStyle name="Separador de milhares 3 45 7" xfId="43048" xr:uid="{0F05BD8F-E23D-44FE-8179-8C2CE3833DDA}"/>
    <cellStyle name="Separador de milhares 3 46" xfId="22888" xr:uid="{9F2F7701-5A61-401B-B30A-9A815424AAA0}"/>
    <cellStyle name="Separador de milhares 3 46 2" xfId="22889" xr:uid="{88933D2F-7484-405F-80BD-DA32D2F21EAD}"/>
    <cellStyle name="Separador de milhares 3 46 2 2" xfId="22890" xr:uid="{4DB8278F-345D-4BA0-8174-782F954C3EF5}"/>
    <cellStyle name="Separador de milhares 3 46 2 2 2" xfId="31490" xr:uid="{38CA3161-EA5E-453B-B863-B53076FEEFC3}"/>
    <cellStyle name="Separador de milhares 3 46 2 2 3" xfId="39128" xr:uid="{A2CF4658-2DCF-4759-B7A1-91DF754EE285}"/>
    <cellStyle name="Separador de milhares 3 46 2 2 4" xfId="46716" xr:uid="{BB8C6AB6-B2E3-45F9-8868-7AF92D43BD7F}"/>
    <cellStyle name="Separador de milhares 3 46 2 3" xfId="29048" xr:uid="{3D85872B-58C3-4CD4-99FB-D762B2AF3EE1}"/>
    <cellStyle name="Separador de milhares 3 46 2 4" xfId="39127" xr:uid="{57A76B9A-E96D-4816-803B-437B667A0A71}"/>
    <cellStyle name="Separador de milhares 3 46 2 5" xfId="44272" xr:uid="{4E120499-8586-4744-A450-C16615552CC5}"/>
    <cellStyle name="Separador de milhares 3 46 3" xfId="22891" xr:uid="{BC4A3F7B-C5C7-4267-B996-D37B66D74BE9}"/>
    <cellStyle name="Separador de milhares 3 46 3 2" xfId="30267" xr:uid="{B9017DD7-5EB4-405D-A3DB-E7985FDB7944}"/>
    <cellStyle name="Separador de milhares 3 46 3 3" xfId="39129" xr:uid="{E962A1DD-96F1-4473-A4AC-A49C65CAC2E4}"/>
    <cellStyle name="Separador de milhares 3 46 3 4" xfId="45493" xr:uid="{0A98AED0-51EB-44C6-B282-945F7E2FB06E}"/>
    <cellStyle name="Separador de milhares 3 46 4" xfId="26750" xr:uid="{18CB318E-3804-4761-BB3C-49B7195B5ACA}"/>
    <cellStyle name="Separador de milhares 3 46 5" xfId="28323" xr:uid="{E9A1E15E-0A58-47A0-BE54-610CFD47A1B3}"/>
    <cellStyle name="Separador de milhares 3 46 6" xfId="39126" xr:uid="{37161030-03CC-4080-AD08-C3AF94CF1953}"/>
    <cellStyle name="Separador de milhares 3 46 7" xfId="43049" xr:uid="{E8F54985-7382-43BB-B6E0-A6EC7CE5DF60}"/>
    <cellStyle name="Separador de milhares 3 47" xfId="22892" xr:uid="{0676DAB9-D9A9-4090-9C53-87022B450B84}"/>
    <cellStyle name="Separador de milhares 3 47 2" xfId="22893" xr:uid="{61AE5FAD-54B0-4602-9529-9AF8DAAD72C1}"/>
    <cellStyle name="Separador de milhares 3 47 2 2" xfId="22894" xr:uid="{071E195B-9025-4BE8-82F9-6DB0BBD89C2C}"/>
    <cellStyle name="Separador de milhares 3 47 2 2 2" xfId="31491" xr:uid="{2F3EDFAB-8850-49DE-B255-CEE54AADD070}"/>
    <cellStyle name="Separador de milhares 3 47 2 2 3" xfId="39132" xr:uid="{3218069B-5448-4F7E-8E82-2AF0CEC1308E}"/>
    <cellStyle name="Separador de milhares 3 47 2 2 4" xfId="46717" xr:uid="{078F4C82-5A6E-4BF2-9093-0E44F21A9073}"/>
    <cellStyle name="Separador de milhares 3 47 2 3" xfId="29049" xr:uid="{30FFB6EA-638C-4B2B-B71C-8351A702A6A4}"/>
    <cellStyle name="Separador de milhares 3 47 2 4" xfId="39131" xr:uid="{6807F08D-D13D-42DA-A087-24C6C80D2F4B}"/>
    <cellStyle name="Separador de milhares 3 47 2 5" xfId="44273" xr:uid="{01FD70DC-CB14-43A6-8D7A-187516665A28}"/>
    <cellStyle name="Separador de milhares 3 47 3" xfId="22895" xr:uid="{0BDC8D21-1B6D-4C05-B905-0DCEE1986827}"/>
    <cellStyle name="Separador de milhares 3 47 3 2" xfId="30268" xr:uid="{170EE9FF-F7A8-40FA-B926-433985A156A3}"/>
    <cellStyle name="Separador de milhares 3 47 3 3" xfId="39133" xr:uid="{22CCDB89-A5DA-42DE-8ED7-7FC083E269F8}"/>
    <cellStyle name="Separador de milhares 3 47 3 4" xfId="45494" xr:uid="{9D04192F-C765-46DA-A02C-5722D815649C}"/>
    <cellStyle name="Separador de milhares 3 47 4" xfId="26751" xr:uid="{38B9EB7B-292B-4CCD-BA37-1DF8BFFB56E4}"/>
    <cellStyle name="Separador de milhares 3 47 5" xfId="28324" xr:uid="{79C40F91-EA5E-4245-AAEE-362D51FBD88E}"/>
    <cellStyle name="Separador de milhares 3 47 6" xfId="39130" xr:uid="{80BBAF0E-11C5-45B5-9B45-8FD2BD1BDF0D}"/>
    <cellStyle name="Separador de milhares 3 47 7" xfId="43050" xr:uid="{9E2805A2-B839-440A-8E74-4B74C02966A3}"/>
    <cellStyle name="Separador de milhares 3 48" xfId="22896" xr:uid="{8E8653DE-7BCB-49EE-98BC-101DBD7C8909}"/>
    <cellStyle name="Separador de milhares 3 48 2" xfId="22897" xr:uid="{C6BAA439-2529-4EDF-A13D-9C043FC08278}"/>
    <cellStyle name="Separador de milhares 3 48 2 2" xfId="22898" xr:uid="{249E3EDA-AF7A-4570-851F-11D2E63787F0}"/>
    <cellStyle name="Separador de milhares 3 48 2 2 2" xfId="31492" xr:uid="{BCDFD3F7-DC72-4CEA-8CB2-A5C5441EF77C}"/>
    <cellStyle name="Separador de milhares 3 48 2 2 3" xfId="39136" xr:uid="{911B89A8-B79B-49F3-8696-2B85A46CBBAC}"/>
    <cellStyle name="Separador de milhares 3 48 2 2 4" xfId="46718" xr:uid="{75474C30-B7E2-4C6F-B9BA-B55B1750248D}"/>
    <cellStyle name="Separador de milhares 3 48 2 3" xfId="29050" xr:uid="{EF779018-5161-47EB-822C-C2F3D880101A}"/>
    <cellStyle name="Separador de milhares 3 48 2 4" xfId="39135" xr:uid="{21C88B84-D4A4-4519-842F-B9502BE21D2E}"/>
    <cellStyle name="Separador de milhares 3 48 2 5" xfId="44274" xr:uid="{525CF009-0C92-4E38-B1E3-2D41ED21AAE8}"/>
    <cellStyle name="Separador de milhares 3 48 3" xfId="22899" xr:uid="{491AE295-4DD1-445B-8751-23F1147947B2}"/>
    <cellStyle name="Separador de milhares 3 48 3 2" xfId="30269" xr:uid="{12B55B3B-0444-43EA-AFE3-47B0718D6652}"/>
    <cellStyle name="Separador de milhares 3 48 3 3" xfId="39137" xr:uid="{28C05FA6-E819-4BFE-A2E6-D60BD2B59259}"/>
    <cellStyle name="Separador de milhares 3 48 3 4" xfId="45495" xr:uid="{CCC6387F-9CEA-4D73-88B5-A348972E6AB7}"/>
    <cellStyle name="Separador de milhares 3 48 4" xfId="26752" xr:uid="{B5044805-1F21-400B-83EB-53DA4F21E652}"/>
    <cellStyle name="Separador de milhares 3 48 5" xfId="28325" xr:uid="{2D1BA915-B116-4D5C-915A-3C554AE106C0}"/>
    <cellStyle name="Separador de milhares 3 48 6" xfId="39134" xr:uid="{3D9CC58A-98A6-4EDF-89DE-A9056DE79FD2}"/>
    <cellStyle name="Separador de milhares 3 48 7" xfId="43051" xr:uid="{B7DA15BC-449A-4AB6-A484-26C0C974DDF0}"/>
    <cellStyle name="Separador de milhares 3 49" xfId="22900" xr:uid="{EF002CF6-3233-415C-B616-371CE43FC8DC}"/>
    <cellStyle name="Separador de milhares 3 49 2" xfId="22901" xr:uid="{0C658BA1-5825-4A76-BFB1-4FC577298975}"/>
    <cellStyle name="Separador de milhares 3 49 2 2" xfId="22902" xr:uid="{91701869-E4C6-4C62-8689-CF8EE21DD16A}"/>
    <cellStyle name="Separador de milhares 3 49 2 2 2" xfId="31493" xr:uid="{D8709488-D9E3-47BF-A2A5-A8F0379337D4}"/>
    <cellStyle name="Separador de milhares 3 49 2 2 3" xfId="39140" xr:uid="{5D3B970D-25C6-4877-ABB0-AF8AF59F9495}"/>
    <cellStyle name="Separador de milhares 3 49 2 2 4" xfId="46719" xr:uid="{4A7A5E39-BFE6-4417-B954-07895C9C131F}"/>
    <cellStyle name="Separador de milhares 3 49 2 3" xfId="29051" xr:uid="{44A437B7-6655-453E-BDBC-79CBB80B7C63}"/>
    <cellStyle name="Separador de milhares 3 49 2 4" xfId="39139" xr:uid="{FBF9B24E-330A-4FDE-B0F3-88D25C447675}"/>
    <cellStyle name="Separador de milhares 3 49 2 5" xfId="44275" xr:uid="{F71F1A71-3C4F-47FA-838D-BCCA8F9785A3}"/>
    <cellStyle name="Separador de milhares 3 49 3" xfId="22903" xr:uid="{2A98D5CC-8A9F-4F5D-8FB3-ADB7CF274921}"/>
    <cellStyle name="Separador de milhares 3 49 3 2" xfId="30270" xr:uid="{027729A4-3F80-4B6B-9E6C-8738C12B7319}"/>
    <cellStyle name="Separador de milhares 3 49 3 3" xfId="39141" xr:uid="{3B36A60E-E8B4-4FB1-A547-D77348ED46F1}"/>
    <cellStyle name="Separador de milhares 3 49 3 4" xfId="45496" xr:uid="{4477F1C5-06B8-4921-A30F-365D820BCCED}"/>
    <cellStyle name="Separador de milhares 3 49 4" xfId="26753" xr:uid="{2E5D3A7E-0BF0-4DB8-A62A-F513535B06ED}"/>
    <cellStyle name="Separador de milhares 3 49 5" xfId="28326" xr:uid="{61B07C74-8BA3-4C65-A43A-BA7C092C9033}"/>
    <cellStyle name="Separador de milhares 3 49 6" xfId="39138" xr:uid="{DCA27093-DF06-466B-A70A-2F60FBDFB689}"/>
    <cellStyle name="Separador de milhares 3 49 7" xfId="43052" xr:uid="{2A99A4ED-4DC1-485B-8F7C-E8DF82546C33}"/>
    <cellStyle name="Separador de milhares 3 5" xfId="14386" xr:uid="{CF7AB8B1-D09B-4838-9CB5-8FF8BD603C3D}"/>
    <cellStyle name="Separador de milhares 3 5 2" xfId="17016" xr:uid="{F8BB645C-3C98-4EB8-84FB-BB0FB58D11FE}"/>
    <cellStyle name="Separador de milhares 3 5 2 2" xfId="22906" xr:uid="{99415D06-F4EE-4240-99EB-05AB47015BBD}"/>
    <cellStyle name="Separador de milhares 3 5 2 2 2" xfId="30616" xr:uid="{15187B62-A1F9-4E49-8AE0-327E8C453B05}"/>
    <cellStyle name="Separador de milhares 3 5 2 2 3" xfId="39144" xr:uid="{23745B49-F587-4640-BFEC-0016A72442F1}"/>
    <cellStyle name="Separador de milhares 3 5 2 2 4" xfId="45842" xr:uid="{CED7AD11-9EF1-4E92-B800-7B00C6A2AAB7}"/>
    <cellStyle name="Separador de milhares 3 5 2 3" xfId="22905" xr:uid="{8114C673-B648-4142-8B17-692E05F8CA29}"/>
    <cellStyle name="Separador de milhares 3 5 2 3 2" xfId="39143" xr:uid="{34E3D10E-45AD-4F23-9225-E0FEF5B03039}"/>
    <cellStyle name="Separador de milhares 3 5 2 4" xfId="25876" xr:uid="{E7BAE39B-406E-4A70-B472-B1273AE28B4A}"/>
    <cellStyle name="Separador de milhares 3 5 2 5" xfId="27449" xr:uid="{33892089-0DB5-4DBE-AE22-758CEEC7B2BA}"/>
    <cellStyle name="Separador de milhares 3 5 2 6" xfId="35188" xr:uid="{0868A931-6685-4A14-AA9E-BC354885EF75}"/>
    <cellStyle name="Separador de milhares 3 5 2 7" xfId="43398" xr:uid="{CFD286AE-B5F3-43B3-B4CB-E32E337B2C8E}"/>
    <cellStyle name="Separador de milhares 3 5 3" xfId="22907" xr:uid="{B5F258E6-D80B-47C0-AEC4-BEC6ED8BF17C}"/>
    <cellStyle name="Separador de milhares 3 5 3 2" xfId="29393" xr:uid="{5FEAD0C8-8AA4-4BA4-871E-2B08675B391D}"/>
    <cellStyle name="Separador de milhares 3 5 3 3" xfId="39145" xr:uid="{3AB86018-E248-49A5-8267-89CBE8908DCA}"/>
    <cellStyle name="Separador de milhares 3 5 3 4" xfId="44619" xr:uid="{7DA470BF-FCF2-4347-A2E9-6E60BD57E648}"/>
    <cellStyle name="Separador de milhares 3 5 4" xfId="22904" xr:uid="{E7EAC348-F4B3-41D6-A236-6A914EEB31BA}"/>
    <cellStyle name="Separador de milhares 3 5 4 2" xfId="32365" xr:uid="{A159C043-0E87-4F9D-957B-FA3B26C1E759}"/>
    <cellStyle name="Separador de milhares 3 5 4 3" xfId="39142" xr:uid="{4B511324-8FEE-4DC2-85A4-FCABA44CE728}"/>
    <cellStyle name="Separador de milhares 3 5 4 4" xfId="47096" xr:uid="{F0D00BE3-1329-4B06-A274-2F6CB3706340}"/>
    <cellStyle name="Separador de milhares 3 5 5" xfId="33734" xr:uid="{28003FD6-7524-4D91-8A52-58E993FD5196}"/>
    <cellStyle name="Separador de milhares 3 5 5 2" xfId="48613" xr:uid="{47A3C2F4-B3C6-4759-8DB1-3EF0478EEDEA}"/>
    <cellStyle name="Separador de milhares 3 5 6" xfId="42175" xr:uid="{846E01A5-4D81-4AA6-8E56-769CCD5B2A18}"/>
    <cellStyle name="Separador de milhares 3 50" xfId="22908" xr:uid="{5FD96554-A8FE-4C3E-8A5E-BB696AD11F16}"/>
    <cellStyle name="Separador de milhares 3 50 2" xfId="22909" xr:uid="{40C5F574-8978-4F1E-B6A2-FD581780B65D}"/>
    <cellStyle name="Separador de milhares 3 50 2 2" xfId="22910" xr:uid="{23880469-BC7B-4C45-A2AB-4BC0775AD41C}"/>
    <cellStyle name="Separador de milhares 3 50 2 2 2" xfId="31494" xr:uid="{B2BA389B-6034-4217-A2B6-5A557E89136E}"/>
    <cellStyle name="Separador de milhares 3 50 2 2 3" xfId="39148" xr:uid="{4A3A402F-690A-43B9-A985-FE5C080E7F71}"/>
    <cellStyle name="Separador de milhares 3 50 2 2 4" xfId="46720" xr:uid="{D5370472-BD60-4892-AF3A-47AFCBD52E8C}"/>
    <cellStyle name="Separador de milhares 3 50 2 3" xfId="29052" xr:uid="{EF3EFA4B-8052-4084-8EB6-D20F9A6393AA}"/>
    <cellStyle name="Separador de milhares 3 50 2 4" xfId="39147" xr:uid="{A6E01B66-7115-499D-B922-DE12521B162C}"/>
    <cellStyle name="Separador de milhares 3 50 2 5" xfId="44276" xr:uid="{36041284-1E6E-4687-9CA0-B285C4F733DC}"/>
    <cellStyle name="Separador de milhares 3 50 3" xfId="22911" xr:uid="{728926C5-4640-4EBF-87AF-F41721D8BDE6}"/>
    <cellStyle name="Separador de milhares 3 50 3 2" xfId="30271" xr:uid="{26594525-E4A0-45FB-AD3C-B49752983AC1}"/>
    <cellStyle name="Separador de milhares 3 50 3 3" xfId="39149" xr:uid="{608B9415-4FAF-4965-9480-49E2F7F90B31}"/>
    <cellStyle name="Separador de milhares 3 50 3 4" xfId="45497" xr:uid="{DFCC8232-1F1C-44D7-87A7-F782665B87E9}"/>
    <cellStyle name="Separador de milhares 3 50 4" xfId="26754" xr:uid="{FC6A0A30-EA96-4476-8BAA-60762924649F}"/>
    <cellStyle name="Separador de milhares 3 50 5" xfId="28327" xr:uid="{BE9F56DE-B14B-4E04-81FE-9D4BC551470C}"/>
    <cellStyle name="Separador de milhares 3 50 6" xfId="39146" xr:uid="{57D9286B-A93D-43F3-82E4-907CAAF51BE9}"/>
    <cellStyle name="Separador de milhares 3 50 7" xfId="43053" xr:uid="{B5B408F1-5FAE-48E3-B9D6-6669086CAD2A}"/>
    <cellStyle name="Separador de milhares 3 51" xfId="22912" xr:uid="{01031771-C40E-4751-A2F4-86062060F4C8}"/>
    <cellStyle name="Separador de milhares 3 51 2" xfId="22913" xr:uid="{7AAB4D53-F2B5-48CA-8A79-80146E46BCA4}"/>
    <cellStyle name="Separador de milhares 3 51 2 2" xfId="22914" xr:uid="{17DE15A5-CF41-4D56-A866-6F6BACF95F60}"/>
    <cellStyle name="Separador de milhares 3 51 2 2 2" xfId="31495" xr:uid="{A03D9992-DF61-45C6-B92E-8C7C6E712A4E}"/>
    <cellStyle name="Separador de milhares 3 51 2 2 3" xfId="39152" xr:uid="{91577BE3-F99C-4BD9-967D-4240D51C6BCB}"/>
    <cellStyle name="Separador de milhares 3 51 2 2 4" xfId="46721" xr:uid="{D0688278-B1E5-43AE-80F0-23E70AD2EC91}"/>
    <cellStyle name="Separador de milhares 3 51 2 3" xfId="29053" xr:uid="{A17794F0-619A-44E0-9BE2-F58ABB2EEEA9}"/>
    <cellStyle name="Separador de milhares 3 51 2 4" xfId="39151" xr:uid="{8C7BD553-8629-43D2-AA0F-F458ECE71569}"/>
    <cellStyle name="Separador de milhares 3 51 2 5" xfId="44277" xr:uid="{193C1C12-982F-480C-B505-F9A58A27D22A}"/>
    <cellStyle name="Separador de milhares 3 51 3" xfId="22915" xr:uid="{CE5FE95C-1493-45AA-B2DD-CC864AC7C34C}"/>
    <cellStyle name="Separador de milhares 3 51 3 2" xfId="30272" xr:uid="{88AEF9D7-A77A-4CBC-ABF2-046E7BFB5463}"/>
    <cellStyle name="Separador de milhares 3 51 3 3" xfId="39153" xr:uid="{025D2967-919E-46E4-8EF0-84C13865D499}"/>
    <cellStyle name="Separador de milhares 3 51 3 4" xfId="45498" xr:uid="{001ACEC2-7FFF-4CED-8F7C-C9BC5A519572}"/>
    <cellStyle name="Separador de milhares 3 51 4" xfId="26755" xr:uid="{6FA5AA8C-7EF3-4FA5-89B1-4FDE06B70D0C}"/>
    <cellStyle name="Separador de milhares 3 51 5" xfId="28328" xr:uid="{2B53B7AE-0BD8-42C3-930E-755C2259DCC5}"/>
    <cellStyle name="Separador de milhares 3 51 6" xfId="39150" xr:uid="{8C604FBA-7CC2-4D84-9855-E36F27E38513}"/>
    <cellStyle name="Separador de milhares 3 51 7" xfId="43054" xr:uid="{F4C6CAAD-3BCE-48BE-BE2B-B6D7788F4D4D}"/>
    <cellStyle name="Separador de milhares 3 52" xfId="22916" xr:uid="{3922C856-526B-4E62-94C9-1B8A2B62D2C5}"/>
    <cellStyle name="Separador de milhares 3 52 2" xfId="22917" xr:uid="{A7DA1A57-95F0-4691-9851-5E5818E9902F}"/>
    <cellStyle name="Separador de milhares 3 52 2 2" xfId="22918" xr:uid="{2117A483-39ED-489E-8FD4-71233E0925FC}"/>
    <cellStyle name="Separador de milhares 3 52 2 2 2" xfId="31496" xr:uid="{06A4F840-531E-4863-BE3E-A6E6B1984E8D}"/>
    <cellStyle name="Separador de milhares 3 52 2 2 3" xfId="39156" xr:uid="{63C47C81-45ED-4F5B-AE78-84428EB85308}"/>
    <cellStyle name="Separador de milhares 3 52 2 2 4" xfId="46722" xr:uid="{67FB3379-E621-4006-807F-AFB4D8DB4C12}"/>
    <cellStyle name="Separador de milhares 3 52 2 3" xfId="29054" xr:uid="{A97C41EB-80CA-428F-A327-722916541300}"/>
    <cellStyle name="Separador de milhares 3 52 2 4" xfId="39155" xr:uid="{87A02B83-7FE7-44FD-8A28-D32522746392}"/>
    <cellStyle name="Separador de milhares 3 52 2 5" xfId="44278" xr:uid="{99FE9AA9-BB17-49BE-B48D-938C6F8FF595}"/>
    <cellStyle name="Separador de milhares 3 52 3" xfId="22919" xr:uid="{8595D157-72BF-4FAE-B576-B28AE3CDA609}"/>
    <cellStyle name="Separador de milhares 3 52 3 2" xfId="30273" xr:uid="{30BB9C78-FE18-48FE-9EE8-C9B18A501BF9}"/>
    <cellStyle name="Separador de milhares 3 52 3 3" xfId="39157" xr:uid="{74CB0D58-807F-4BAD-A5E1-9767124682B6}"/>
    <cellStyle name="Separador de milhares 3 52 3 4" xfId="45499" xr:uid="{136C4772-A9ED-4081-B2E4-938A1AE939FC}"/>
    <cellStyle name="Separador de milhares 3 52 4" xfId="26756" xr:uid="{49605386-974A-4DD2-8A67-DF70D1B67529}"/>
    <cellStyle name="Separador de milhares 3 52 5" xfId="28329" xr:uid="{01BAF37E-5353-4700-B5C8-0BD71986A21E}"/>
    <cellStyle name="Separador de milhares 3 52 6" xfId="39154" xr:uid="{F4986333-CFF5-41DC-A4AF-5A7BD055591D}"/>
    <cellStyle name="Separador de milhares 3 52 7" xfId="43055" xr:uid="{56B626B3-34A2-459C-84D4-B4A461F83E3D}"/>
    <cellStyle name="Separador de milhares 3 53" xfId="22920" xr:uid="{CEDF246B-BE0E-4A05-A558-0E65FEC7DC3A}"/>
    <cellStyle name="Separador de milhares 3 53 2" xfId="22921" xr:uid="{92FA3B0E-71B3-4276-9E52-E61DE0BE4F01}"/>
    <cellStyle name="Separador de milhares 3 53 2 2" xfId="22922" xr:uid="{31663E0B-CA3E-4F3D-B3FC-CB3E4BE8ADA0}"/>
    <cellStyle name="Separador de milhares 3 53 2 2 2" xfId="31497" xr:uid="{1A8251E4-E11F-4FB0-BF56-AF69559AEF04}"/>
    <cellStyle name="Separador de milhares 3 53 2 2 3" xfId="39160" xr:uid="{5F7EB878-FE7B-48CA-B89A-0BFD2F3FF748}"/>
    <cellStyle name="Separador de milhares 3 53 2 2 4" xfId="46723" xr:uid="{DCEF1CAF-B832-48C2-9132-758287E063D4}"/>
    <cellStyle name="Separador de milhares 3 53 2 3" xfId="29055" xr:uid="{C531A0A3-AFDE-4133-8693-926750BE0955}"/>
    <cellStyle name="Separador de milhares 3 53 2 4" xfId="39159" xr:uid="{E171A89D-ADA7-4279-8094-5CDC9E4147F7}"/>
    <cellStyle name="Separador de milhares 3 53 2 5" xfId="44279" xr:uid="{FA01A55A-92FC-4A8A-8001-4988C687853A}"/>
    <cellStyle name="Separador de milhares 3 53 3" xfId="22923" xr:uid="{9EE483C5-02EA-4F20-85BB-233FCEB1F232}"/>
    <cellStyle name="Separador de milhares 3 53 3 2" xfId="30274" xr:uid="{1E4BBB7F-F836-4539-922C-7D5B399EE116}"/>
    <cellStyle name="Separador de milhares 3 53 3 3" xfId="39161" xr:uid="{BD4B5D6A-2621-4B4D-8657-8CB66FBE0A33}"/>
    <cellStyle name="Separador de milhares 3 53 3 4" xfId="45500" xr:uid="{5A36A490-3CCA-41FD-B27E-D5ED859E9C90}"/>
    <cellStyle name="Separador de milhares 3 53 4" xfId="26757" xr:uid="{830367B1-E8F0-4F25-9638-90F1A5775AD3}"/>
    <cellStyle name="Separador de milhares 3 53 5" xfId="28330" xr:uid="{01684157-D09E-47B6-969D-86A9F1FA9B6E}"/>
    <cellStyle name="Separador de milhares 3 53 6" xfId="39158" xr:uid="{400DA288-4D9B-47B5-8D72-7FB81CA078B4}"/>
    <cellStyle name="Separador de milhares 3 53 7" xfId="43056" xr:uid="{9A00A327-D593-4D55-A2B0-98C0F517F4D3}"/>
    <cellStyle name="Separador de milhares 3 54" xfId="22924" xr:uid="{0C437691-7B76-400E-8725-526A227EE925}"/>
    <cellStyle name="Separador de milhares 3 54 2" xfId="22925" xr:uid="{E1CD3E90-38E7-4B4A-94BE-5559BE68F2A2}"/>
    <cellStyle name="Separador de milhares 3 54 2 2" xfId="22926" xr:uid="{4E666FAE-CA5A-4330-AC03-0978086E0001}"/>
    <cellStyle name="Separador de milhares 3 54 2 2 2" xfId="31498" xr:uid="{E34C3BF0-9CF9-4979-B1B4-D8514C032983}"/>
    <cellStyle name="Separador de milhares 3 54 2 2 3" xfId="39164" xr:uid="{C7743108-10A4-4B1B-9BED-2E377380959F}"/>
    <cellStyle name="Separador de milhares 3 54 2 2 4" xfId="46724" xr:uid="{41A7249D-62D1-40D3-B64B-D7D2670FE544}"/>
    <cellStyle name="Separador de milhares 3 54 2 3" xfId="29056" xr:uid="{9E88062F-EA19-48A6-B0A1-3E10ACE356C8}"/>
    <cellStyle name="Separador de milhares 3 54 2 4" xfId="39163" xr:uid="{BD0DB243-C86A-47D8-909B-4BD3EC125779}"/>
    <cellStyle name="Separador de milhares 3 54 2 5" xfId="44280" xr:uid="{E345FB02-18A1-4023-AAEF-DB80D6E2C447}"/>
    <cellStyle name="Separador de milhares 3 54 3" xfId="22927" xr:uid="{6949718F-08F4-4B97-A32C-7AEF35DD77FF}"/>
    <cellStyle name="Separador de milhares 3 54 3 2" xfId="30275" xr:uid="{730628E6-27B9-40BF-B92C-10DD6C0C64F6}"/>
    <cellStyle name="Separador de milhares 3 54 3 3" xfId="39165" xr:uid="{8BE5DCE3-1778-4FCB-820E-CAD63ED5FCD1}"/>
    <cellStyle name="Separador de milhares 3 54 3 4" xfId="45501" xr:uid="{169868E0-0242-4F49-8090-757F1AABBE78}"/>
    <cellStyle name="Separador de milhares 3 54 4" xfId="26758" xr:uid="{6173986E-F57A-44BC-B56C-8075974B789A}"/>
    <cellStyle name="Separador de milhares 3 54 5" xfId="28331" xr:uid="{316741CF-64CE-422E-BE23-EC86905BBBB3}"/>
    <cellStyle name="Separador de milhares 3 54 6" xfId="39162" xr:uid="{4FAEC1CD-AB82-4133-BAFD-F5A2672ABF4C}"/>
    <cellStyle name="Separador de milhares 3 54 7" xfId="43057" xr:uid="{905D4344-B4A0-4C98-A96D-C6F0BE1A9738}"/>
    <cellStyle name="Separador de milhares 3 55" xfId="22928" xr:uid="{916D6A81-C172-49BA-A769-2C40EDBAE4F2}"/>
    <cellStyle name="Separador de milhares 3 55 2" xfId="22929" xr:uid="{EE6502FB-4682-4717-89DE-0205FE7F1F96}"/>
    <cellStyle name="Separador de milhares 3 55 2 2" xfId="22930" xr:uid="{D1E7EE33-5535-409C-9AE0-C52B96F75032}"/>
    <cellStyle name="Separador de milhares 3 55 2 2 2" xfId="31499" xr:uid="{0EA7C37B-80FA-4FB0-A1D4-284962F82D5F}"/>
    <cellStyle name="Separador de milhares 3 55 2 2 3" xfId="39168" xr:uid="{405D0FE3-5CA3-49FD-B85A-F788DA854E54}"/>
    <cellStyle name="Separador de milhares 3 55 2 2 4" xfId="46725" xr:uid="{F0E4F828-4CD1-45DB-AD81-20337AB6A91F}"/>
    <cellStyle name="Separador de milhares 3 55 2 3" xfId="29057" xr:uid="{79367860-8EF0-43D0-9A94-0DCB7B1C70E0}"/>
    <cellStyle name="Separador de milhares 3 55 2 4" xfId="39167" xr:uid="{C9F95A0C-A893-4AC3-9299-16BB265A98F7}"/>
    <cellStyle name="Separador de milhares 3 55 2 5" xfId="44281" xr:uid="{2657CAC1-0539-4071-809F-A80AACAEA590}"/>
    <cellStyle name="Separador de milhares 3 55 3" xfId="22931" xr:uid="{9FE06094-EBDB-46F1-9C83-E1D0D8E38E6A}"/>
    <cellStyle name="Separador de milhares 3 55 3 2" xfId="30276" xr:uid="{4D9D4560-C2BF-45A6-98A3-E5961B184EB5}"/>
    <cellStyle name="Separador de milhares 3 55 3 3" xfId="39169" xr:uid="{95630E84-9316-4132-BF69-1933BBB5C926}"/>
    <cellStyle name="Separador de milhares 3 55 3 4" xfId="45502" xr:uid="{D78C3197-1AD9-4A2D-AB92-E12FDFE58AEB}"/>
    <cellStyle name="Separador de milhares 3 55 4" xfId="26759" xr:uid="{5D6D3B57-B88B-44D6-A750-057D9F3E7394}"/>
    <cellStyle name="Separador de milhares 3 55 5" xfId="28332" xr:uid="{30A909A8-433A-4AD7-878D-4E8926EC9BD5}"/>
    <cellStyle name="Separador de milhares 3 55 6" xfId="39166" xr:uid="{63E37AAE-425C-49D3-8463-8D6DEA4D85F4}"/>
    <cellStyle name="Separador de milhares 3 55 7" xfId="43058" xr:uid="{4CCCD29C-4F1E-44A5-8A17-19890EDAD11D}"/>
    <cellStyle name="Separador de milhares 3 56" xfId="22932" xr:uid="{5589FC67-49A4-4940-A2F9-7317A72AFE91}"/>
    <cellStyle name="Separador de milhares 3 56 2" xfId="22933" xr:uid="{27D520AA-8F3F-4127-8A90-DA2AE7CE4D84}"/>
    <cellStyle name="Separador de milhares 3 56 2 2" xfId="22934" xr:uid="{AA2DED41-1564-40F5-841D-F23EA7906800}"/>
    <cellStyle name="Separador de milhares 3 56 2 2 2" xfId="31500" xr:uid="{FBE5F78F-23B1-4149-9322-0226D2FE7CFA}"/>
    <cellStyle name="Separador de milhares 3 56 2 2 3" xfId="39172" xr:uid="{F9183F88-4729-4FD5-B935-6D9CD3CCE254}"/>
    <cellStyle name="Separador de milhares 3 56 2 2 4" xfId="46726" xr:uid="{71469868-7082-4111-A14A-D22B828F23DD}"/>
    <cellStyle name="Separador de milhares 3 56 2 3" xfId="29058" xr:uid="{4CFD59B9-EBDF-4A20-9EFE-680369625B16}"/>
    <cellStyle name="Separador de milhares 3 56 2 4" xfId="39171" xr:uid="{5FB0D6BE-9559-4A79-884C-BCD47697601A}"/>
    <cellStyle name="Separador de milhares 3 56 2 5" xfId="44282" xr:uid="{EF19C0B0-E4E7-4BC5-82A1-0283B55E56D9}"/>
    <cellStyle name="Separador de milhares 3 56 3" xfId="22935" xr:uid="{9B4D568D-E672-425D-98F6-179233F1BAF9}"/>
    <cellStyle name="Separador de milhares 3 56 3 2" xfId="30277" xr:uid="{999AA4D3-A94E-4CB0-90FF-722A8A174C22}"/>
    <cellStyle name="Separador de milhares 3 56 3 3" xfId="39173" xr:uid="{DBB0995D-1AAB-4DD6-AA51-1DC583AF8B36}"/>
    <cellStyle name="Separador de milhares 3 56 3 4" xfId="45503" xr:uid="{DB4678BA-9892-4143-A653-FFB6AEF6C708}"/>
    <cellStyle name="Separador de milhares 3 56 4" xfId="26760" xr:uid="{BD9F1B06-7DA4-44CB-8AAD-7A461DB8839C}"/>
    <cellStyle name="Separador de milhares 3 56 5" xfId="28333" xr:uid="{107DE23A-5A31-45F8-9F77-CC6BE1477E44}"/>
    <cellStyle name="Separador de milhares 3 56 6" xfId="39170" xr:uid="{614FF3E6-2431-4157-AB45-BED9641FDE19}"/>
    <cellStyle name="Separador de milhares 3 56 7" xfId="43059" xr:uid="{AF98633A-BBD2-4561-A1DE-DD98549FA4BE}"/>
    <cellStyle name="Separador de milhares 3 57" xfId="22936" xr:uid="{9EA6F01D-0977-44F7-A202-22D5AA85C2C8}"/>
    <cellStyle name="Separador de milhares 3 57 2" xfId="22937" xr:uid="{22C58435-E58B-4C89-B257-3F261778EAA6}"/>
    <cellStyle name="Separador de milhares 3 57 2 2" xfId="22938" xr:uid="{6658FB62-BCDB-4ECE-B8D7-76B4F4D9975E}"/>
    <cellStyle name="Separador de milhares 3 57 2 2 2" xfId="31501" xr:uid="{711BEAD1-9880-4A99-B813-00258CB59E24}"/>
    <cellStyle name="Separador de milhares 3 57 2 2 3" xfId="39176" xr:uid="{417DFB16-78E6-48FD-A3A9-1FEE328AAA01}"/>
    <cellStyle name="Separador de milhares 3 57 2 2 4" xfId="46727" xr:uid="{956AFD9F-15B9-47CA-9391-E2534946E270}"/>
    <cellStyle name="Separador de milhares 3 57 2 3" xfId="29059" xr:uid="{F230EF55-D432-42B4-AFA8-8B3D2662A46B}"/>
    <cellStyle name="Separador de milhares 3 57 2 4" xfId="39175" xr:uid="{867DC0C1-84F8-4FE1-A364-714D684A5C52}"/>
    <cellStyle name="Separador de milhares 3 57 2 5" xfId="44283" xr:uid="{A920FF11-7174-4811-AC93-FB6F291CD221}"/>
    <cellStyle name="Separador de milhares 3 57 3" xfId="22939" xr:uid="{34990BBC-9BFE-44AF-923A-6B424B42396C}"/>
    <cellStyle name="Separador de milhares 3 57 3 2" xfId="30278" xr:uid="{6FD37AD5-775E-4E16-B524-4B00EEBDDE3C}"/>
    <cellStyle name="Separador de milhares 3 57 3 3" xfId="39177" xr:uid="{AFC7EE80-61F1-4103-B308-40D66B3269E4}"/>
    <cellStyle name="Separador de milhares 3 57 3 4" xfId="45504" xr:uid="{25ACC4D9-09A5-4BEB-91CB-ED19E5B9AC33}"/>
    <cellStyle name="Separador de milhares 3 57 4" xfId="26761" xr:uid="{EB865282-CBA3-49F8-8A9E-14075D7116EF}"/>
    <cellStyle name="Separador de milhares 3 57 5" xfId="28334" xr:uid="{D54B4BAF-E9EE-4C0F-90AF-C2FDDB8D33A1}"/>
    <cellStyle name="Separador de milhares 3 57 6" xfId="39174" xr:uid="{8C094527-9428-432F-A71F-5F81CC82A109}"/>
    <cellStyle name="Separador de milhares 3 57 7" xfId="43060" xr:uid="{534CC013-C8BE-4B77-A684-41B24919B0E2}"/>
    <cellStyle name="Separador de milhares 3 58" xfId="22940" xr:uid="{97D8BCC7-3E9F-4ECF-8568-F085C6478E9D}"/>
    <cellStyle name="Separador de milhares 3 58 2" xfId="22941" xr:uid="{871B4E01-9A41-4CA9-9C33-D66367665EF4}"/>
    <cellStyle name="Separador de milhares 3 58 2 2" xfId="22942" xr:uid="{4157AF8C-6B67-42A5-B97C-16EFADAC63B7}"/>
    <cellStyle name="Separador de milhares 3 58 2 2 2" xfId="31502" xr:uid="{B6DB28B0-CD2E-4C86-8567-E58551250FD3}"/>
    <cellStyle name="Separador de milhares 3 58 2 2 3" xfId="39180" xr:uid="{2A848E9A-8FDC-47C3-AE14-7A550BE30533}"/>
    <cellStyle name="Separador de milhares 3 58 2 2 4" xfId="46728" xr:uid="{61F18EF0-4244-48FA-ADBD-D65D6C82479F}"/>
    <cellStyle name="Separador de milhares 3 58 2 3" xfId="29060" xr:uid="{B6C18713-E217-468F-8DF2-2EF22B2B5DA0}"/>
    <cellStyle name="Separador de milhares 3 58 2 4" xfId="39179" xr:uid="{BBDB38DB-18D3-406C-8B2A-BD72F4099B80}"/>
    <cellStyle name="Separador de milhares 3 58 2 5" xfId="44284" xr:uid="{AD534AEF-4840-4C6C-87D6-0A614451C8AD}"/>
    <cellStyle name="Separador de milhares 3 58 3" xfId="22943" xr:uid="{63168292-2FD7-4136-A80B-F6275B7565D4}"/>
    <cellStyle name="Separador de milhares 3 58 3 2" xfId="30279" xr:uid="{EE561414-E6AF-4279-967B-DAB1473476D1}"/>
    <cellStyle name="Separador de milhares 3 58 3 3" xfId="39181" xr:uid="{E1CF34F2-E68F-45E6-A219-D5310890B4AB}"/>
    <cellStyle name="Separador de milhares 3 58 3 4" xfId="45505" xr:uid="{B2EC6E83-C017-49BB-AE13-DB8F790F034F}"/>
    <cellStyle name="Separador de milhares 3 58 4" xfId="26762" xr:uid="{A95E4D93-C522-4495-841F-DD5D217A8828}"/>
    <cellStyle name="Separador de milhares 3 58 5" xfId="28335" xr:uid="{9A9EE583-9AF2-4F80-ADD7-DE6CF28D1A3E}"/>
    <cellStyle name="Separador de milhares 3 58 6" xfId="39178" xr:uid="{25B4DD78-AE26-4076-AFC0-544219601E3F}"/>
    <cellStyle name="Separador de milhares 3 58 7" xfId="43061" xr:uid="{8E91F155-FCD0-429F-BA03-8DDD1179F886}"/>
    <cellStyle name="Separador de milhares 3 59" xfId="22944" xr:uid="{573445C4-F2E8-4626-BEB1-67664A376988}"/>
    <cellStyle name="Separador de milhares 3 59 2" xfId="22945" xr:uid="{908B095C-DEB4-47A4-B347-52B874D86F98}"/>
    <cellStyle name="Separador de milhares 3 59 2 2" xfId="22946" xr:uid="{96AD849B-A070-448B-84CF-CA434C5FEC05}"/>
    <cellStyle name="Separador de milhares 3 59 2 2 2" xfId="31503" xr:uid="{07E2D737-70FD-482C-9C33-018F62328E7E}"/>
    <cellStyle name="Separador de milhares 3 59 2 2 3" xfId="39184" xr:uid="{92A3F895-47F8-4E65-BBF2-1E8E5BFAE8F5}"/>
    <cellStyle name="Separador de milhares 3 59 2 2 4" xfId="46729" xr:uid="{8F565907-2B18-4D90-867C-9AC429E5DA30}"/>
    <cellStyle name="Separador de milhares 3 59 2 3" xfId="29061" xr:uid="{0E417F4D-BFF9-49D2-A59F-F25A9F7CFD64}"/>
    <cellStyle name="Separador de milhares 3 59 2 4" xfId="39183" xr:uid="{C7C27FA9-365A-4F1E-BC52-590FC08E44E9}"/>
    <cellStyle name="Separador de milhares 3 59 2 5" xfId="44285" xr:uid="{7EE9CDA0-C036-4E5C-9B7A-A67292DB733D}"/>
    <cellStyle name="Separador de milhares 3 59 3" xfId="22947" xr:uid="{D6812E29-8B5D-4F08-89E3-9C236C92EE57}"/>
    <cellStyle name="Separador de milhares 3 59 3 2" xfId="30280" xr:uid="{4E0E6AF9-192B-4F1A-9947-71ECDE1F1EDE}"/>
    <cellStyle name="Separador de milhares 3 59 3 3" xfId="39185" xr:uid="{6A7AA74B-5D7D-4457-83EA-88CDBD9E2090}"/>
    <cellStyle name="Separador de milhares 3 59 3 4" xfId="45506" xr:uid="{5792646A-7911-4C88-B4FA-460195471D7B}"/>
    <cellStyle name="Separador de milhares 3 59 4" xfId="26763" xr:uid="{6CF69377-481C-437C-9CF9-B22C9AD9B654}"/>
    <cellStyle name="Separador de milhares 3 59 5" xfId="28336" xr:uid="{8E82713F-4D31-4694-A42C-81FB9FC04ED7}"/>
    <cellStyle name="Separador de milhares 3 59 6" xfId="39182" xr:uid="{79274B12-B2DB-4997-A155-49B0B04573FD}"/>
    <cellStyle name="Separador de milhares 3 59 7" xfId="43062" xr:uid="{3F84523F-0E48-4A0D-9547-0E060C41034E}"/>
    <cellStyle name="Separador de milhares 3 6" xfId="14387" xr:uid="{94636B84-9CBF-4773-B104-FD8FD07EA3C1}"/>
    <cellStyle name="Separador de milhares 3 6 2" xfId="17017" xr:uid="{AF2D38C8-9E56-4D5B-94BC-79E32E149322}"/>
    <cellStyle name="Separador de milhares 3 6 2 2" xfId="22950" xr:uid="{47F30057-B70F-4D40-A34C-B3EE7F5DD75E}"/>
    <cellStyle name="Separador de milhares 3 6 2 2 2" xfId="30617" xr:uid="{4EA6A070-BCD3-421B-B4C2-EC68BC41730A}"/>
    <cellStyle name="Separador de milhares 3 6 2 2 3" xfId="39188" xr:uid="{8C8279DA-54D6-43A0-A512-1179C27DD028}"/>
    <cellStyle name="Separador de milhares 3 6 2 2 4" xfId="45843" xr:uid="{360016BC-47A6-4BE6-8DC2-4EA923D08DAC}"/>
    <cellStyle name="Separador de milhares 3 6 2 3" xfId="22949" xr:uid="{83563C79-F308-4E1C-8B77-FEE739EDE4BA}"/>
    <cellStyle name="Separador de milhares 3 6 2 3 2" xfId="39187" xr:uid="{7DD25856-3D9B-46FF-88EF-1F951362AC7C}"/>
    <cellStyle name="Separador de milhares 3 6 2 4" xfId="25877" xr:uid="{A8E66C82-8D91-4905-9C4F-3425F0135371}"/>
    <cellStyle name="Separador de milhares 3 6 2 5" xfId="27450" xr:uid="{00837C59-F8D8-4EAA-91BF-A59C9DD26086}"/>
    <cellStyle name="Separador de milhares 3 6 2 6" xfId="35189" xr:uid="{415E7E06-14B5-4A78-8178-AA6AC03A2B65}"/>
    <cellStyle name="Separador de milhares 3 6 2 7" xfId="43399" xr:uid="{B0416D70-8FB2-4D7A-BFEC-622225D700F6}"/>
    <cellStyle name="Separador de milhares 3 6 3" xfId="22951" xr:uid="{A5780C77-C0EE-4390-AF59-695ED08AAE4C}"/>
    <cellStyle name="Separador de milhares 3 6 3 2" xfId="29394" xr:uid="{581343C9-5664-43F5-B889-919724060769}"/>
    <cellStyle name="Separador de milhares 3 6 3 3" xfId="39189" xr:uid="{ADF379C2-5DE3-407E-A9E3-E5B4144AB2B8}"/>
    <cellStyle name="Separador de milhares 3 6 3 4" xfId="44620" xr:uid="{FDABD85C-B363-4093-88BD-6F01B025E736}"/>
    <cellStyle name="Separador de milhares 3 6 4" xfId="22948" xr:uid="{FD4EDEB7-47A7-465C-943A-430921266455}"/>
    <cellStyle name="Separador de milhares 3 6 4 2" xfId="32366" xr:uid="{96AE4C49-FA5F-4408-871D-CA5B6F3D3EBE}"/>
    <cellStyle name="Separador de milhares 3 6 4 3" xfId="39186" xr:uid="{40CD910C-7CBF-4488-9B6C-D6C5BFA0962C}"/>
    <cellStyle name="Separador de milhares 3 6 4 4" xfId="47097" xr:uid="{9DCB0F98-205F-4E19-A411-4CBAFE2AA925}"/>
    <cellStyle name="Separador de milhares 3 6 5" xfId="33735" xr:uid="{1D4E9852-2769-4457-A8BF-C6374D068E5C}"/>
    <cellStyle name="Separador de milhares 3 6 5 2" xfId="48614" xr:uid="{437F3DEC-0A1E-484A-AC3E-FADA857FF7C9}"/>
    <cellStyle name="Separador de milhares 3 6 6" xfId="42176" xr:uid="{19FFFEC5-81C7-41F1-A420-8C341359CFC2}"/>
    <cellStyle name="Separador de milhares 3 60" xfId="22952" xr:uid="{0CBD9145-B060-4019-9363-4FBE743322EC}"/>
    <cellStyle name="Separador de milhares 3 60 2" xfId="22953" xr:uid="{61FFEFAA-9961-4FC6-946C-6BF4A4749DE9}"/>
    <cellStyle name="Separador de milhares 3 60 2 2" xfId="22954" xr:uid="{63B0B3BE-D6AB-41FD-BE4D-32EE22092622}"/>
    <cellStyle name="Separador de milhares 3 60 2 2 2" xfId="31504" xr:uid="{496A3EF2-C8B1-43DD-9018-EC60CD47FAAE}"/>
    <cellStyle name="Separador de milhares 3 60 2 2 3" xfId="39192" xr:uid="{C301D572-FDEE-4E88-944E-E228FCD402F0}"/>
    <cellStyle name="Separador de milhares 3 60 2 2 4" xfId="46730" xr:uid="{3497E4EF-D210-4BFE-8BD3-9EDBB5EAD74C}"/>
    <cellStyle name="Separador de milhares 3 60 2 3" xfId="29062" xr:uid="{3F5E8565-A4FB-4AA0-BCFA-DE75A34F76BB}"/>
    <cellStyle name="Separador de milhares 3 60 2 4" xfId="39191" xr:uid="{4335C078-9867-4AE6-B89D-5F818DF08E2F}"/>
    <cellStyle name="Separador de milhares 3 60 2 5" xfId="44286" xr:uid="{F6569393-E203-4DF9-9E65-81EE5F006D76}"/>
    <cellStyle name="Separador de milhares 3 60 3" xfId="22955" xr:uid="{DBD22EF7-7859-4948-BA9D-37FC2B1FC7C3}"/>
    <cellStyle name="Separador de milhares 3 60 3 2" xfId="30281" xr:uid="{DA0C4B86-C48A-4D4C-AF18-792D10FF73F1}"/>
    <cellStyle name="Separador de milhares 3 60 3 3" xfId="39193" xr:uid="{35FF5B86-6A17-4C10-93A3-7F4A69C6C985}"/>
    <cellStyle name="Separador de milhares 3 60 3 4" xfId="45507" xr:uid="{35598E46-2784-4477-9B84-7C8C7DDE0EA6}"/>
    <cellStyle name="Separador de milhares 3 60 4" xfId="26764" xr:uid="{C5E93992-4C61-42C8-B4D8-2B657AA94429}"/>
    <cellStyle name="Separador de milhares 3 60 5" xfId="28337" xr:uid="{0531C190-C2E9-484A-A38B-C6D9FEF11F13}"/>
    <cellStyle name="Separador de milhares 3 60 6" xfId="39190" xr:uid="{0DD861C8-58D5-4C72-BD32-89BA4B9CCB20}"/>
    <cellStyle name="Separador de milhares 3 60 7" xfId="43063" xr:uid="{957D0EB8-0952-448F-A02E-F19067C7C7CF}"/>
    <cellStyle name="Separador de milhares 3 61" xfId="22956" xr:uid="{7A4BB2D5-6D03-43F4-B4FB-2A7B9C763D59}"/>
    <cellStyle name="Separador de milhares 3 61 2" xfId="22957" xr:uid="{4CCE057E-061B-44A7-8860-AA7D459382B6}"/>
    <cellStyle name="Separador de milhares 3 61 2 2" xfId="22958" xr:uid="{B4AA889C-375F-4A10-A7C8-97CF55AB1554}"/>
    <cellStyle name="Separador de milhares 3 61 2 2 2" xfId="31505" xr:uid="{4254C920-33DC-4C6D-B254-B86371771F47}"/>
    <cellStyle name="Separador de milhares 3 61 2 2 3" xfId="39196" xr:uid="{C1CC35AA-9DEF-4FA3-B28C-720A7CC9D832}"/>
    <cellStyle name="Separador de milhares 3 61 2 2 4" xfId="46731" xr:uid="{AF1FFFFE-6025-40F0-825A-7D82CAA2EBA5}"/>
    <cellStyle name="Separador de milhares 3 61 2 3" xfId="29063" xr:uid="{2DDFF41C-1D0F-4DD5-A6E6-45FDFD4CF8BC}"/>
    <cellStyle name="Separador de milhares 3 61 2 4" xfId="39195" xr:uid="{359F4E82-ECD1-40D2-AB9F-0E974D88042C}"/>
    <cellStyle name="Separador de milhares 3 61 2 5" xfId="44287" xr:uid="{376F2F33-DAAA-4A2D-9D48-F9315F30AC28}"/>
    <cellStyle name="Separador de milhares 3 61 3" xfId="22959" xr:uid="{8B931D64-87E7-4C68-977B-627310BC176C}"/>
    <cellStyle name="Separador de milhares 3 61 3 2" xfId="30282" xr:uid="{E35EDF0D-D215-4331-B8D1-0A239199B61B}"/>
    <cellStyle name="Separador de milhares 3 61 3 3" xfId="39197" xr:uid="{E931F13C-5533-45E9-9BE1-A7CBFE78064D}"/>
    <cellStyle name="Separador de milhares 3 61 3 4" xfId="45508" xr:uid="{E055FF70-66D2-471F-A205-C3AEC225A9F4}"/>
    <cellStyle name="Separador de milhares 3 61 4" xfId="26765" xr:uid="{34DE19C0-DC56-433C-A7D7-E7B40397D2F4}"/>
    <cellStyle name="Separador de milhares 3 61 5" xfId="28338" xr:uid="{4E762479-6EA8-4316-8C28-6DD3FE205D84}"/>
    <cellStyle name="Separador de milhares 3 61 6" xfId="39194" xr:uid="{E4E39029-E8CC-4B30-A4F9-D24520B2F10E}"/>
    <cellStyle name="Separador de milhares 3 61 7" xfId="43064" xr:uid="{0A5BCA5B-CF79-4590-9AA5-46D8CE9B1620}"/>
    <cellStyle name="Separador de milhares 3 62" xfId="22960" xr:uid="{877C33C3-B146-45CC-AE68-C28D2E0A20CD}"/>
    <cellStyle name="Separador de milhares 3 62 2" xfId="22961" xr:uid="{B34F71FE-7207-4046-892A-BA51382A4DB7}"/>
    <cellStyle name="Separador de milhares 3 62 2 2" xfId="22962" xr:uid="{E041EA43-D793-4307-A97E-C8040725EC5E}"/>
    <cellStyle name="Separador de milhares 3 62 2 2 2" xfId="31506" xr:uid="{D332FA82-6ACE-4F32-B7F7-2579C2CD79ED}"/>
    <cellStyle name="Separador de milhares 3 62 2 2 3" xfId="39200" xr:uid="{348615B2-7841-4BF7-AF34-DF7CB8635349}"/>
    <cellStyle name="Separador de milhares 3 62 2 2 4" xfId="46732" xr:uid="{785868AD-F95C-4051-B91E-FF62087233EC}"/>
    <cellStyle name="Separador de milhares 3 62 2 3" xfId="29064" xr:uid="{4296CCA5-3B6D-4E77-8AE5-345F012800C5}"/>
    <cellStyle name="Separador de milhares 3 62 2 4" xfId="39199" xr:uid="{D58A1CC3-71E9-4817-8A56-DCF28DAC985B}"/>
    <cellStyle name="Separador de milhares 3 62 2 5" xfId="44288" xr:uid="{1C47D405-799E-4A88-A19B-BDCEBBF42A2D}"/>
    <cellStyle name="Separador de milhares 3 62 3" xfId="22963" xr:uid="{117A8380-D9F7-4F0A-8369-6E88ECFBEA18}"/>
    <cellStyle name="Separador de milhares 3 62 3 2" xfId="30283" xr:uid="{6B15D7A7-FE37-472C-9E65-ED907FD6284D}"/>
    <cellStyle name="Separador de milhares 3 62 3 3" xfId="39201" xr:uid="{6CC19C16-D4EC-44F0-ACB6-18B2E3761E5D}"/>
    <cellStyle name="Separador de milhares 3 62 3 4" xfId="45509" xr:uid="{E54E225E-3A06-445D-86E4-F71FDDD3A828}"/>
    <cellStyle name="Separador de milhares 3 62 4" xfId="26766" xr:uid="{ADD54107-D076-4BBD-9F13-EE2D3C6C2614}"/>
    <cellStyle name="Separador de milhares 3 62 5" xfId="28339" xr:uid="{9DE4B854-0D22-41AC-B27C-17DAA820F0C8}"/>
    <cellStyle name="Separador de milhares 3 62 6" xfId="39198" xr:uid="{39002598-DBDC-4420-B42B-A294928D330D}"/>
    <cellStyle name="Separador de milhares 3 62 7" xfId="43065" xr:uid="{4DDD30BD-6F04-41B8-9C94-13EF9CEC5B15}"/>
    <cellStyle name="Separador de milhares 3 63" xfId="22964" xr:uid="{18DDF92B-AACE-4EDA-96C4-6D69C4778FB1}"/>
    <cellStyle name="Separador de milhares 3 63 2" xfId="22965" xr:uid="{03462A7F-DF3A-4C54-A816-30819F0460DA}"/>
    <cellStyle name="Separador de milhares 3 63 2 2" xfId="22966" xr:uid="{CF20B975-81EF-42C0-A878-73A60E70837D}"/>
    <cellStyle name="Separador de milhares 3 63 2 2 2" xfId="31507" xr:uid="{541A9B14-F206-4AA4-8235-163317F2E09A}"/>
    <cellStyle name="Separador de milhares 3 63 2 2 3" xfId="39204" xr:uid="{D0572758-E8A4-4D8D-A322-F096E31CFEC4}"/>
    <cellStyle name="Separador de milhares 3 63 2 2 4" xfId="46733" xr:uid="{DD1B189A-B34C-48F5-A125-2C0803FA19A8}"/>
    <cellStyle name="Separador de milhares 3 63 2 3" xfId="29065" xr:uid="{B98D1EF4-96AF-4D8A-AD0E-C6273D55FBD8}"/>
    <cellStyle name="Separador de milhares 3 63 2 4" xfId="39203" xr:uid="{55753120-75D0-420E-85B7-62F033911C62}"/>
    <cellStyle name="Separador de milhares 3 63 2 5" xfId="44289" xr:uid="{6D31BEB5-2728-43DB-8CED-7A675AE09AFB}"/>
    <cellStyle name="Separador de milhares 3 63 3" xfId="22967" xr:uid="{91C31326-5D1F-420A-B061-7F655D4ED953}"/>
    <cellStyle name="Separador de milhares 3 63 3 2" xfId="30284" xr:uid="{3B3DD34C-CC4B-46E5-9EEC-D22680D79C6E}"/>
    <cellStyle name="Separador de milhares 3 63 3 3" xfId="39205" xr:uid="{C55BBE21-D46D-4A05-BA5A-CEFB22B47769}"/>
    <cellStyle name="Separador de milhares 3 63 3 4" xfId="45510" xr:uid="{F436EA58-565F-4C65-A6C7-4D9C6F266FAD}"/>
    <cellStyle name="Separador de milhares 3 63 4" xfId="26767" xr:uid="{CFC03890-6956-4FDF-A1E9-2C7A95CA7744}"/>
    <cellStyle name="Separador de milhares 3 63 5" xfId="28340" xr:uid="{7BAE678B-1C2F-4AE3-8118-B064BF22D9B7}"/>
    <cellStyle name="Separador de milhares 3 63 6" xfId="39202" xr:uid="{A6CE62BB-E667-486F-9FF4-E159B29A1D8E}"/>
    <cellStyle name="Separador de milhares 3 63 7" xfId="43066" xr:uid="{ECDF8092-2470-40F5-8927-BED32763C4CF}"/>
    <cellStyle name="Separador de milhares 3 64" xfId="22968" xr:uid="{79D1A82D-DB5A-473F-B37B-53DC0593A9CB}"/>
    <cellStyle name="Separador de milhares 3 64 2" xfId="22969" xr:uid="{C48CF69A-9B2C-42AB-8EB0-767A03B56E03}"/>
    <cellStyle name="Separador de milhares 3 64 2 2" xfId="22970" xr:uid="{B5D058A4-4376-46E8-BEFB-BEC207EB8053}"/>
    <cellStyle name="Separador de milhares 3 64 2 2 2" xfId="31508" xr:uid="{3DCB3311-1E90-4F26-AC3E-01CE54374C61}"/>
    <cellStyle name="Separador de milhares 3 64 2 2 3" xfId="39208" xr:uid="{70E7003E-FE57-4B7E-AE51-C98CF44294C2}"/>
    <cellStyle name="Separador de milhares 3 64 2 2 4" xfId="46734" xr:uid="{47EC5612-5473-4849-8DBC-29B4DF19360A}"/>
    <cellStyle name="Separador de milhares 3 64 2 3" xfId="29066" xr:uid="{47977AD5-BB9E-4F9E-875E-37A76223B09C}"/>
    <cellStyle name="Separador de milhares 3 64 2 4" xfId="39207" xr:uid="{D4663DB1-0601-484B-AE43-E14A9CA06CDF}"/>
    <cellStyle name="Separador de milhares 3 64 2 5" xfId="44290" xr:uid="{49B92404-5F8B-47FF-BA65-F7882239D375}"/>
    <cellStyle name="Separador de milhares 3 64 3" xfId="22971" xr:uid="{CDC99A5F-DEDD-4812-AC84-4FD64A2999D5}"/>
    <cellStyle name="Separador de milhares 3 64 3 2" xfId="30285" xr:uid="{5A71C474-62CB-4815-B817-1EC34C849F36}"/>
    <cellStyle name="Separador de milhares 3 64 3 3" xfId="39209" xr:uid="{E8DEC529-106B-4487-BA2C-93C731C66B8D}"/>
    <cellStyle name="Separador de milhares 3 64 3 4" xfId="45511" xr:uid="{6323CB25-1C6C-4711-9681-F93339388B90}"/>
    <cellStyle name="Separador de milhares 3 64 4" xfId="26768" xr:uid="{58900F4A-13DA-4D09-8F1D-A7EA4DC1D003}"/>
    <cellStyle name="Separador de milhares 3 64 5" xfId="28341" xr:uid="{A081D7D7-C890-4031-B9B9-D352F1D53009}"/>
    <cellStyle name="Separador de milhares 3 64 6" xfId="39206" xr:uid="{000CE5A7-CD6F-4E78-857E-986C8FDB0D02}"/>
    <cellStyle name="Separador de milhares 3 64 7" xfId="43067" xr:uid="{78D2CE5C-C2E2-45CA-AC33-D00F6770A9F7}"/>
    <cellStyle name="Separador de milhares 3 65" xfId="22972" xr:uid="{72DBC904-3407-4DF8-938B-5A1332DCEF15}"/>
    <cellStyle name="Separador de milhares 3 65 2" xfId="22973" xr:uid="{2800AE16-82A2-4837-8803-B110A3D83B21}"/>
    <cellStyle name="Separador de milhares 3 65 2 2" xfId="22974" xr:uid="{49B99152-E1C2-4254-A038-F6356A7AC899}"/>
    <cellStyle name="Separador de milhares 3 65 2 2 2" xfId="31509" xr:uid="{28EEB641-D146-4B04-ACDE-9D9FBD2F133F}"/>
    <cellStyle name="Separador de milhares 3 65 2 2 3" xfId="39212" xr:uid="{B5D7D9EE-46DC-48A5-A52F-845E457BDA99}"/>
    <cellStyle name="Separador de milhares 3 65 2 2 4" xfId="46735" xr:uid="{033B15D0-4401-4645-8E69-15476280AEEC}"/>
    <cellStyle name="Separador de milhares 3 65 2 3" xfId="29067" xr:uid="{05673915-651D-4A01-90A1-D80E332D209B}"/>
    <cellStyle name="Separador de milhares 3 65 2 4" xfId="39211" xr:uid="{452D7B6F-2C30-4C07-A996-515A42670464}"/>
    <cellStyle name="Separador de milhares 3 65 2 5" xfId="44291" xr:uid="{3B9A8C48-BE00-45D3-AED3-8D56A6643349}"/>
    <cellStyle name="Separador de milhares 3 65 3" xfId="22975" xr:uid="{F438D1BE-96E0-4194-A600-2D0E4C7AB61C}"/>
    <cellStyle name="Separador de milhares 3 65 3 2" xfId="30286" xr:uid="{A0984E67-189F-4A3C-ADA2-164F9E5E8914}"/>
    <cellStyle name="Separador de milhares 3 65 3 3" xfId="39213" xr:uid="{7A174CD6-A03F-45C5-9CD4-A15603BAA779}"/>
    <cellStyle name="Separador de milhares 3 65 3 4" xfId="45512" xr:uid="{96F2F91E-AC4F-4E02-9F93-7408525F0D25}"/>
    <cellStyle name="Separador de milhares 3 65 4" xfId="26769" xr:uid="{48EF666E-F7E6-4645-8D68-BF42683F91C9}"/>
    <cellStyle name="Separador de milhares 3 65 5" xfId="28342" xr:uid="{A004334D-5120-4659-93FF-3568EC7CFB2D}"/>
    <cellStyle name="Separador de milhares 3 65 6" xfId="39210" xr:uid="{EE080A9A-8009-4575-8921-1BE88AFF9A1C}"/>
    <cellStyle name="Separador de milhares 3 65 7" xfId="43068" xr:uid="{C849CBD0-8411-480D-8B39-D7477BD607B7}"/>
    <cellStyle name="Separador de milhares 3 66" xfId="22976" xr:uid="{3B76496E-5639-4131-AF51-300546E31BEA}"/>
    <cellStyle name="Separador de milhares 3 66 2" xfId="22977" xr:uid="{361E35AC-FE4D-4D74-AFB2-AA038EFF2AEE}"/>
    <cellStyle name="Separador de milhares 3 66 2 2" xfId="22978" xr:uid="{3352D548-4E98-4851-90EB-EC9750657BBC}"/>
    <cellStyle name="Separador de milhares 3 66 2 2 2" xfId="31510" xr:uid="{E1C235C1-A38D-4C89-BB19-80623F326725}"/>
    <cellStyle name="Separador de milhares 3 66 2 2 3" xfId="39216" xr:uid="{06BEE58A-1CD8-4099-82CD-F0657E1F021B}"/>
    <cellStyle name="Separador de milhares 3 66 2 2 4" xfId="46736" xr:uid="{7C9E09FD-0D6B-4E81-A91D-C606EA3BA8AE}"/>
    <cellStyle name="Separador de milhares 3 66 2 3" xfId="29068" xr:uid="{255148A8-0C48-4124-A392-23AC2FA37823}"/>
    <cellStyle name="Separador de milhares 3 66 2 4" xfId="39215" xr:uid="{B1F735BF-4285-4BB5-AD5F-535C80E78255}"/>
    <cellStyle name="Separador de milhares 3 66 2 5" xfId="44292" xr:uid="{3AC502E2-E395-4DEE-97EF-544AEA6FFA0D}"/>
    <cellStyle name="Separador de milhares 3 66 3" xfId="22979" xr:uid="{0C6D13E7-CCBA-4639-89B8-91DE06FB0F6F}"/>
    <cellStyle name="Separador de milhares 3 66 3 2" xfId="30287" xr:uid="{363ABF21-276A-4504-B026-A5D17214CF29}"/>
    <cellStyle name="Separador de milhares 3 66 3 3" xfId="39217" xr:uid="{A2C65DF5-ABB5-45C2-AC8D-95F57818ACBC}"/>
    <cellStyle name="Separador de milhares 3 66 3 4" xfId="45513" xr:uid="{D5B9B810-C91B-478D-A822-06DACC986186}"/>
    <cellStyle name="Separador de milhares 3 66 4" xfId="26770" xr:uid="{0CDF3339-8E66-4051-A356-3DEC54F0BC30}"/>
    <cellStyle name="Separador de milhares 3 66 5" xfId="28343" xr:uid="{B0C1E94E-5C38-47BA-A47B-43E271C77815}"/>
    <cellStyle name="Separador de milhares 3 66 6" xfId="39214" xr:uid="{CC70F02A-8008-4BF3-BFE6-093EA7235606}"/>
    <cellStyle name="Separador de milhares 3 66 7" xfId="43069" xr:uid="{8FA5B039-5DB0-4587-982B-C162ABBA8EBD}"/>
    <cellStyle name="Separador de milhares 3 67" xfId="22980" xr:uid="{73526BD3-071A-40A3-A42F-B6514BDC7FB4}"/>
    <cellStyle name="Separador de milhares 3 67 2" xfId="22981" xr:uid="{35787762-9B24-4527-B93A-3EF6F040B295}"/>
    <cellStyle name="Separador de milhares 3 67 2 2" xfId="22982" xr:uid="{A3D97D58-AB18-4E1D-AADE-7D21FA775D1D}"/>
    <cellStyle name="Separador de milhares 3 67 2 2 2" xfId="31511" xr:uid="{AB483FB6-1198-40B6-A1F1-735DEDA36DAA}"/>
    <cellStyle name="Separador de milhares 3 67 2 2 3" xfId="39220" xr:uid="{DD9C7164-E2EF-4E65-930D-BD2566D8CF2E}"/>
    <cellStyle name="Separador de milhares 3 67 2 2 4" xfId="46737" xr:uid="{03225FAE-7067-4DAC-8E0C-F90B70825334}"/>
    <cellStyle name="Separador de milhares 3 67 2 3" xfId="29069" xr:uid="{6FE13C00-50EC-4620-BDFF-93D2047AD25B}"/>
    <cellStyle name="Separador de milhares 3 67 2 4" xfId="39219" xr:uid="{9233071F-B48E-40A7-81D7-7DA8E0616341}"/>
    <cellStyle name="Separador de milhares 3 67 2 5" xfId="44293" xr:uid="{B439B4FF-457C-4A9F-90F8-4A016D6656A1}"/>
    <cellStyle name="Separador de milhares 3 67 3" xfId="22983" xr:uid="{BA3F19E2-A652-419A-8ADE-3DCE36E11DDC}"/>
    <cellStyle name="Separador de milhares 3 67 3 2" xfId="30288" xr:uid="{AF332790-3980-4258-9E5B-E8AF447FC86F}"/>
    <cellStyle name="Separador de milhares 3 67 3 3" xfId="39221" xr:uid="{E54AB7F8-7F09-4437-88ED-9948E8227F75}"/>
    <cellStyle name="Separador de milhares 3 67 3 4" xfId="45514" xr:uid="{60C51903-F223-413C-A183-9085EBEB8BAD}"/>
    <cellStyle name="Separador de milhares 3 67 4" xfId="26771" xr:uid="{CEDFDAF1-FB2A-49F8-AE6D-DF272B5D56FD}"/>
    <cellStyle name="Separador de milhares 3 67 5" xfId="28344" xr:uid="{E793946E-CB7D-4ABB-904A-A8836F8F69A0}"/>
    <cellStyle name="Separador de milhares 3 67 6" xfId="39218" xr:uid="{0EE13E96-ED0D-47FA-AA9D-797B85970F41}"/>
    <cellStyle name="Separador de milhares 3 67 7" xfId="43070" xr:uid="{766CBE3B-BADC-4F8A-A345-86853F301E63}"/>
    <cellStyle name="Separador de milhares 3 68" xfId="22984" xr:uid="{244BE77F-F721-42C6-A5D6-70DB0E4189FA}"/>
    <cellStyle name="Separador de milhares 3 68 2" xfId="22985" xr:uid="{6D53D2D1-B8F6-4BD4-A7E1-710DF0EA262C}"/>
    <cellStyle name="Separador de milhares 3 68 2 2" xfId="22986" xr:uid="{D0D50458-2943-4841-AF8E-FC5443E39D60}"/>
    <cellStyle name="Separador de milhares 3 68 2 2 2" xfId="31512" xr:uid="{E02C000A-818C-4A1E-AEF0-1FDBE7AC4918}"/>
    <cellStyle name="Separador de milhares 3 68 2 2 3" xfId="39224" xr:uid="{2D2FE7DF-7B8D-4034-AB8A-03A91D6529D0}"/>
    <cellStyle name="Separador de milhares 3 68 2 2 4" xfId="46738" xr:uid="{8C9B19F1-D7FB-4716-B26D-5DDDEDE3D842}"/>
    <cellStyle name="Separador de milhares 3 68 2 3" xfId="29070" xr:uid="{205ACECC-66B7-44AB-88AB-53D4A1C47046}"/>
    <cellStyle name="Separador de milhares 3 68 2 4" xfId="39223" xr:uid="{DCAC1048-0877-4CD9-B5E3-DFF274DBCE80}"/>
    <cellStyle name="Separador de milhares 3 68 2 5" xfId="44294" xr:uid="{35D56D0F-5BF6-4566-BA9D-6306BD38D445}"/>
    <cellStyle name="Separador de milhares 3 68 3" xfId="22987" xr:uid="{7AA55B26-359F-461C-BB5A-551A8B1A14B5}"/>
    <cellStyle name="Separador de milhares 3 68 3 2" xfId="30289" xr:uid="{2FCB0200-32BA-4CD1-9F4B-C23AA6A0E715}"/>
    <cellStyle name="Separador de milhares 3 68 3 3" xfId="39225" xr:uid="{0B7D632E-120C-4751-9B10-B025D29AE16C}"/>
    <cellStyle name="Separador de milhares 3 68 3 4" xfId="45515" xr:uid="{4B5DCDE4-9638-4E11-A3EE-82268BDC5A7B}"/>
    <cellStyle name="Separador de milhares 3 68 4" xfId="26772" xr:uid="{2FB5EF36-D2A1-4440-BD48-622F3F85403B}"/>
    <cellStyle name="Separador de milhares 3 68 5" xfId="28345" xr:uid="{B89FF678-8F54-4469-B9AF-25AF01D129C2}"/>
    <cellStyle name="Separador de milhares 3 68 6" xfId="39222" xr:uid="{5495F21A-2A10-4556-97F2-37720D640BE8}"/>
    <cellStyle name="Separador de milhares 3 68 7" xfId="43071" xr:uid="{E1EA0B3C-F65F-43F1-8764-9B0729719EDD}"/>
    <cellStyle name="Separador de milhares 3 69" xfId="22988" xr:uid="{DFEF3E3A-00E1-4A99-82AA-A283D2647EB4}"/>
    <cellStyle name="Separador de milhares 3 69 2" xfId="22989" xr:uid="{541C66F2-EBB1-4918-9EB6-78100696AB9C}"/>
    <cellStyle name="Separador de milhares 3 69 2 2" xfId="22990" xr:uid="{5D8D4DC3-57E8-45D1-BACF-3B51B1B0BB52}"/>
    <cellStyle name="Separador de milhares 3 69 2 2 2" xfId="31513" xr:uid="{B6D9F3FE-6A06-4DED-8AFB-964444EF8D96}"/>
    <cellStyle name="Separador de milhares 3 69 2 2 3" xfId="39228" xr:uid="{025E5695-BB53-4CF0-BC9E-BDEC1F013DC4}"/>
    <cellStyle name="Separador de milhares 3 69 2 2 4" xfId="46739" xr:uid="{2460DEAC-ADD2-4384-9818-996AC6654B1E}"/>
    <cellStyle name="Separador de milhares 3 69 2 3" xfId="29071" xr:uid="{169777D3-19B2-4BC6-9603-ECA6B266AD1D}"/>
    <cellStyle name="Separador de milhares 3 69 2 4" xfId="39227" xr:uid="{FA9E08E3-1C0B-4FBC-9091-012B11358175}"/>
    <cellStyle name="Separador de milhares 3 69 2 5" xfId="44295" xr:uid="{16BCCEFD-7557-4F49-95F6-1982051F5B56}"/>
    <cellStyle name="Separador de milhares 3 69 3" xfId="22991" xr:uid="{EF97023D-CA0B-4BCE-B8ED-EEDB60A75B3A}"/>
    <cellStyle name="Separador de milhares 3 69 3 2" xfId="30290" xr:uid="{2369D5CF-3D0D-4437-BDC8-A660C94AF270}"/>
    <cellStyle name="Separador de milhares 3 69 3 3" xfId="39229" xr:uid="{3D3601EA-3842-45E6-AAA7-0ED31CDA0ADB}"/>
    <cellStyle name="Separador de milhares 3 69 3 4" xfId="45516" xr:uid="{AE863BEB-1DB9-484D-A868-365FC2B63436}"/>
    <cellStyle name="Separador de milhares 3 69 4" xfId="26773" xr:uid="{B2E3BA61-16A3-42BE-ADAE-603086D5F91F}"/>
    <cellStyle name="Separador de milhares 3 69 5" xfId="28346" xr:uid="{8FF27BD2-EA67-439B-A236-0B3D3E97D94A}"/>
    <cellStyle name="Separador de milhares 3 69 6" xfId="39226" xr:uid="{AA316EBA-9204-459B-B6DD-7D712F09D86A}"/>
    <cellStyle name="Separador de milhares 3 69 7" xfId="43072" xr:uid="{3FEF6846-E593-4433-90C3-25565155E6CB}"/>
    <cellStyle name="Separador de milhares 3 7" xfId="14388" xr:uid="{054FA3C0-34AD-4DE1-9E7C-1E9FC35079D2}"/>
    <cellStyle name="Separador de milhares 3 7 2" xfId="17018" xr:uid="{54DC3610-4923-4F46-A2B2-A1E66AFF8728}"/>
    <cellStyle name="Separador de milhares 3 7 2 2" xfId="22994" xr:uid="{29696F8A-5004-434C-87B9-AF0729CFA5E9}"/>
    <cellStyle name="Separador de milhares 3 7 2 2 2" xfId="30618" xr:uid="{8063BB78-6BF8-4C97-A44E-7F8F857C7411}"/>
    <cellStyle name="Separador de milhares 3 7 2 2 3" xfId="39232" xr:uid="{3BD62C29-194D-4161-8FF7-A963A47E1775}"/>
    <cellStyle name="Separador de milhares 3 7 2 2 4" xfId="45844" xr:uid="{DAC61742-4F61-48BB-AAD6-4D00C1463293}"/>
    <cellStyle name="Separador de milhares 3 7 2 3" xfId="22993" xr:uid="{A5EAE4A8-7278-449E-8CD3-09EBBBB16547}"/>
    <cellStyle name="Separador de milhares 3 7 2 3 2" xfId="39231" xr:uid="{EF231980-2238-4BA1-8E68-6E28AFDC4E3D}"/>
    <cellStyle name="Separador de milhares 3 7 2 4" xfId="25878" xr:uid="{35268A2B-7504-47EC-AAF0-4AA1581E776B}"/>
    <cellStyle name="Separador de milhares 3 7 2 5" xfId="27451" xr:uid="{49ED1D49-CFAD-4436-9B04-A338F9FA4EA0}"/>
    <cellStyle name="Separador de milhares 3 7 2 6" xfId="35190" xr:uid="{D5FAD2F2-C9BD-441C-9FF7-62954D4A3906}"/>
    <cellStyle name="Separador de milhares 3 7 2 7" xfId="43400" xr:uid="{6071E6B7-9BD2-4155-A3C1-B7CC6F26E8CD}"/>
    <cellStyle name="Separador de milhares 3 7 3" xfId="22995" xr:uid="{5A56E015-3757-440E-B412-F7E89F5E006D}"/>
    <cellStyle name="Separador de milhares 3 7 3 2" xfId="29395" xr:uid="{C1330C08-125E-4D42-8827-6139C196DF38}"/>
    <cellStyle name="Separador de milhares 3 7 3 3" xfId="39233" xr:uid="{68962201-1466-49C7-A2DE-6A52729846DD}"/>
    <cellStyle name="Separador de milhares 3 7 3 4" xfId="44621" xr:uid="{420F2553-5184-4A80-827F-FBD3069E6BD4}"/>
    <cellStyle name="Separador de milhares 3 7 4" xfId="22992" xr:uid="{C3801066-1F4B-4F59-83C4-A819912F8C78}"/>
    <cellStyle name="Separador de milhares 3 7 4 2" xfId="32367" xr:uid="{AF7F426B-688F-44E7-9499-410E5F27AA10}"/>
    <cellStyle name="Separador de milhares 3 7 4 3" xfId="39230" xr:uid="{D8C29CB4-C8E0-4BDD-8DFE-C7C92A58142C}"/>
    <cellStyle name="Separador de milhares 3 7 4 4" xfId="47098" xr:uid="{DB54D3AB-955C-44A5-8025-0BE50DDD3239}"/>
    <cellStyle name="Separador de milhares 3 7 5" xfId="33736" xr:uid="{A05AFBF4-7FDB-4DE2-84A5-62502A945E31}"/>
    <cellStyle name="Separador de milhares 3 7 5 2" xfId="48615" xr:uid="{A385BD36-5A54-41BE-8DEF-C4765F57FD73}"/>
    <cellStyle name="Separador de milhares 3 7 6" xfId="42177" xr:uid="{8FC982CC-775B-4A62-BDA0-94CAE64EB3DE}"/>
    <cellStyle name="Separador de milhares 3 70" xfId="22996" xr:uid="{9D5DA655-BA8C-4D12-887E-006038F861AB}"/>
    <cellStyle name="Separador de milhares 3 70 2" xfId="22997" xr:uid="{914146FE-E2EE-4D83-97BD-4AA7996D91C9}"/>
    <cellStyle name="Separador de milhares 3 70 2 2" xfId="22998" xr:uid="{89E570B3-B345-46C4-9E3B-A970EC6528F2}"/>
    <cellStyle name="Separador de milhares 3 70 2 2 2" xfId="31514" xr:uid="{DC94C5E0-4777-497C-9A2C-70AC06073286}"/>
    <cellStyle name="Separador de milhares 3 70 2 2 3" xfId="39236" xr:uid="{3CF744C8-B6DF-4A3D-9D9A-8D4417D238D0}"/>
    <cellStyle name="Separador de milhares 3 70 2 2 4" xfId="46740" xr:uid="{6541B9BB-15A6-49C5-BB49-B93FE1BEDFD1}"/>
    <cellStyle name="Separador de milhares 3 70 2 3" xfId="29072" xr:uid="{0B8FFA73-1CBC-4CCF-ACAB-E6DEBA40A549}"/>
    <cellStyle name="Separador de milhares 3 70 2 4" xfId="39235" xr:uid="{BA0E90B1-30DD-4FA4-A2C1-1C9C48E5E89D}"/>
    <cellStyle name="Separador de milhares 3 70 2 5" xfId="44296" xr:uid="{3625D06E-489F-486B-AF3B-16E7A3A8F32A}"/>
    <cellStyle name="Separador de milhares 3 70 3" xfId="22999" xr:uid="{2CD20996-25BE-44D5-9CE1-DCB6187C11F8}"/>
    <cellStyle name="Separador de milhares 3 70 3 2" xfId="30291" xr:uid="{8671C5E7-0E8C-4BA9-86CC-3CF16BDCE0C8}"/>
    <cellStyle name="Separador de milhares 3 70 3 3" xfId="39237" xr:uid="{4FA713C5-4232-41DC-842E-A62C3249065B}"/>
    <cellStyle name="Separador de milhares 3 70 3 4" xfId="45517" xr:uid="{4F81BA31-0834-42D7-8B48-6D8A467471A7}"/>
    <cellStyle name="Separador de milhares 3 70 4" xfId="26774" xr:uid="{39009A7A-87BC-405B-BD0E-7F9A39A1E3BD}"/>
    <cellStyle name="Separador de milhares 3 70 5" xfId="28347" xr:uid="{C083EFF1-59CC-4430-803E-D79F255E2746}"/>
    <cellStyle name="Separador de milhares 3 70 6" xfId="39234" xr:uid="{50019354-E8A1-474F-8753-89BA785A6185}"/>
    <cellStyle name="Separador de milhares 3 70 7" xfId="43073" xr:uid="{302FBE14-5C26-43E0-9865-C28FD388465B}"/>
    <cellStyle name="Separador de milhares 3 71" xfId="23000" xr:uid="{F66B9A66-5143-49CF-999D-037F9D78CD6F}"/>
    <cellStyle name="Separador de milhares 3 71 2" xfId="23001" xr:uid="{F1E4728B-9554-4E87-92C2-A77AE09AA747}"/>
    <cellStyle name="Separador de milhares 3 71 2 2" xfId="23002" xr:uid="{0A499CB2-B415-4B55-958C-FCB49BC2CA3C}"/>
    <cellStyle name="Separador de milhares 3 71 2 2 2" xfId="31515" xr:uid="{38070F94-C509-4083-821F-5B1E65292B67}"/>
    <cellStyle name="Separador de milhares 3 71 2 2 3" xfId="39240" xr:uid="{CBE16487-FF49-498B-B33C-6A213CE2203B}"/>
    <cellStyle name="Separador de milhares 3 71 2 2 4" xfId="46741" xr:uid="{A276ED1B-B60A-41CE-9003-8737FEBDCDCA}"/>
    <cellStyle name="Separador de milhares 3 71 2 3" xfId="29073" xr:uid="{E0068D31-008A-4ED7-B2DD-5C40DF05E4AA}"/>
    <cellStyle name="Separador de milhares 3 71 2 4" xfId="39239" xr:uid="{7A6FD0AB-043A-4DAF-A88D-80B3DB2CBFC6}"/>
    <cellStyle name="Separador de milhares 3 71 2 5" xfId="44297" xr:uid="{788A0329-9C2F-41F0-9F63-5FB69AB95A50}"/>
    <cellStyle name="Separador de milhares 3 71 3" xfId="23003" xr:uid="{D363FC32-9078-497C-A187-398E7096E7E8}"/>
    <cellStyle name="Separador de milhares 3 71 3 2" xfId="30292" xr:uid="{6D22693F-A46C-4E12-AE7F-F02C75DD5043}"/>
    <cellStyle name="Separador de milhares 3 71 3 3" xfId="39241" xr:uid="{C45B40DB-14D3-4E62-BE4B-CEA4098A956A}"/>
    <cellStyle name="Separador de milhares 3 71 3 4" xfId="45518" xr:uid="{7E259840-37E9-434B-A9CA-F619EDDF21FB}"/>
    <cellStyle name="Separador de milhares 3 71 4" xfId="26775" xr:uid="{6F4E9FB5-DE09-401B-8ABF-68812C49BA22}"/>
    <cellStyle name="Separador de milhares 3 71 5" xfId="28348" xr:uid="{356FD002-DB5D-454A-AF57-5571D8D9CDB6}"/>
    <cellStyle name="Separador de milhares 3 71 6" xfId="39238" xr:uid="{7761F118-A124-467C-858C-6A22144FBC68}"/>
    <cellStyle name="Separador de milhares 3 71 7" xfId="43074" xr:uid="{87F15D3A-75C2-4F89-A15A-E8DE52DFE205}"/>
    <cellStyle name="Separador de milhares 3 72" xfId="23004" xr:uid="{86C99F3F-045F-4C16-8578-557C496C2164}"/>
    <cellStyle name="Separador de milhares 3 72 2" xfId="23005" xr:uid="{0DC31B19-091A-45DB-92B8-1341B18B0848}"/>
    <cellStyle name="Separador de milhares 3 72 2 2" xfId="23006" xr:uid="{10BDD189-6742-4F38-BE0B-BBB9C7D09FA2}"/>
    <cellStyle name="Separador de milhares 3 72 2 2 2" xfId="31516" xr:uid="{EBFCDDD9-D7C8-4306-95EE-0B8C2B0C5D1E}"/>
    <cellStyle name="Separador de milhares 3 72 2 2 3" xfId="39244" xr:uid="{841EBA81-8CFF-4326-8BB4-E3FD97E11EBA}"/>
    <cellStyle name="Separador de milhares 3 72 2 2 4" xfId="46742" xr:uid="{305F61F1-EE2C-412E-A961-68136D5E77CC}"/>
    <cellStyle name="Separador de milhares 3 72 2 3" xfId="29074" xr:uid="{3F4352C1-F90B-4FC0-BCEE-85D4C0E2A8E3}"/>
    <cellStyle name="Separador de milhares 3 72 2 4" xfId="39243" xr:uid="{55EC57CF-57D2-4D6F-A9DF-B363435DDA86}"/>
    <cellStyle name="Separador de milhares 3 72 2 5" xfId="44298" xr:uid="{D68F90C9-51DD-4EC7-B48E-E874B6FE66FF}"/>
    <cellStyle name="Separador de milhares 3 72 3" xfId="23007" xr:uid="{A5B7A0F4-84D9-41E3-94CE-634EEBD2F6B5}"/>
    <cellStyle name="Separador de milhares 3 72 3 2" xfId="30293" xr:uid="{9C3EDF88-28BC-4445-9483-8A800B09B619}"/>
    <cellStyle name="Separador de milhares 3 72 3 3" xfId="39245" xr:uid="{44A4AC1E-C0D9-4B25-BDAD-3F9ED92036E5}"/>
    <cellStyle name="Separador de milhares 3 72 3 4" xfId="45519" xr:uid="{4F28010B-3523-44B8-9B13-42560F8AD03A}"/>
    <cellStyle name="Separador de milhares 3 72 4" xfId="26776" xr:uid="{FAA4C531-EABC-495A-B7D9-0638DC74CBEA}"/>
    <cellStyle name="Separador de milhares 3 72 5" xfId="28349" xr:uid="{BB927B45-EA73-4B72-A893-9AC9B3436F07}"/>
    <cellStyle name="Separador de milhares 3 72 6" xfId="39242" xr:uid="{EA99DC65-3EBE-4B72-B400-DFB1478D16C5}"/>
    <cellStyle name="Separador de milhares 3 72 7" xfId="43075" xr:uid="{A54C626E-1B5F-40E8-8ECD-40F3D93CD8C5}"/>
    <cellStyle name="Separador de milhares 3 73" xfId="23008" xr:uid="{52489E18-C041-4E6A-B3EB-4CC720B324C6}"/>
    <cellStyle name="Separador de milhares 3 73 2" xfId="23009" xr:uid="{FB7D9AB6-88DA-4FC4-85FD-B8833E74D81D}"/>
    <cellStyle name="Separador de milhares 3 73 2 2" xfId="23010" xr:uid="{7FA2ACD5-0DFC-4696-B412-1762335191D4}"/>
    <cellStyle name="Separador de milhares 3 73 2 2 2" xfId="31517" xr:uid="{B8B8770B-8B1C-4994-BDD1-66299AE9BBB6}"/>
    <cellStyle name="Separador de milhares 3 73 2 2 3" xfId="39248" xr:uid="{BB260299-E0C4-4F3A-B217-DF0907D9256E}"/>
    <cellStyle name="Separador de milhares 3 73 2 2 4" xfId="46743" xr:uid="{E1D3F4EF-B137-4812-8D93-0AEDC26BD1C2}"/>
    <cellStyle name="Separador de milhares 3 73 2 3" xfId="29075" xr:uid="{42828305-D6F9-4E83-9CBA-74855F5D1D87}"/>
    <cellStyle name="Separador de milhares 3 73 2 4" xfId="39247" xr:uid="{FCB95467-4595-47F8-9E03-9E6A50583926}"/>
    <cellStyle name="Separador de milhares 3 73 2 5" xfId="44299" xr:uid="{253F30D9-1ACD-4053-9849-499E01E1B5A4}"/>
    <cellStyle name="Separador de milhares 3 73 3" xfId="23011" xr:uid="{D63DDF49-3FB3-4BA3-93CA-5B39FD484486}"/>
    <cellStyle name="Separador de milhares 3 73 3 2" xfId="30294" xr:uid="{2E050ED9-1AFA-477D-A11E-DB9564A4873E}"/>
    <cellStyle name="Separador de milhares 3 73 3 3" xfId="39249" xr:uid="{3D51CF9E-9A82-4BFD-BF50-3913FC39C307}"/>
    <cellStyle name="Separador de milhares 3 73 3 4" xfId="45520" xr:uid="{6A23A373-96F6-4866-B872-72153CF99CD1}"/>
    <cellStyle name="Separador de milhares 3 73 4" xfId="26777" xr:uid="{E74767D9-B5AA-4AE2-89D6-B427F642D194}"/>
    <cellStyle name="Separador de milhares 3 73 5" xfId="28350" xr:uid="{F0EE30A4-1BE9-477E-8CB3-6284F8BC5081}"/>
    <cellStyle name="Separador de milhares 3 73 6" xfId="39246" xr:uid="{4EA086AA-F022-4253-8C14-CC2A3DDC1842}"/>
    <cellStyle name="Separador de milhares 3 73 7" xfId="43076" xr:uid="{C42826E2-346D-4D77-B30E-1CD1AC711798}"/>
    <cellStyle name="Separador de milhares 3 74" xfId="23012" xr:uid="{6F390EFC-B9E6-460C-BA32-9E0D7C2166DA}"/>
    <cellStyle name="Separador de milhares 3 74 2" xfId="23013" xr:uid="{12B8A042-2AFE-49D4-8453-F9551A6473F2}"/>
    <cellStyle name="Separador de milhares 3 74 2 2" xfId="23014" xr:uid="{A67673F1-D26A-49B6-B920-04BFF2A156C2}"/>
    <cellStyle name="Separador de milhares 3 74 2 2 2" xfId="31518" xr:uid="{EE09325F-506E-44A0-914A-CAB70A12D169}"/>
    <cellStyle name="Separador de milhares 3 74 2 2 3" xfId="39252" xr:uid="{8845D73A-D946-4C0F-817F-35443FCBF236}"/>
    <cellStyle name="Separador de milhares 3 74 2 2 4" xfId="46744" xr:uid="{280F86E9-A4BE-4ADF-B8D5-3C4D862F369E}"/>
    <cellStyle name="Separador de milhares 3 74 2 3" xfId="29076" xr:uid="{20A36A7A-7A3F-4427-BD39-5A62F691AFDF}"/>
    <cellStyle name="Separador de milhares 3 74 2 4" xfId="39251" xr:uid="{2967E17D-D49C-4CB5-B201-90CEDB65F070}"/>
    <cellStyle name="Separador de milhares 3 74 2 5" xfId="44300" xr:uid="{F577A881-8C75-42DD-A6E7-CE90D4DB64FF}"/>
    <cellStyle name="Separador de milhares 3 74 3" xfId="23015" xr:uid="{2F543088-1734-4583-9347-2FA038CE91C9}"/>
    <cellStyle name="Separador de milhares 3 74 3 2" xfId="30295" xr:uid="{357090F5-6904-47A5-BA90-47FB6E013EB2}"/>
    <cellStyle name="Separador de milhares 3 74 3 3" xfId="39253" xr:uid="{B2D6DB78-9EE5-4EE1-9A91-1698F264B8F9}"/>
    <cellStyle name="Separador de milhares 3 74 3 4" xfId="45521" xr:uid="{EB6D10CE-0AB7-48A2-BE8C-3AB701055175}"/>
    <cellStyle name="Separador de milhares 3 74 4" xfId="26778" xr:uid="{A169AF62-3615-4D33-BA9D-15A01E952FF0}"/>
    <cellStyle name="Separador de milhares 3 74 5" xfId="28351" xr:uid="{D0E57B95-FD7F-49CB-8DAB-16625AB07E5B}"/>
    <cellStyle name="Separador de milhares 3 74 6" xfId="39250" xr:uid="{00CFA3E5-152E-4927-9AF1-684FA6BB3D5F}"/>
    <cellStyle name="Separador de milhares 3 74 7" xfId="43077" xr:uid="{5167E8FF-282F-43F7-A9A7-37E5191BB6C7}"/>
    <cellStyle name="Separador de milhares 3 75" xfId="23016" xr:uid="{E40387F6-B284-4195-8FA8-73B5B68AF1EF}"/>
    <cellStyle name="Separador de milhares 3 75 2" xfId="23017" xr:uid="{F3B6D792-6321-4D15-8399-2DA2AB62A80B}"/>
    <cellStyle name="Separador de milhares 3 75 2 2" xfId="23018" xr:uid="{72C43373-C1C3-426D-A140-B12D762A89A4}"/>
    <cellStyle name="Separador de milhares 3 75 2 2 2" xfId="31519" xr:uid="{7424F83E-C433-46FC-8601-8B03FD811860}"/>
    <cellStyle name="Separador de milhares 3 75 2 2 3" xfId="39256" xr:uid="{96AAADFF-84A8-436F-8EED-3AE7DEBDD677}"/>
    <cellStyle name="Separador de milhares 3 75 2 2 4" xfId="46745" xr:uid="{00B9D286-3C41-472E-B1E4-2C279BFEEF00}"/>
    <cellStyle name="Separador de milhares 3 75 2 3" xfId="29077" xr:uid="{98CA2CA0-E250-41A0-838D-D0AB6A9E8403}"/>
    <cellStyle name="Separador de milhares 3 75 2 4" xfId="39255" xr:uid="{8F637A9E-161C-480A-B388-9F070DC3D9E4}"/>
    <cellStyle name="Separador de milhares 3 75 2 5" xfId="44301" xr:uid="{7F612B57-3B83-4D67-B450-87D7A909E8F5}"/>
    <cellStyle name="Separador de milhares 3 75 3" xfId="23019" xr:uid="{D217CCA7-742F-448A-98DC-ADBF90EEE2EB}"/>
    <cellStyle name="Separador de milhares 3 75 3 2" xfId="30296" xr:uid="{7A297562-C191-498A-843C-A91380443DA7}"/>
    <cellStyle name="Separador de milhares 3 75 3 3" xfId="39257" xr:uid="{6806F9B8-1FCA-4ADD-A160-D4F768269CA7}"/>
    <cellStyle name="Separador de milhares 3 75 3 4" xfId="45522" xr:uid="{5FBC9F26-F5E5-4EC6-9BB1-0DA96E0E46B1}"/>
    <cellStyle name="Separador de milhares 3 75 4" xfId="26779" xr:uid="{37953162-94B9-492E-80B0-88FA4F12666B}"/>
    <cellStyle name="Separador de milhares 3 75 5" xfId="28352" xr:uid="{B43CD536-C5A7-4178-B0DC-DCEF7023950F}"/>
    <cellStyle name="Separador de milhares 3 75 6" xfId="39254" xr:uid="{80C92EC5-6B72-487A-AFC8-06BB57FC28B0}"/>
    <cellStyle name="Separador de milhares 3 75 7" xfId="43078" xr:uid="{60086465-3EF2-4CEC-89F5-3A10F5805075}"/>
    <cellStyle name="Separador de milhares 3 76" xfId="23020" xr:uid="{410CF612-465B-474B-9170-965B419DD659}"/>
    <cellStyle name="Separador de milhares 3 76 2" xfId="23021" xr:uid="{9AEF1C79-1D73-4371-912E-6A2D62C03A10}"/>
    <cellStyle name="Separador de milhares 3 76 2 2" xfId="23022" xr:uid="{A3AB6E51-4F99-4BDD-A8D8-A481426DE86B}"/>
    <cellStyle name="Separador de milhares 3 76 2 2 2" xfId="31520" xr:uid="{54243FED-B3C7-401D-9E6D-F16659ECEDEF}"/>
    <cellStyle name="Separador de milhares 3 76 2 2 3" xfId="39260" xr:uid="{C732F7F4-23CA-472E-9C4E-C916DA111945}"/>
    <cellStyle name="Separador de milhares 3 76 2 2 4" xfId="46746" xr:uid="{6D51020A-EB4E-488A-BA26-A924C8E18844}"/>
    <cellStyle name="Separador de milhares 3 76 2 3" xfId="29078" xr:uid="{C9D8C2EB-CECA-44E2-B9E1-66BCF872C901}"/>
    <cellStyle name="Separador de milhares 3 76 2 4" xfId="39259" xr:uid="{4A4EE0C0-50D4-4FEC-A045-F5F57BCD17FA}"/>
    <cellStyle name="Separador de milhares 3 76 2 5" xfId="44302" xr:uid="{E7C3F5ED-D459-4194-AF66-FA2FDC143FAF}"/>
    <cellStyle name="Separador de milhares 3 76 3" xfId="23023" xr:uid="{F22AABD5-C02A-4543-BFC9-D12A9BC14850}"/>
    <cellStyle name="Separador de milhares 3 76 3 2" xfId="30297" xr:uid="{234D93F9-FF1F-4503-A0A4-271D1747E7C7}"/>
    <cellStyle name="Separador de milhares 3 76 3 3" xfId="39261" xr:uid="{42CAF285-51B2-481D-A9EB-F4096F4974A4}"/>
    <cellStyle name="Separador de milhares 3 76 3 4" xfId="45523" xr:uid="{7D1AE0A2-939E-406A-91D3-BC9D60087480}"/>
    <cellStyle name="Separador de milhares 3 76 4" xfId="26780" xr:uid="{C1A17103-7087-41B2-A1B0-73EA608E8D5C}"/>
    <cellStyle name="Separador de milhares 3 76 5" xfId="28353" xr:uid="{DFC0A987-AF66-4BC0-89F6-92513EEA3F09}"/>
    <cellStyle name="Separador de milhares 3 76 6" xfId="39258" xr:uid="{B59931EB-A637-422E-A2E7-008DCEA8EC29}"/>
    <cellStyle name="Separador de milhares 3 76 7" xfId="43079" xr:uid="{DE751FE5-1253-4672-9596-7ED2A62E3208}"/>
    <cellStyle name="Separador de milhares 3 77" xfId="23024" xr:uid="{B47693B5-13B9-4FC0-81CF-00C5D2A24FE7}"/>
    <cellStyle name="Separador de milhares 3 77 2" xfId="23025" xr:uid="{04A99A9D-13F3-4DE2-841C-149B23054E2C}"/>
    <cellStyle name="Separador de milhares 3 77 2 2" xfId="23026" xr:uid="{82DB46FE-FD59-428C-B547-ED52394A2B5D}"/>
    <cellStyle name="Separador de milhares 3 77 2 2 2" xfId="31521" xr:uid="{82FDBE0E-677B-41FC-80D8-4E6C311852F7}"/>
    <cellStyle name="Separador de milhares 3 77 2 2 3" xfId="39264" xr:uid="{1829E561-00CE-4B30-B025-941FB4C5CBEE}"/>
    <cellStyle name="Separador de milhares 3 77 2 2 4" xfId="46747" xr:uid="{6F9BCF6B-37A6-4A1D-934B-26971C1D6626}"/>
    <cellStyle name="Separador de milhares 3 77 2 3" xfId="29079" xr:uid="{61385242-BE79-4109-B18A-484ED78363DE}"/>
    <cellStyle name="Separador de milhares 3 77 2 4" xfId="39263" xr:uid="{1CD8ABC8-F189-463B-AFAA-251533B0F7CC}"/>
    <cellStyle name="Separador de milhares 3 77 2 5" xfId="44303" xr:uid="{B6B5DE21-FBC4-4B0F-86EE-4323050DC7F3}"/>
    <cellStyle name="Separador de milhares 3 77 3" xfId="23027" xr:uid="{D66F4114-03A4-4E3C-8EB8-7268304DE7D6}"/>
    <cellStyle name="Separador de milhares 3 77 3 2" xfId="30298" xr:uid="{42256193-0F3D-43A4-A4BA-24CAEBC1BCF1}"/>
    <cellStyle name="Separador de milhares 3 77 3 3" xfId="39265" xr:uid="{CF7283FE-9B0B-44AD-AAF5-69C14526896C}"/>
    <cellStyle name="Separador de milhares 3 77 3 4" xfId="45524" xr:uid="{D5A61CF7-B677-4B9B-A132-97FAF4AF8189}"/>
    <cellStyle name="Separador de milhares 3 77 4" xfId="26781" xr:uid="{E37CDD44-18FC-4300-B0EE-7F47522B68C8}"/>
    <cellStyle name="Separador de milhares 3 77 5" xfId="28354" xr:uid="{38C1F11B-01C4-4B07-993D-8A05E7A43FED}"/>
    <cellStyle name="Separador de milhares 3 77 6" xfId="39262" xr:uid="{1549B85E-0372-4E30-94ED-85C01894C930}"/>
    <cellStyle name="Separador de milhares 3 77 7" xfId="43080" xr:uid="{093E67A2-9C49-482F-AD59-D275929E8955}"/>
    <cellStyle name="Separador de milhares 3 78" xfId="23028" xr:uid="{B4736B4E-12F2-4354-B9C5-9EEEFAC3918A}"/>
    <cellStyle name="Separador de milhares 3 78 2" xfId="23029" xr:uid="{31C9574E-491F-497B-AE9E-EA6DA919B70B}"/>
    <cellStyle name="Separador de milhares 3 78 2 2" xfId="23030" xr:uid="{111B1598-6859-42A2-A529-F7FFACB42456}"/>
    <cellStyle name="Separador de milhares 3 78 2 2 2" xfId="31522" xr:uid="{BB3D2533-3F78-4773-A5D6-37A81FF53C05}"/>
    <cellStyle name="Separador de milhares 3 78 2 2 3" xfId="39268" xr:uid="{E7BBF93D-BC14-445A-B5D1-1769F4A51AAE}"/>
    <cellStyle name="Separador de milhares 3 78 2 2 4" xfId="46748" xr:uid="{EAF9BFF4-B802-4B09-BA7C-E315B8F9D4B3}"/>
    <cellStyle name="Separador de milhares 3 78 2 3" xfId="29080" xr:uid="{C1071FE5-5CA6-4074-9D53-A4B0011CEF64}"/>
    <cellStyle name="Separador de milhares 3 78 2 4" xfId="39267" xr:uid="{C9A04C6E-0BD0-4D62-BB26-BD9719B123EB}"/>
    <cellStyle name="Separador de milhares 3 78 2 5" xfId="44304" xr:uid="{9CE86A2D-B73F-47FE-B3D7-2A75655E0FF8}"/>
    <cellStyle name="Separador de milhares 3 78 3" xfId="23031" xr:uid="{8D88CFDD-BCBF-4CCE-A1C4-807EA6D604BF}"/>
    <cellStyle name="Separador de milhares 3 78 3 2" xfId="30299" xr:uid="{274A60A1-2C57-4656-A572-AE3257FCD1B6}"/>
    <cellStyle name="Separador de milhares 3 78 3 3" xfId="39269" xr:uid="{12B3197A-F2E0-454C-B544-AE00E56DF408}"/>
    <cellStyle name="Separador de milhares 3 78 3 4" xfId="45525" xr:uid="{FA169172-A0FC-404E-896B-70C0647500F9}"/>
    <cellStyle name="Separador de milhares 3 78 4" xfId="26782" xr:uid="{39CB2DE2-8E33-4FC4-B0ED-863265DBAAEA}"/>
    <cellStyle name="Separador de milhares 3 78 5" xfId="28355" xr:uid="{5CAB9D2B-D43A-4F04-97C1-77EB574A44F6}"/>
    <cellStyle name="Separador de milhares 3 78 6" xfId="39266" xr:uid="{339CED3C-671D-4BED-AB96-D385B58847B6}"/>
    <cellStyle name="Separador de milhares 3 78 7" xfId="43081" xr:uid="{13151BB4-D85C-4983-BF8C-258B356674C8}"/>
    <cellStyle name="Separador de milhares 3 79" xfId="23032" xr:uid="{8D51B332-A22B-48F7-ACE9-44B5397888B0}"/>
    <cellStyle name="Separador de milhares 3 79 2" xfId="23033" xr:uid="{F498FE04-C3E6-4579-9ABB-EEDD4CC053E9}"/>
    <cellStyle name="Separador de milhares 3 79 2 2" xfId="23034" xr:uid="{03AFEF51-74B4-45C1-AA3B-85FE21FC26B9}"/>
    <cellStyle name="Separador de milhares 3 79 2 2 2" xfId="31523" xr:uid="{7D6CBDB9-9A64-4D26-9189-7C86532EFF31}"/>
    <cellStyle name="Separador de milhares 3 79 2 2 3" xfId="39272" xr:uid="{010F8C0A-5085-4BA1-B057-C337F6687EA4}"/>
    <cellStyle name="Separador de milhares 3 79 2 2 4" xfId="46749" xr:uid="{EFAF3BA1-B5B8-440A-AAF4-31DBE20CE6F8}"/>
    <cellStyle name="Separador de milhares 3 79 2 3" xfId="29081" xr:uid="{11F82079-DD2C-4FC6-938B-16F8580A210F}"/>
    <cellStyle name="Separador de milhares 3 79 2 4" xfId="39271" xr:uid="{41FBF934-C972-43A9-B39B-D07453616749}"/>
    <cellStyle name="Separador de milhares 3 79 2 5" xfId="44305" xr:uid="{137213A3-C791-47FD-8F33-FB2D279A96C1}"/>
    <cellStyle name="Separador de milhares 3 79 3" xfId="23035" xr:uid="{66DFFEF6-05D2-450E-8BBF-3D06E547B093}"/>
    <cellStyle name="Separador de milhares 3 79 3 2" xfId="30300" xr:uid="{26118E93-A4C0-45D2-8FA3-81DBB8119F99}"/>
    <cellStyle name="Separador de milhares 3 79 3 3" xfId="39273" xr:uid="{47D55CE0-4E54-401F-B6E2-0E1CD70615CA}"/>
    <cellStyle name="Separador de milhares 3 79 3 4" xfId="45526" xr:uid="{DA5EA0F9-77E8-4F6D-849D-486366AB8ABC}"/>
    <cellStyle name="Separador de milhares 3 79 4" xfId="26783" xr:uid="{076DB215-4F2F-4BAB-A936-73BAC40F19C6}"/>
    <cellStyle name="Separador de milhares 3 79 5" xfId="28356" xr:uid="{6F19AB0F-6E40-40C5-848D-CB190C6BD4E0}"/>
    <cellStyle name="Separador de milhares 3 79 6" xfId="39270" xr:uid="{B090B55A-C610-45BB-8BD2-E67959CA9907}"/>
    <cellStyle name="Separador de milhares 3 79 7" xfId="43082" xr:uid="{25E28EA2-2D57-4880-B709-23BF6C659479}"/>
    <cellStyle name="Separador de milhares 3 8" xfId="14389" xr:uid="{136BBFC0-57A8-4A3A-92BB-BB4152E51F69}"/>
    <cellStyle name="Separador de milhares 3 8 2" xfId="17019" xr:uid="{E4526C1D-3445-46F4-83B1-4076BA095050}"/>
    <cellStyle name="Separador de milhares 3 8 2 2" xfId="23038" xr:uid="{C129C3A2-E879-4B6B-AD04-AC67CDB6BCE3}"/>
    <cellStyle name="Separador de milhares 3 8 2 2 2" xfId="30619" xr:uid="{BB244AF5-E686-4DB0-912E-AD93913F2DAF}"/>
    <cellStyle name="Separador de milhares 3 8 2 2 3" xfId="39276" xr:uid="{7D9701F4-7A8E-4833-A88B-E4CF3B8E51D9}"/>
    <cellStyle name="Separador de milhares 3 8 2 2 4" xfId="45845" xr:uid="{3419446E-4A2A-44A9-B544-F1BA9427844E}"/>
    <cellStyle name="Separador de milhares 3 8 2 3" xfId="23037" xr:uid="{AB2744EF-61E0-4EDE-9C5E-D2FA20E20F14}"/>
    <cellStyle name="Separador de milhares 3 8 2 3 2" xfId="39275" xr:uid="{1820CB36-EC9B-4A7F-9699-E23CAE1573C8}"/>
    <cellStyle name="Separador de milhares 3 8 2 4" xfId="25879" xr:uid="{73DB368E-38C8-48B7-8FB7-C379ACCD29D1}"/>
    <cellStyle name="Separador de milhares 3 8 2 5" xfId="27452" xr:uid="{40039CEC-BBCC-4CB5-A6AD-7999FCC77757}"/>
    <cellStyle name="Separador de milhares 3 8 2 6" xfId="35191" xr:uid="{5C70BF36-BE33-42E6-A8F9-A9E873F6C35E}"/>
    <cellStyle name="Separador de milhares 3 8 2 7" xfId="43401" xr:uid="{FFEAF7C0-1A18-4D79-9048-F0401981037D}"/>
    <cellStyle name="Separador de milhares 3 8 3" xfId="23039" xr:uid="{74DD90A4-9D51-4FD7-98A2-FABF597C066F}"/>
    <cellStyle name="Separador de milhares 3 8 3 2" xfId="29396" xr:uid="{CE53665C-5642-4B2E-B075-43531EB6C326}"/>
    <cellStyle name="Separador de milhares 3 8 3 3" xfId="39277" xr:uid="{949B4ECD-0F37-4D8B-8030-DC8860BF9F5A}"/>
    <cellStyle name="Separador de milhares 3 8 3 4" xfId="44622" xr:uid="{48CE68ED-9DC1-4669-BE16-794E7F675D9C}"/>
    <cellStyle name="Separador de milhares 3 8 4" xfId="23036" xr:uid="{E0AE5074-4271-436D-AA18-AE5A360E8E21}"/>
    <cellStyle name="Separador de milhares 3 8 4 2" xfId="32368" xr:uid="{2A9822B2-EBD7-4122-A80A-6B3BAD42A9F0}"/>
    <cellStyle name="Separador de milhares 3 8 4 3" xfId="39274" xr:uid="{D36ED72A-7A93-45BF-8CA3-52C87C2A2E29}"/>
    <cellStyle name="Separador de milhares 3 8 4 4" xfId="47099" xr:uid="{29978F2D-3E85-428F-A150-1E6287E41E67}"/>
    <cellStyle name="Separador de milhares 3 8 5" xfId="33737" xr:uid="{C244C416-4952-4306-838C-B5AB8A4F0CF4}"/>
    <cellStyle name="Separador de milhares 3 8 5 2" xfId="48616" xr:uid="{6588F7B1-DAE7-494A-816F-350359AF03D5}"/>
    <cellStyle name="Separador de milhares 3 8 6" xfId="42178" xr:uid="{2D772EBA-BB5B-4A89-BA64-72ADF0591FC3}"/>
    <cellStyle name="Separador de milhares 3 80" xfId="23040" xr:uid="{DEBC963A-2883-4684-9CE6-9103FD9BF314}"/>
    <cellStyle name="Separador de milhares 3 80 2" xfId="23041" xr:uid="{FB7FF4E5-247C-40CB-B362-0202B404FCB6}"/>
    <cellStyle name="Separador de milhares 3 80 2 2" xfId="23042" xr:uid="{A9A70E8A-B2C3-486B-AF52-F6DC5F9C3352}"/>
    <cellStyle name="Separador de milhares 3 80 2 2 2" xfId="31524" xr:uid="{EB928314-7EE8-497F-98A7-40A4E521BE03}"/>
    <cellStyle name="Separador de milhares 3 80 2 2 3" xfId="39280" xr:uid="{CC7F1594-9D14-408F-AD2B-F9F4728C94B8}"/>
    <cellStyle name="Separador de milhares 3 80 2 2 4" xfId="46750" xr:uid="{BC8C1E5A-D9FB-4198-8904-A713AE428E55}"/>
    <cellStyle name="Separador de milhares 3 80 2 3" xfId="29082" xr:uid="{5EE70E04-4C06-4199-94AB-3B0F44C92447}"/>
    <cellStyle name="Separador de milhares 3 80 2 4" xfId="39279" xr:uid="{2394DFDD-B6BF-44F8-AFCB-C09C4250E32A}"/>
    <cellStyle name="Separador de milhares 3 80 2 5" xfId="44306" xr:uid="{592D586D-A013-496A-86E9-DF80ED2393C6}"/>
    <cellStyle name="Separador de milhares 3 80 3" xfId="23043" xr:uid="{4D283719-8582-4D8D-AF72-E0D575D39ECE}"/>
    <cellStyle name="Separador de milhares 3 80 3 2" xfId="30301" xr:uid="{7DD91718-6733-4D99-A22E-5692A1CFC8A0}"/>
    <cellStyle name="Separador de milhares 3 80 3 3" xfId="39281" xr:uid="{9AD96BC7-39DB-4A5C-934C-35EFC03D5F90}"/>
    <cellStyle name="Separador de milhares 3 80 3 4" xfId="45527" xr:uid="{7F609069-CE46-4C2F-9D9D-7617EEE24426}"/>
    <cellStyle name="Separador de milhares 3 80 4" xfId="26784" xr:uid="{857A4671-A6AA-4669-BA00-51EE0820BD01}"/>
    <cellStyle name="Separador de milhares 3 80 5" xfId="28357" xr:uid="{02183907-067E-4642-B119-4CB3D71D1073}"/>
    <cellStyle name="Separador de milhares 3 80 6" xfId="39278" xr:uid="{328446F6-4625-4429-A389-490A1AD1285B}"/>
    <cellStyle name="Separador de milhares 3 80 7" xfId="43083" xr:uid="{7BACE4C6-D520-4520-A0C0-857F05ED2B4A}"/>
    <cellStyle name="Separador de milhares 3 81" xfId="23044" xr:uid="{7753AE36-B7DC-457C-82D0-A0790C838BED}"/>
    <cellStyle name="Separador de milhares 3 81 2" xfId="23045" xr:uid="{F9C8084B-89C4-423B-8468-FC94A3CF93B8}"/>
    <cellStyle name="Separador de milhares 3 81 2 2" xfId="23046" xr:uid="{87CC1A75-E48E-4672-A180-A9C24D95C2BA}"/>
    <cellStyle name="Separador de milhares 3 81 2 2 2" xfId="31525" xr:uid="{B9FDED13-D279-4253-AEA4-087493026B8E}"/>
    <cellStyle name="Separador de milhares 3 81 2 2 3" xfId="39284" xr:uid="{EBE661F2-0AB3-46CA-AE21-D33FECDCEE00}"/>
    <cellStyle name="Separador de milhares 3 81 2 2 4" xfId="46751" xr:uid="{D95DB13B-1575-4A0F-AF0C-1326287ADD9C}"/>
    <cellStyle name="Separador de milhares 3 81 2 3" xfId="29083" xr:uid="{9E0A8DB0-3D8F-46E5-A57B-BC904F94548B}"/>
    <cellStyle name="Separador de milhares 3 81 2 4" xfId="39283" xr:uid="{9498DD93-0429-42FD-995A-26E8D24B2335}"/>
    <cellStyle name="Separador de milhares 3 81 2 5" xfId="44307" xr:uid="{D9B2C5BC-96B7-4993-A5D5-B6462483096F}"/>
    <cellStyle name="Separador de milhares 3 81 3" xfId="23047" xr:uid="{1DE6259F-1FB2-4711-A320-8F1A674FE6A1}"/>
    <cellStyle name="Separador de milhares 3 81 3 2" xfId="30302" xr:uid="{87B653C2-9182-41AF-8D8E-16F3A60FFD18}"/>
    <cellStyle name="Separador de milhares 3 81 3 3" xfId="39285" xr:uid="{9157874D-89B2-48DA-A308-52DB69FA2F5B}"/>
    <cellStyle name="Separador de milhares 3 81 3 4" xfId="45528" xr:uid="{5E8FEAF1-8D14-4EDF-8AAA-04426891083F}"/>
    <cellStyle name="Separador de milhares 3 81 4" xfId="26785" xr:uid="{6E9DA55D-0BC0-4576-AAA8-7E3F40C9E150}"/>
    <cellStyle name="Separador de milhares 3 81 5" xfId="28358" xr:uid="{B1176F7D-377D-4A3D-B7D6-480CA6710E8B}"/>
    <cellStyle name="Separador de milhares 3 81 6" xfId="39282" xr:uid="{59AA8BDC-A218-4EF0-9058-3A28B683C9D7}"/>
    <cellStyle name="Separador de milhares 3 81 7" xfId="43084" xr:uid="{CCED41FF-55A8-43B8-AE9A-92B78B75D002}"/>
    <cellStyle name="Separador de milhares 3 82" xfId="23048" xr:uid="{A375F6D9-D501-4C50-9B32-120D4DD4EB0D}"/>
    <cellStyle name="Separador de milhares 3 82 2" xfId="23049" xr:uid="{169A055E-FB5B-4185-8343-FAF41591F774}"/>
    <cellStyle name="Separador de milhares 3 82 2 2" xfId="23050" xr:uid="{91091305-E95E-4A25-96F0-5380CE6C2684}"/>
    <cellStyle name="Separador de milhares 3 82 2 2 2" xfId="31526" xr:uid="{EB5AFDFF-F92F-4CA5-8888-24E0C09CEF4F}"/>
    <cellStyle name="Separador de milhares 3 82 2 2 3" xfId="39288" xr:uid="{D45DFB7E-A156-4025-8711-A37B3FEF3ACE}"/>
    <cellStyle name="Separador de milhares 3 82 2 2 4" xfId="46752" xr:uid="{13F3B706-A425-4F7D-8EF2-9DEE638048A1}"/>
    <cellStyle name="Separador de milhares 3 82 2 3" xfId="29084" xr:uid="{73361DA6-E982-4BC3-B58C-FACB32598BF1}"/>
    <cellStyle name="Separador de milhares 3 82 2 4" xfId="39287" xr:uid="{F4F679DF-C89B-4FB9-8510-211DCAEA5283}"/>
    <cellStyle name="Separador de milhares 3 82 2 5" xfId="44308" xr:uid="{57A2C336-0084-4733-A8B4-AC3E8B3C4A5C}"/>
    <cellStyle name="Separador de milhares 3 82 3" xfId="23051" xr:uid="{354900B0-4FAD-44D5-BEB3-67FC45A39675}"/>
    <cellStyle name="Separador de milhares 3 82 3 2" xfId="30303" xr:uid="{5106B4A2-A80B-4A0C-BB97-8ABB8CA94AB1}"/>
    <cellStyle name="Separador de milhares 3 82 3 3" xfId="39289" xr:uid="{E89D56C7-E499-4B22-89CC-03BB9CD7BEEC}"/>
    <cellStyle name="Separador de milhares 3 82 3 4" xfId="45529" xr:uid="{4156719E-DA54-4DF6-BF03-37B4B32DDB4D}"/>
    <cellStyle name="Separador de milhares 3 82 4" xfId="26786" xr:uid="{33A14EF8-5C22-4496-9804-8723765157CB}"/>
    <cellStyle name="Separador de milhares 3 82 5" xfId="28359" xr:uid="{CAE90045-A448-497A-A8D9-C06635F1F3B2}"/>
    <cellStyle name="Separador de milhares 3 82 6" xfId="39286" xr:uid="{EA4F56BF-13DC-4037-A976-B08154FC55F7}"/>
    <cellStyle name="Separador de milhares 3 82 7" xfId="43085" xr:uid="{66454AB2-E48C-4E5D-A60F-5CBF1125255F}"/>
    <cellStyle name="Separador de milhares 3 83" xfId="23052" xr:uid="{653E0585-7237-429D-B5E8-BF3B65D48699}"/>
    <cellStyle name="Separador de milhares 3 83 2" xfId="23053" xr:uid="{AC82A65D-4124-4809-8106-80A0371E0691}"/>
    <cellStyle name="Separador de milhares 3 83 2 2" xfId="23054" xr:uid="{70C1AB96-C48F-45A5-8C93-452D312C7B44}"/>
    <cellStyle name="Separador de milhares 3 83 2 2 2" xfId="31527" xr:uid="{54769F86-AF3C-47BC-9CD8-38C836115C3A}"/>
    <cellStyle name="Separador de milhares 3 83 2 2 3" xfId="39292" xr:uid="{814B9674-2FCB-4EE6-A420-0C3300AE8B38}"/>
    <cellStyle name="Separador de milhares 3 83 2 2 4" xfId="46753" xr:uid="{F3CFD371-9726-4EE8-990A-0713ABF31F23}"/>
    <cellStyle name="Separador de milhares 3 83 2 3" xfId="29085" xr:uid="{D1A4138A-D7EC-4B10-B8FB-12AEF072BDF5}"/>
    <cellStyle name="Separador de milhares 3 83 2 4" xfId="39291" xr:uid="{0FF9F85E-C704-4210-9F04-E8F463D8700C}"/>
    <cellStyle name="Separador de milhares 3 83 2 5" xfId="44309" xr:uid="{306BBB99-88F0-442B-8D34-49BEF3CED1A0}"/>
    <cellStyle name="Separador de milhares 3 83 3" xfId="23055" xr:uid="{9AC8C494-6F5E-41E2-B784-3340144CB496}"/>
    <cellStyle name="Separador de milhares 3 83 3 2" xfId="30304" xr:uid="{8CB2CD08-46A6-4EE6-9E59-F58BF4D69DAC}"/>
    <cellStyle name="Separador de milhares 3 83 3 3" xfId="39293" xr:uid="{D7DDF758-8383-40D7-B28F-BA6A0670E2A7}"/>
    <cellStyle name="Separador de milhares 3 83 3 4" xfId="45530" xr:uid="{33FC620A-D58D-4EF4-B403-7C9B0BC25C27}"/>
    <cellStyle name="Separador de milhares 3 83 4" xfId="26787" xr:uid="{7C40178C-E057-4CD8-B79F-E569A9C8BFF5}"/>
    <cellStyle name="Separador de milhares 3 83 5" xfId="28360" xr:uid="{1976B93B-ED4E-41F8-8FB8-5BCEB9AD9ECD}"/>
    <cellStyle name="Separador de milhares 3 83 6" xfId="39290" xr:uid="{1A28B226-CFFF-40DB-8DA4-AE73D167205D}"/>
    <cellStyle name="Separador de milhares 3 83 7" xfId="43086" xr:uid="{EDDD77A5-9884-4182-B407-9B50237D5A8E}"/>
    <cellStyle name="Separador de milhares 3 84" xfId="23056" xr:uid="{1EFC74BD-F6E1-4F72-91A0-D77D9A916FC1}"/>
    <cellStyle name="Separador de milhares 3 84 2" xfId="23057" xr:uid="{195BFEF1-C798-4C15-A839-2CDB5C0DA8E9}"/>
    <cellStyle name="Separador de milhares 3 84 2 2" xfId="23058" xr:uid="{C48D2845-5DE3-4215-BB0A-4207F1AB78C4}"/>
    <cellStyle name="Separador de milhares 3 84 2 2 2" xfId="31528" xr:uid="{733BE92D-D08B-443B-B635-ECB15B6DE552}"/>
    <cellStyle name="Separador de milhares 3 84 2 2 3" xfId="39296" xr:uid="{25CC0460-25EF-4F79-878D-0CDEEF6CCC02}"/>
    <cellStyle name="Separador de milhares 3 84 2 2 4" xfId="46754" xr:uid="{EFA5FE02-24EB-492A-A0FB-767F5F624246}"/>
    <cellStyle name="Separador de milhares 3 84 2 3" xfId="29086" xr:uid="{E135888A-7546-4375-BD7B-72BAB665F861}"/>
    <cellStyle name="Separador de milhares 3 84 2 4" xfId="39295" xr:uid="{32287265-F23A-4475-B1E6-3F4ABF3D8E51}"/>
    <cellStyle name="Separador de milhares 3 84 2 5" xfId="44310" xr:uid="{45CD3295-5480-4216-8164-F8C154AF595B}"/>
    <cellStyle name="Separador de milhares 3 84 3" xfId="23059" xr:uid="{029EBDFF-8026-4C28-B5A6-CF2AF693E6E1}"/>
    <cellStyle name="Separador de milhares 3 84 3 2" xfId="30305" xr:uid="{17AA1E07-1F5B-4281-BAF7-E4DB1E72C160}"/>
    <cellStyle name="Separador de milhares 3 84 3 3" xfId="39297" xr:uid="{59906266-671E-4ADC-ACA5-26A55FC05180}"/>
    <cellStyle name="Separador de milhares 3 84 3 4" xfId="45531" xr:uid="{0612D4BF-D3FE-4079-A5E8-7A90D8515773}"/>
    <cellStyle name="Separador de milhares 3 84 4" xfId="26788" xr:uid="{F511CAD0-3432-4CFA-948F-202058D2A598}"/>
    <cellStyle name="Separador de milhares 3 84 5" xfId="28361" xr:uid="{9372A915-3AAF-47DB-8913-79E7FBD4E291}"/>
    <cellStyle name="Separador de milhares 3 84 6" xfId="39294" xr:uid="{B8171DB6-3A7F-4AA2-94A9-8E5CCAFA8077}"/>
    <cellStyle name="Separador de milhares 3 84 7" xfId="43087" xr:uid="{218BC5C8-8CD2-4E5E-9A72-6479C491FBA2}"/>
    <cellStyle name="Separador de milhares 3 85" xfId="23060" xr:uid="{7D0DB0EC-9EA4-4B90-86AD-3D6775D9C1C2}"/>
    <cellStyle name="Separador de milhares 3 85 2" xfId="23061" xr:uid="{CCFD58CA-141B-4C93-90C3-710F674A83B3}"/>
    <cellStyle name="Separador de milhares 3 85 2 2" xfId="23062" xr:uid="{472C7E50-1A6E-4174-A932-09CAD32AE247}"/>
    <cellStyle name="Separador de milhares 3 85 2 2 2" xfId="31529" xr:uid="{CBFD9AA4-AD72-4DD6-AEBA-2768832B7AEB}"/>
    <cellStyle name="Separador de milhares 3 85 2 2 3" xfId="39300" xr:uid="{F661FEBE-2DBE-448B-A92D-4D165B02A144}"/>
    <cellStyle name="Separador de milhares 3 85 2 2 4" xfId="46755" xr:uid="{B4CCD76B-4D1E-4133-A8EE-F6ADD11A6E36}"/>
    <cellStyle name="Separador de milhares 3 85 2 3" xfId="29087" xr:uid="{072A962D-DF08-43ED-A03E-247877F4CA23}"/>
    <cellStyle name="Separador de milhares 3 85 2 4" xfId="39299" xr:uid="{241E469A-7E40-4F5B-9DA2-3AF75092C79E}"/>
    <cellStyle name="Separador de milhares 3 85 2 5" xfId="44311" xr:uid="{0F58798F-98B9-46DB-BA51-31EFFF96F7A0}"/>
    <cellStyle name="Separador de milhares 3 85 3" xfId="23063" xr:uid="{9F16BC2C-E0DC-40F5-B283-84DD1B29F272}"/>
    <cellStyle name="Separador de milhares 3 85 3 2" xfId="30306" xr:uid="{C56C767C-BFF3-4B2E-ACA5-EFA649EECCA8}"/>
    <cellStyle name="Separador de milhares 3 85 3 3" xfId="39301" xr:uid="{DEEE564E-170F-4F24-8247-1C1F915DEC75}"/>
    <cellStyle name="Separador de milhares 3 85 3 4" xfId="45532" xr:uid="{F059FD28-FC22-4586-A1F7-D70CC2973C2F}"/>
    <cellStyle name="Separador de milhares 3 85 4" xfId="26789" xr:uid="{60A834A5-61DD-4808-9D89-7A32E022B544}"/>
    <cellStyle name="Separador de milhares 3 85 5" xfId="28362" xr:uid="{9DF0FEE0-7792-4715-8E80-DC7CC703EC22}"/>
    <cellStyle name="Separador de milhares 3 85 6" xfId="39298" xr:uid="{5C4AC37A-0B2B-4701-ADF0-B41AA3A1E665}"/>
    <cellStyle name="Separador de milhares 3 85 7" xfId="43088" xr:uid="{626DE7CC-04A2-4231-92DC-87A0EDB7D688}"/>
    <cellStyle name="Separador de milhares 3 86" xfId="23064" xr:uid="{72F19C95-1F31-4142-AB69-0D7E1D91CE98}"/>
    <cellStyle name="Separador de milhares 3 86 2" xfId="23065" xr:uid="{6C7601E6-3ABB-4656-A2D3-D2B6EA0876B4}"/>
    <cellStyle name="Separador de milhares 3 86 2 2" xfId="23066" xr:uid="{7EAD5835-0E49-4795-B1F3-7B9A0AF6B9C4}"/>
    <cellStyle name="Separador de milhares 3 86 2 2 2" xfId="31530" xr:uid="{89ECE11B-DB4D-4BB8-BF19-0A00E7EFCABA}"/>
    <cellStyle name="Separador de milhares 3 86 2 2 3" xfId="39304" xr:uid="{C1FA3CEF-BEFE-461D-BC18-17DA095EFAA8}"/>
    <cellStyle name="Separador de milhares 3 86 2 2 4" xfId="46756" xr:uid="{8C6E2721-5045-4D64-8C8E-DD80B9847E95}"/>
    <cellStyle name="Separador de milhares 3 86 2 3" xfId="29088" xr:uid="{EFC8D7ED-B395-4252-BA76-57CB96608E00}"/>
    <cellStyle name="Separador de milhares 3 86 2 4" xfId="39303" xr:uid="{42A3AEAE-5145-4C01-812B-CAFBBE1635C8}"/>
    <cellStyle name="Separador de milhares 3 86 2 5" xfId="44312" xr:uid="{24830EB2-CCC2-433A-8570-3B49437A4552}"/>
    <cellStyle name="Separador de milhares 3 86 3" xfId="23067" xr:uid="{6DF95E0C-13DC-4E5F-918F-DCA73AE8070D}"/>
    <cellStyle name="Separador de milhares 3 86 3 2" xfId="30307" xr:uid="{8D0D1C33-C06B-4BB0-B83D-51B459123EE4}"/>
    <cellStyle name="Separador de milhares 3 86 3 3" xfId="39305" xr:uid="{4F143F94-56D0-4FAD-9F7D-3A32204FE2FF}"/>
    <cellStyle name="Separador de milhares 3 86 3 4" xfId="45533" xr:uid="{34AFB86A-731D-4DD9-A20A-F777D9A97BB5}"/>
    <cellStyle name="Separador de milhares 3 86 4" xfId="26790" xr:uid="{D15AB038-401C-4F29-9E77-686B0DC0EE75}"/>
    <cellStyle name="Separador de milhares 3 86 5" xfId="28363" xr:uid="{A5294BA4-DE32-45BD-A68A-CEA8F85D5186}"/>
    <cellStyle name="Separador de milhares 3 86 6" xfId="39302" xr:uid="{ADC382A9-5BE1-4D31-819D-F70E8256ED73}"/>
    <cellStyle name="Separador de milhares 3 86 7" xfId="43089" xr:uid="{9139159C-1B3A-4FCA-B863-65C3CB31F4F3}"/>
    <cellStyle name="Separador de milhares 3 87" xfId="23068" xr:uid="{EF146D96-673B-40AA-9B7E-EABAEC0346B9}"/>
    <cellStyle name="Separador de milhares 3 87 2" xfId="23069" xr:uid="{8ECEC2EB-6D5B-49E9-8138-ACDAF2C5F0AF}"/>
    <cellStyle name="Separador de milhares 3 87 2 2" xfId="23070" xr:uid="{D5DC4651-CCA7-44CC-9E00-BE0B54E7C6FE}"/>
    <cellStyle name="Separador de milhares 3 87 2 2 2" xfId="31531" xr:uid="{BCDE6029-FAC8-47AE-BDBA-F016A99242C8}"/>
    <cellStyle name="Separador de milhares 3 87 2 2 3" xfId="39308" xr:uid="{280E2177-EB8B-4EFE-8670-441ECCA3B827}"/>
    <cellStyle name="Separador de milhares 3 87 2 2 4" xfId="46757" xr:uid="{6C69412F-8CD6-497D-8966-34B406A862B9}"/>
    <cellStyle name="Separador de milhares 3 87 2 3" xfId="29089" xr:uid="{C3BE3F2B-1E0E-4F78-A8F6-18E7BB1FD068}"/>
    <cellStyle name="Separador de milhares 3 87 2 4" xfId="39307" xr:uid="{23E70D19-97A7-4C63-99AC-D242CCCFE6F0}"/>
    <cellStyle name="Separador de milhares 3 87 2 5" xfId="44313" xr:uid="{44D83E65-6F80-4A19-B909-110F6AF524EF}"/>
    <cellStyle name="Separador de milhares 3 87 3" xfId="23071" xr:uid="{A5C8CA4C-F7FE-4357-A0D2-8D0E2DDA9002}"/>
    <cellStyle name="Separador de milhares 3 87 3 2" xfId="30308" xr:uid="{54FB4D8F-7CA0-49CE-BF27-0EB4E2724AE5}"/>
    <cellStyle name="Separador de milhares 3 87 3 3" xfId="39309" xr:uid="{5A961E02-20F2-48BF-BA9F-9F3B28202861}"/>
    <cellStyle name="Separador de milhares 3 87 3 4" xfId="45534" xr:uid="{46C44F0E-8258-4F49-A8D6-B7E73BED9A13}"/>
    <cellStyle name="Separador de milhares 3 87 4" xfId="26791" xr:uid="{EE0AC6CB-D08B-48E9-9770-A99B1BF14A93}"/>
    <cellStyle name="Separador de milhares 3 87 5" xfId="28364" xr:uid="{F31FA061-DA66-4F07-92C5-D70F3FD44E01}"/>
    <cellStyle name="Separador de milhares 3 87 6" xfId="39306" xr:uid="{6A367709-9F70-4556-B4F8-6235B2F70155}"/>
    <cellStyle name="Separador de milhares 3 87 7" xfId="43090" xr:uid="{F9813875-3CF0-4C83-9702-3C1DFD145198}"/>
    <cellStyle name="Separador de milhares 3 88" xfId="23072" xr:uid="{CA4A91FB-978A-489F-A7F0-D5322F3AD038}"/>
    <cellStyle name="Separador de milhares 3 88 2" xfId="23073" xr:uid="{70F07238-1156-4D1D-8207-E09709EB1707}"/>
    <cellStyle name="Separador de milhares 3 88 2 2" xfId="23074" xr:uid="{4A8FD37B-C67F-4768-B86B-B7B72B953EE1}"/>
    <cellStyle name="Separador de milhares 3 88 2 2 2" xfId="31532" xr:uid="{94A03947-5E65-4AE6-966E-F659ED2BADA0}"/>
    <cellStyle name="Separador de milhares 3 88 2 2 3" xfId="39312" xr:uid="{227E7191-2993-4395-8B19-FD4BE5A178F6}"/>
    <cellStyle name="Separador de milhares 3 88 2 2 4" xfId="46758" xr:uid="{DF8CD947-DE1B-40EE-809C-5F6A430C959A}"/>
    <cellStyle name="Separador de milhares 3 88 2 3" xfId="29090" xr:uid="{65F1D546-2B5D-4612-B2F9-CF6D9FDE4C38}"/>
    <cellStyle name="Separador de milhares 3 88 2 4" xfId="39311" xr:uid="{22680538-1BDE-447B-B3B1-D5207E91D60B}"/>
    <cellStyle name="Separador de milhares 3 88 2 5" xfId="44314" xr:uid="{B78DDF2A-DCAC-45DE-9E87-F5D2C15B11B4}"/>
    <cellStyle name="Separador de milhares 3 88 3" xfId="23075" xr:uid="{C11A8DFA-D0C8-4829-8D9F-DA3BAA8886F6}"/>
    <cellStyle name="Separador de milhares 3 88 3 2" xfId="30309" xr:uid="{E757927A-770E-4CE5-B0C6-4ADCB0FBD421}"/>
    <cellStyle name="Separador de milhares 3 88 3 3" xfId="39313" xr:uid="{71583127-741B-48F9-9642-5EB123310826}"/>
    <cellStyle name="Separador de milhares 3 88 3 4" xfId="45535" xr:uid="{AB99C314-4211-4A99-B789-6061C7F592FB}"/>
    <cellStyle name="Separador de milhares 3 88 4" xfId="26792" xr:uid="{31072DA8-2BCD-4FFD-AE7E-A5536F5DE08D}"/>
    <cellStyle name="Separador de milhares 3 88 5" xfId="28365" xr:uid="{6D666AFE-62E7-4D93-B383-DE400A6A266B}"/>
    <cellStyle name="Separador de milhares 3 88 6" xfId="39310" xr:uid="{9B95570F-13B2-41F4-A2EF-4BEABDE0788C}"/>
    <cellStyle name="Separador de milhares 3 88 7" xfId="43091" xr:uid="{594CCACC-AE26-4513-A5C8-DC37DC15B542}"/>
    <cellStyle name="Separador de milhares 3 89" xfId="23076" xr:uid="{BCF9056A-22BA-4ACA-A1F8-07CE53F12065}"/>
    <cellStyle name="Separador de milhares 3 89 2" xfId="23077" xr:uid="{716EDC42-28EC-4521-B716-63564D516320}"/>
    <cellStyle name="Separador de milhares 3 89 2 2" xfId="23078" xr:uid="{3A4CE170-D6A3-408C-9C9D-5AB2D72C0318}"/>
    <cellStyle name="Separador de milhares 3 89 2 2 2" xfId="31533" xr:uid="{52AFA51D-50EE-4E4B-AEE9-DC8765AC83E9}"/>
    <cellStyle name="Separador de milhares 3 89 2 2 3" xfId="39316" xr:uid="{8E10B7D1-9F6A-4C09-8408-52D6BBBACA2E}"/>
    <cellStyle name="Separador de milhares 3 89 2 2 4" xfId="46759" xr:uid="{DDBB8B1D-E1D5-4E42-BC10-CBB88E08CD86}"/>
    <cellStyle name="Separador de milhares 3 89 2 3" xfId="29091" xr:uid="{9851BAD8-5A88-4DD9-B33D-8DEEE186CAC1}"/>
    <cellStyle name="Separador de milhares 3 89 2 4" xfId="39315" xr:uid="{4B429CAD-5989-4216-A479-3B49F116A1C6}"/>
    <cellStyle name="Separador de milhares 3 89 2 5" xfId="44315" xr:uid="{737423ED-2101-45EC-BFF4-D895256463D0}"/>
    <cellStyle name="Separador de milhares 3 89 3" xfId="23079" xr:uid="{F837A328-761C-44E4-B03D-F0A87CD15EA5}"/>
    <cellStyle name="Separador de milhares 3 89 3 2" xfId="30310" xr:uid="{E24AA690-C06A-4EBF-8CB8-1B9D592D08CC}"/>
    <cellStyle name="Separador de milhares 3 89 3 3" xfId="39317" xr:uid="{29DA62D4-9154-4A75-B0A0-DAFBFD0A75E5}"/>
    <cellStyle name="Separador de milhares 3 89 3 4" xfId="45536" xr:uid="{5D251B42-342B-441B-9D0F-30F906B042D3}"/>
    <cellStyle name="Separador de milhares 3 89 4" xfId="26793" xr:uid="{CA07C933-46A5-48B8-B676-4CCAB5F0E305}"/>
    <cellStyle name="Separador de milhares 3 89 5" xfId="28366" xr:uid="{4C53B333-F863-4893-A240-6614B4259685}"/>
    <cellStyle name="Separador de milhares 3 89 6" xfId="39314" xr:uid="{7DBA41AE-B069-4395-9FBB-D812D3823E49}"/>
    <cellStyle name="Separador de milhares 3 89 7" xfId="43092" xr:uid="{828A5975-9330-4EE1-8C67-8CEDAF4F0673}"/>
    <cellStyle name="Separador de milhares 3 9" xfId="14390" xr:uid="{0A177A01-A404-49C7-8A55-5F7EEB199037}"/>
    <cellStyle name="Separador de milhares 3 9 2" xfId="17020" xr:uid="{12C93899-8704-4A73-AAF5-CEE155A01423}"/>
    <cellStyle name="Separador de milhares 3 9 2 2" xfId="23082" xr:uid="{154DF6AD-5CA3-49C0-81E6-7E761A88D437}"/>
    <cellStyle name="Separador de milhares 3 9 2 2 2" xfId="30620" xr:uid="{D96C53A0-2140-41E6-BCE0-904CA5D53B0E}"/>
    <cellStyle name="Separador de milhares 3 9 2 2 3" xfId="39320" xr:uid="{68967995-91E3-424E-9B8A-128658EDD730}"/>
    <cellStyle name="Separador de milhares 3 9 2 2 4" xfId="45846" xr:uid="{F0F37F30-1FF1-4EB2-BAFB-2D4060DB7870}"/>
    <cellStyle name="Separador de milhares 3 9 2 3" xfId="23081" xr:uid="{0965CFBB-06FD-4EE1-A5BA-2F092B742A37}"/>
    <cellStyle name="Separador de milhares 3 9 2 3 2" xfId="39319" xr:uid="{C7EE2C8A-94EE-4DCA-9644-9ACEEFE9C0B3}"/>
    <cellStyle name="Separador de milhares 3 9 2 4" xfId="25880" xr:uid="{216B3F7D-84B1-4D5A-A69A-49FD8C54B6DC}"/>
    <cellStyle name="Separador de milhares 3 9 2 5" xfId="27453" xr:uid="{F50DEA0D-8164-48B4-AC88-8B0B08E47E29}"/>
    <cellStyle name="Separador de milhares 3 9 2 6" xfId="35192" xr:uid="{15DA9B91-9F5A-441F-BA70-029B676489B2}"/>
    <cellStyle name="Separador de milhares 3 9 2 7" xfId="43402" xr:uid="{99EA2F90-A64B-4808-8CCE-FEC572CB4A64}"/>
    <cellStyle name="Separador de milhares 3 9 3" xfId="23083" xr:uid="{F1E2533E-5B8F-4EF0-BC12-31CF1F339904}"/>
    <cellStyle name="Separador de milhares 3 9 3 2" xfId="29397" xr:uid="{ADEFA639-CC08-45D7-94B9-28093F7F3ACC}"/>
    <cellStyle name="Separador de milhares 3 9 3 3" xfId="39321" xr:uid="{95093A35-EBDB-459A-B235-81A101371D72}"/>
    <cellStyle name="Separador de milhares 3 9 3 4" xfId="44623" xr:uid="{4F624A8F-98C6-4504-B41F-031885405FAD}"/>
    <cellStyle name="Separador de milhares 3 9 4" xfId="23080" xr:uid="{B4F9F9B3-DEF4-43D4-8EF9-5830FCB1654D}"/>
    <cellStyle name="Separador de milhares 3 9 4 2" xfId="32369" xr:uid="{55966D48-A628-47E8-982A-453C6D730654}"/>
    <cellStyle name="Separador de milhares 3 9 4 3" xfId="39318" xr:uid="{E4418966-ABE6-45E4-9BF6-D3781C703E7E}"/>
    <cellStyle name="Separador de milhares 3 9 4 4" xfId="47100" xr:uid="{6F5A39E9-D384-4788-BD2A-D9F02084952A}"/>
    <cellStyle name="Separador de milhares 3 9 5" xfId="33738" xr:uid="{63C9BF3D-F999-464F-B881-A46E97B50899}"/>
    <cellStyle name="Separador de milhares 3 9 5 2" xfId="48617" xr:uid="{5A249C07-FDCD-43B7-835A-7419509FC26B}"/>
    <cellStyle name="Separador de milhares 3 9 6" xfId="42179" xr:uid="{AA632A73-5974-4E09-8612-43AEE9F6F79D}"/>
    <cellStyle name="Separador de milhares 3 90" xfId="23084" xr:uid="{8D9F00C7-6C5A-4595-A74C-9782D8F02F58}"/>
    <cellStyle name="Separador de milhares 3 90 2" xfId="23085" xr:uid="{5C0F05A0-2552-4A2C-BD65-B9820BB85226}"/>
    <cellStyle name="Separador de milhares 3 90 2 2" xfId="23086" xr:uid="{FF7DCAE6-4045-4CCC-817C-89D61688823E}"/>
    <cellStyle name="Separador de milhares 3 90 2 2 2" xfId="30475" xr:uid="{83BA9A5B-BEB6-476B-83AA-A5511DB16C7F}"/>
    <cellStyle name="Separador de milhares 3 90 2 2 3" xfId="39324" xr:uid="{9E633131-7843-4E2C-A388-AB13F5F3CB87}"/>
    <cellStyle name="Separador de milhares 3 90 2 2 4" xfId="45701" xr:uid="{14F9E272-680A-45FF-915C-49AFEA9DDCC2}"/>
    <cellStyle name="Separador de milhares 3 90 2 3" xfId="27317" xr:uid="{6D78784E-6C54-4C62-910A-4FC5C2AAF7C0}"/>
    <cellStyle name="Separador de milhares 3 90 2 4" xfId="39323" xr:uid="{FC2FCDD5-D31D-4E57-95BD-F2CFEFEB264D}"/>
    <cellStyle name="Separador de milhares 3 90 2 5" xfId="43257" xr:uid="{036891C8-58D9-4D95-ACDD-301D19EB73B0}"/>
    <cellStyle name="Separador de milhares 3 90 3" xfId="23087" xr:uid="{6BFF6930-1241-4371-AC4C-04654F3CD413}"/>
    <cellStyle name="Separador de milhares 3 90 3 2" xfId="29253" xr:uid="{8FBAF8DC-29EB-4E1D-9A36-B791209462DC}"/>
    <cellStyle name="Separador de milhares 3 90 3 3" xfId="39325" xr:uid="{CCA42E85-2DE5-4E99-B1C7-60BE24EFF37C}"/>
    <cellStyle name="Separador de milhares 3 90 3 4" xfId="44478" xr:uid="{EDD9D053-703E-4AB7-8D88-DE2720B4D327}"/>
    <cellStyle name="Separador de milhares 3 90 4" xfId="25732" xr:uid="{5A2BA7E2-2C43-43E0-B185-4EB4F5F4AE3D}"/>
    <cellStyle name="Separador de milhares 3 90 5" xfId="27290" xr:uid="{182CE3FC-63F6-40C6-A1A7-FF47ABD5A6E2}"/>
    <cellStyle name="Separador de milhares 3 90 6" xfId="39322" xr:uid="{84F0F787-CCA5-4D3C-B726-73B0FFA79BC8}"/>
    <cellStyle name="Separador de milhares 3 90 7" xfId="42034" xr:uid="{E8B65611-BAEB-49D9-B6F9-2FE3B944F961}"/>
    <cellStyle name="Separador de milhares 3 91" xfId="24812" xr:uid="{BCFCBF1C-F17D-454A-8B46-1615879B9D9E}"/>
    <cellStyle name="Separador de milhares 3 91 2" xfId="25682" xr:uid="{52585BA8-E6F5-4A97-B413-A8795A1094D8}"/>
    <cellStyle name="Separador de milhares 3 91 3" xfId="27209" xr:uid="{8B9EF256-121C-4B20-8A4D-C48AB4F68B6D}"/>
    <cellStyle name="Separador de milhares 3 91 4" xfId="40985" xr:uid="{6CE84284-EDEA-4428-8509-F3291A570E8F}"/>
    <cellStyle name="Separador de milhares 30" xfId="15899" xr:uid="{F5ADC9DB-776D-4311-A18C-BB21F42ECF60}"/>
    <cellStyle name="Separador de milhares 30 2" xfId="14391" xr:uid="{17C2D73B-0D91-41F0-B8C2-2DAB0CBB8B23}"/>
    <cellStyle name="Separador de milhares 30 2 2" xfId="14392" xr:uid="{85C496AD-51FE-439C-9CD7-75F3F2DC1D60}"/>
    <cellStyle name="Separador de milhares 30 2 2 2" xfId="23091" xr:uid="{D79D4666-7264-4011-8774-CD3FC0C00E57}"/>
    <cellStyle name="Separador de milhares 30 2 2 2 2" xfId="23092" xr:uid="{629A4F0A-CF9C-4261-85D9-FD9C54530DBB}"/>
    <cellStyle name="Separador de milhares 30 2 2 2 2 2" xfId="30622" xr:uid="{8D78C46D-FD9D-40FF-B349-0E8F58B59CF9}"/>
    <cellStyle name="Separador de milhares 30 2 2 2 2 3" xfId="39330" xr:uid="{7A134A74-B2E8-4364-9BE4-1C87EA68808D}"/>
    <cellStyle name="Separador de milhares 30 2 2 2 2 4" xfId="45848" xr:uid="{9F74077F-7BD5-424A-97BD-E3040E9AA0A4}"/>
    <cellStyle name="Separador de milhares 30 2 2 2 3" xfId="27191" xr:uid="{BAAC769A-2E41-477D-B7F1-AAC68FFE9A8C}"/>
    <cellStyle name="Separador de milhares 30 2 2 2 4" xfId="39329" xr:uid="{8706A6D0-F378-4817-98FF-641599494753}"/>
    <cellStyle name="Separador de milhares 30 2 2 2 5" xfId="43404" xr:uid="{C66C7010-F3AE-4EC0-B343-D0B3AB819119}"/>
    <cellStyle name="Separador de milhares 30 2 2 3" xfId="23093" xr:uid="{9C20B078-FEFC-4FA9-97B5-0A2D5592CC4B}"/>
    <cellStyle name="Separador de milhares 30 2 2 3 2" xfId="29399" xr:uid="{96883AFA-2B4A-4F0B-8AB9-372AEA9FC5CA}"/>
    <cellStyle name="Separador de milhares 30 2 2 3 3" xfId="39331" xr:uid="{B14C9CE2-435F-4C9C-B4DC-430710C717AD}"/>
    <cellStyle name="Separador de milhares 30 2 2 3 4" xfId="44625" xr:uid="{8F8A21B3-0DBD-4FB7-A826-4C573C122C29}"/>
    <cellStyle name="Separador de milhares 30 2 2 4" xfId="23090" xr:uid="{123EB98A-948B-4BF2-A219-51A6ABD95EE6}"/>
    <cellStyle name="Separador de milhares 30 2 2 4 2" xfId="32371" xr:uid="{DAEB2291-36EF-4278-9F0F-C36266F9C23A}"/>
    <cellStyle name="Separador de milhares 30 2 2 4 3" xfId="39328" xr:uid="{8214A8E5-6EA1-4101-81C5-C4B2A54166B6}"/>
    <cellStyle name="Separador de milhares 30 2 2 4 4" xfId="47102" xr:uid="{2AF81657-4B5B-478B-8B74-907137CE9306}"/>
    <cellStyle name="Separador de milhares 30 2 2 5" xfId="25882" xr:uid="{0CAD5BA8-FB13-41C9-A26A-90015C67EE0E}"/>
    <cellStyle name="Separador de milhares 30 2 2 5 2" xfId="33740" xr:uid="{A9D544A1-EE47-493A-96BC-E22BAA1EF111}"/>
    <cellStyle name="Separador de milhares 30 2 2 5 3" xfId="48619" xr:uid="{CAD4D88A-B059-4B1D-BC5D-26C3F3CEF3CC}"/>
    <cellStyle name="Separador de milhares 30 2 2 6" xfId="27455" xr:uid="{528C7B33-D072-4F24-9461-4B89D2681E48}"/>
    <cellStyle name="Separador de milhares 30 2 2 7" xfId="35194" xr:uid="{46F181A7-D2EB-4114-A6A1-0F428858CBDF}"/>
    <cellStyle name="Separador de milhares 30 2 2 8" xfId="42181" xr:uid="{E61DE1CE-A139-43C6-8256-7197DA0391CC}"/>
    <cellStyle name="Separador de milhares 30 2 2 9" xfId="17022" xr:uid="{9F0B1F8B-8900-46A8-9970-AE91B0ABF47A}"/>
    <cellStyle name="Separador de milhares 30 2 3" xfId="17021" xr:uid="{22336B70-2A2E-42E9-9FF3-4F315A9CCD0F}"/>
    <cellStyle name="Separador de milhares 30 2 3 2" xfId="23095" xr:uid="{3CBBFA96-F500-420A-B97A-3B9B77F6ADFA}"/>
    <cellStyle name="Separador de milhares 30 2 3 2 2" xfId="30621" xr:uid="{F4BDD314-9713-40CC-89A8-AD6A063705EB}"/>
    <cellStyle name="Separador de milhares 30 2 3 2 3" xfId="39333" xr:uid="{48E82544-0EC9-4EA4-9700-37CDB7AFAA4E}"/>
    <cellStyle name="Separador de milhares 30 2 3 2 4" xfId="45847" xr:uid="{055DE74D-A00C-4E6D-A769-588693D67651}"/>
    <cellStyle name="Separador de milhares 30 2 3 3" xfId="23094" xr:uid="{29B5792D-8DBF-4C34-A5F8-F938ABA7DB6C}"/>
    <cellStyle name="Separador de milhares 30 2 3 3 2" xfId="39332" xr:uid="{90A5DC59-5FF6-489E-9D97-3D71F609C626}"/>
    <cellStyle name="Separador de milhares 30 2 3 4" xfId="25881" xr:uid="{F018C020-A1AC-4138-A198-565E0E4D91C9}"/>
    <cellStyle name="Separador de milhares 30 2 3 5" xfId="27454" xr:uid="{9C0B4851-B32D-4318-9A53-E17A44689EFA}"/>
    <cellStyle name="Separador de milhares 30 2 3 6" xfId="35193" xr:uid="{F3BDF7F7-3746-4A95-9D57-BA2953EFCD2A}"/>
    <cellStyle name="Separador de milhares 30 2 3 7" xfId="43403" xr:uid="{8B0A60BF-F8A4-4341-8D0F-8DC636DB8B8C}"/>
    <cellStyle name="Separador de milhares 30 2 4" xfId="23096" xr:uid="{9DDE87C0-FC04-437D-966D-66DCE7864425}"/>
    <cellStyle name="Separador de milhares 30 2 4 2" xfId="29398" xr:uid="{2CC2971B-22EE-47DC-B827-12A36D8F01C3}"/>
    <cellStyle name="Separador de milhares 30 2 4 3" xfId="39334" xr:uid="{1046ACD9-EC3F-4AE1-A9A4-C83C1185FD6D}"/>
    <cellStyle name="Separador de milhares 30 2 4 4" xfId="44624" xr:uid="{F9B24657-2FD8-4F22-A4ED-0CE69063CD52}"/>
    <cellStyle name="Separador de milhares 30 2 5" xfId="23089" xr:uid="{88D78D25-167F-4663-9514-914C4B30ED25}"/>
    <cellStyle name="Separador de milhares 30 2 5 2" xfId="32370" xr:uid="{B7F2227E-4913-4112-9B8A-1140BE8092BD}"/>
    <cellStyle name="Separador de milhares 30 2 5 3" xfId="39327" xr:uid="{8EAFD3F1-ECCF-4DA0-82A4-29F33664E720}"/>
    <cellStyle name="Separador de milhares 30 2 5 4" xfId="47101" xr:uid="{CD314455-07DD-4DD1-A93E-118ADA786CB5}"/>
    <cellStyle name="Separador de milhares 30 2 6" xfId="33739" xr:uid="{4829AF52-E3BC-42C3-A333-E21A900FAF4D}"/>
    <cellStyle name="Separador de milhares 30 2 6 2" xfId="48618" xr:uid="{151F45E1-0F68-4DE2-A820-023834437413}"/>
    <cellStyle name="Separador de milhares 30 2 7" xfId="42180" xr:uid="{F8B2445A-FEA0-4C6C-81E2-087CF2943D08}"/>
    <cellStyle name="Separador de milhares 30 3" xfId="14393" xr:uid="{699FD1D8-8E8A-4F9C-947D-289AD6F2CEFF}"/>
    <cellStyle name="Separador de milhares 30 3 2" xfId="23098" xr:uid="{413D841F-20AF-435A-BDB0-6EB4E7C1B25D}"/>
    <cellStyle name="Separador de milhares 30 3 2 2" xfId="23099" xr:uid="{2F0EA7AA-A308-4D3B-80D4-035EBF30F200}"/>
    <cellStyle name="Separador de milhares 30 3 2 2 2" xfId="30623" xr:uid="{9D49F95A-1EC7-4A44-BAB1-BEC255022217}"/>
    <cellStyle name="Separador de milhares 30 3 2 2 3" xfId="39337" xr:uid="{F477B649-BE38-45E3-8E88-377DD154DBE5}"/>
    <cellStyle name="Separador de milhares 30 3 2 2 4" xfId="45849" xr:uid="{1A0F9206-E5CD-4F7F-8CDE-3D887C2BB1AC}"/>
    <cellStyle name="Separador de milhares 30 3 2 3" xfId="27305" xr:uid="{459CD218-73C7-47C2-960D-ED5E5AB57DC2}"/>
    <cellStyle name="Separador de milhares 30 3 2 4" xfId="39336" xr:uid="{57809454-DF8E-47B9-989B-E7B2110E9090}"/>
    <cellStyle name="Separador de milhares 30 3 2 5" xfId="43405" xr:uid="{8202E1BB-D524-4C3D-A919-2196CFA7AB07}"/>
    <cellStyle name="Separador de milhares 30 3 3" xfId="23100" xr:uid="{4149CCA7-494F-4D7F-8476-D1E80DECA5B8}"/>
    <cellStyle name="Separador de milhares 30 3 3 2" xfId="29400" xr:uid="{9F6896CF-37EF-4B04-950A-423E3E5814A3}"/>
    <cellStyle name="Separador de milhares 30 3 3 3" xfId="39338" xr:uid="{A46A80AF-3F2A-451E-9735-CD53C28FF049}"/>
    <cellStyle name="Separador de milhares 30 3 3 4" xfId="44626" xr:uid="{AD17C8AA-25CC-4CA9-B7D6-300962420009}"/>
    <cellStyle name="Separador de milhares 30 3 4" xfId="23097" xr:uid="{3CC151FA-7A53-422C-BF5D-201603C6FA42}"/>
    <cellStyle name="Separador de milhares 30 3 4 2" xfId="32372" xr:uid="{072563BF-F570-4E52-93CF-A4C0BF8AF38D}"/>
    <cellStyle name="Separador de milhares 30 3 4 3" xfId="39335" xr:uid="{395516C1-BD45-4DC2-AFDD-B26DAB53B605}"/>
    <cellStyle name="Separador de milhares 30 3 4 4" xfId="47103" xr:uid="{CA4EA871-DC8D-445D-9A89-3052C64E625E}"/>
    <cellStyle name="Separador de milhares 30 3 5" xfId="25883" xr:uid="{04320F9A-7A3B-4EE4-899C-08DB69A4B34A}"/>
    <cellStyle name="Separador de milhares 30 3 5 2" xfId="33741" xr:uid="{9715BC3D-1DF7-4CAF-B497-181119E131FF}"/>
    <cellStyle name="Separador de milhares 30 3 5 3" xfId="48620" xr:uid="{DC03CC1F-F4D6-4BE4-ADA7-C52B2D2E77A5}"/>
    <cellStyle name="Separador de milhares 30 3 6" xfId="27456" xr:uid="{90036644-1297-4D34-B956-7B7719FBF396}"/>
    <cellStyle name="Separador de milhares 30 3 7" xfId="35195" xr:uid="{674EDC23-8BCB-46DC-B3B8-6CD85FAF27EB}"/>
    <cellStyle name="Separador de milhares 30 3 8" xfId="42182" xr:uid="{3CD7DC47-51FB-407E-BA7F-1DDEDB38995A}"/>
    <cellStyle name="Separador de milhares 30 3 9" xfId="17023" xr:uid="{D416400A-7644-4429-A66E-37DD6B7AD7F3}"/>
    <cellStyle name="Separador de milhares 30 4" xfId="23101" xr:uid="{9FCC98F6-5C69-4A20-9730-7C85030CB66B}"/>
    <cellStyle name="Separador de milhares 30 4 2" xfId="23102" xr:uid="{50C5775B-A050-4AF7-B804-E670CCE34813}"/>
    <cellStyle name="Separador de milhares 30 4 2 2" xfId="31534" xr:uid="{300BECB9-216C-4D0E-A745-AF0176625052}"/>
    <cellStyle name="Separador de milhares 30 4 2 3" xfId="39340" xr:uid="{C71F669A-5129-4043-B1D0-E7D34E007DD0}"/>
    <cellStyle name="Separador de milhares 30 4 2 4" xfId="46760" xr:uid="{06C716A5-F891-4A1D-8988-A06F79E69A7D}"/>
    <cellStyle name="Separador de milhares 30 4 3" xfId="26794" xr:uid="{F13EE00A-7553-4E5F-90B4-2DC142FD8718}"/>
    <cellStyle name="Separador de milhares 30 4 4" xfId="28367" xr:uid="{99A2C6DD-8721-412D-AA75-E527FCCFEFB7}"/>
    <cellStyle name="Separador de milhares 30 4 5" xfId="39339" xr:uid="{FE5E072C-1B3C-47B5-82A9-DBBCCECCAC5E}"/>
    <cellStyle name="Separador de milhares 30 4 6" xfId="44316" xr:uid="{0B32EF87-E6DA-4DF4-9AFF-40A42B09FB78}"/>
    <cellStyle name="Separador de milhares 30 5" xfId="23103" xr:uid="{B50B3B26-4C72-42DB-AD87-871CEF692469}"/>
    <cellStyle name="Separador de milhares 30 5 2" xfId="30311" xr:uid="{7E4705B7-4F7A-4885-8ED9-E203B30BC901}"/>
    <cellStyle name="Separador de milhares 30 5 3" xfId="39341" xr:uid="{4DF40694-A1CB-4AFC-A918-D26E22480A0C}"/>
    <cellStyle name="Separador de milhares 30 5 4" xfId="45537" xr:uid="{71CA76BC-2B42-4C44-9085-265F658CBD48}"/>
    <cellStyle name="Separador de milhares 30 6" xfId="23088" xr:uid="{918DB2E4-6D5C-4660-AEB6-F0CA8429FB9F}"/>
    <cellStyle name="Separador de milhares 30 6 2" xfId="39326" xr:uid="{BAC7EEB8-70FD-498E-A1FB-FF886647BD95}"/>
    <cellStyle name="Separador de milhares 30 7" xfId="43093" xr:uid="{50D77BEF-0364-4A63-BCA6-A6E478C98CF9}"/>
    <cellStyle name="Separador de milhares 31" xfId="14394" xr:uid="{608A37A8-EE88-40D8-983B-D0AEC9B70B97}"/>
    <cellStyle name="Separador de milhares 31 2" xfId="14395" xr:uid="{F6AC89E6-48FC-4ED9-9E5D-37380BB2365F}"/>
    <cellStyle name="Separador de milhares 31 2 2" xfId="17025" xr:uid="{81C56B0B-12B7-4B66-87B9-3AD77D2440CC}"/>
    <cellStyle name="Separador de milhares 31 2 2 2" xfId="23107" xr:uid="{3BF6C0A8-90C9-46D6-B985-23F9C53AB587}"/>
    <cellStyle name="Separador de milhares 31 2 2 2 2" xfId="30625" xr:uid="{41CB2A0C-BC15-4750-994E-CA14675D2291}"/>
    <cellStyle name="Separador de milhares 31 2 2 2 3" xfId="39345" xr:uid="{F3F53A5C-C88F-482D-9E63-03B8D1328E53}"/>
    <cellStyle name="Separador de milhares 31 2 2 2 4" xfId="45851" xr:uid="{CDBD960F-D59C-45FE-988B-E9B5A45D6FCC}"/>
    <cellStyle name="Separador de milhares 31 2 2 3" xfId="23106" xr:uid="{49996D13-B654-4828-ADC5-34D574046547}"/>
    <cellStyle name="Separador de milhares 31 2 2 3 2" xfId="39344" xr:uid="{F35087B1-F8EA-4D4A-9D29-DF80AFAE7D06}"/>
    <cellStyle name="Separador de milhares 31 2 2 4" xfId="25885" xr:uid="{5DDBA7EC-B09D-4383-8B31-98DD18ED29AC}"/>
    <cellStyle name="Separador de milhares 31 2 2 5" xfId="27458" xr:uid="{26411920-9586-4275-95A5-886D99AF5A11}"/>
    <cellStyle name="Separador de milhares 31 2 2 6" xfId="35197" xr:uid="{7F75E677-7EB8-4DCB-A452-57D56EEAB23E}"/>
    <cellStyle name="Separador de milhares 31 2 2 7" xfId="43407" xr:uid="{09C00B3F-67D3-44F8-B9B4-D7A5CB63D038}"/>
    <cellStyle name="Separador de milhares 31 2 3" xfId="23108" xr:uid="{67A603D6-DBCB-4963-815D-0D8AFCE2BACA}"/>
    <cellStyle name="Separador de milhares 31 2 3 2" xfId="29402" xr:uid="{1FBB1FF0-DD2E-4FD9-AF75-461BCACA4A46}"/>
    <cellStyle name="Separador de milhares 31 2 3 3" xfId="39346" xr:uid="{6A08CDF0-ED81-4418-B26B-998C762EC983}"/>
    <cellStyle name="Separador de milhares 31 2 3 4" xfId="44628" xr:uid="{43DBF2DA-5F61-482B-B47C-EF322671AC2B}"/>
    <cellStyle name="Separador de milhares 31 2 4" xfId="23105" xr:uid="{6A3134D8-E5A6-4DB5-B039-D43C08EC7205}"/>
    <cellStyle name="Separador de milhares 31 2 4 2" xfId="32374" xr:uid="{E5462F2C-D7F9-4373-8D2B-07E971F4FA17}"/>
    <cellStyle name="Separador de milhares 31 2 4 3" xfId="39343" xr:uid="{A31C542D-8D11-40F2-8C6A-FAB483D5622D}"/>
    <cellStyle name="Separador de milhares 31 2 4 4" xfId="47105" xr:uid="{81BDBB38-55E6-4319-8566-AB10736B7C97}"/>
    <cellStyle name="Separador de milhares 31 2 5" xfId="33743" xr:uid="{6A04CCC3-B132-4798-AE4B-2D2B5A918E89}"/>
    <cellStyle name="Separador de milhares 31 2 5 2" xfId="48622" xr:uid="{329D70C3-C700-453C-8688-C71A89E76E0E}"/>
    <cellStyle name="Separador de milhares 31 2 6" xfId="42184" xr:uid="{8B111E86-0E8C-43E0-98FE-ECA6CE2B06AD}"/>
    <cellStyle name="Separador de milhares 31 3" xfId="17024" xr:uid="{B6331B74-0A0E-451A-8973-5B1A3781E6CB}"/>
    <cellStyle name="Separador de milhares 31 3 2" xfId="23110" xr:uid="{96983841-556A-4518-AB22-C786558D7F9F}"/>
    <cellStyle name="Separador de milhares 31 3 2 2" xfId="30624" xr:uid="{05DCFB2B-C74D-4369-8364-FA7FB1E539C2}"/>
    <cellStyle name="Separador de milhares 31 3 2 3" xfId="39348" xr:uid="{229E831D-C646-4F61-8547-B8EE3650687D}"/>
    <cellStyle name="Separador de milhares 31 3 2 4" xfId="45850" xr:uid="{60AEA68F-A3E1-4E5A-87E0-68C428BB5F2F}"/>
    <cellStyle name="Separador de milhares 31 3 3" xfId="23109" xr:uid="{7083359E-B261-4B50-9344-74EBD6C67AB4}"/>
    <cellStyle name="Separador de milhares 31 3 3 2" xfId="39347" xr:uid="{32B92842-C348-4D92-B974-CB0898679055}"/>
    <cellStyle name="Separador de milhares 31 3 4" xfId="25884" xr:uid="{38EDA65A-8E43-44BD-B69F-B3D064BF1117}"/>
    <cellStyle name="Separador de milhares 31 3 5" xfId="27457" xr:uid="{22B6EA93-B1B1-4AF6-A8D8-34F518FCD6B4}"/>
    <cellStyle name="Separador de milhares 31 3 6" xfId="35196" xr:uid="{964D14CA-87C6-41FC-8486-8BBE0F9C315E}"/>
    <cellStyle name="Separador de milhares 31 3 7" xfId="43406" xr:uid="{DE7494F8-2DC7-4FD5-92DC-D0A3E6A1EE3D}"/>
    <cellStyle name="Separador de milhares 31 4" xfId="23111" xr:uid="{D9045489-2BC6-4216-987A-A334489DA742}"/>
    <cellStyle name="Separador de milhares 31 4 2" xfId="29401" xr:uid="{71E16706-BDC9-4845-AB52-165B2C38DF38}"/>
    <cellStyle name="Separador de milhares 31 4 3" xfId="39349" xr:uid="{EAC9009D-952A-4248-B420-64AC679CE8B0}"/>
    <cellStyle name="Separador de milhares 31 4 4" xfId="44627" xr:uid="{0FCDC541-AFE7-4AF2-9C8A-F6EA7D0ECD89}"/>
    <cellStyle name="Separador de milhares 31 5" xfId="23104" xr:uid="{3D165A0A-35D0-4842-B905-C5F7976BAFFF}"/>
    <cellStyle name="Separador de milhares 31 5 2" xfId="32373" xr:uid="{1FECD0D0-BAA2-47D8-B106-ECEF57666F06}"/>
    <cellStyle name="Separador de milhares 31 5 3" xfId="39342" xr:uid="{C38E5C7D-D8C6-4373-AA6A-C39F7246C772}"/>
    <cellStyle name="Separador de milhares 31 5 4" xfId="47104" xr:uid="{059BD733-87E9-47AA-BA6F-C6BE2A973169}"/>
    <cellStyle name="Separador de milhares 31 6" xfId="33742" xr:uid="{E78F7A29-D502-4671-A975-1E29FFFC3919}"/>
    <cellStyle name="Separador de milhares 31 6 2" xfId="48621" xr:uid="{F74B2596-1EF8-4DD2-BC33-7FF8457BB193}"/>
    <cellStyle name="Separador de milhares 31 7" xfId="42183" xr:uid="{5AA4552A-D014-45C9-AE9E-6FF6CB082CEC}"/>
    <cellStyle name="Separador de milhares 32" xfId="14396" xr:uid="{2E55B563-4726-4CC3-9647-83083FB9970C}"/>
    <cellStyle name="Separador de milhares 32 2" xfId="14397" xr:uid="{D006BC30-A6FC-4231-A4AE-3CB6D0DF7F9A}"/>
    <cellStyle name="Separador de milhares 32 2 2" xfId="23114" xr:uid="{FB5779E8-7A27-4ED8-A9EF-7B96B3CEE8D9}"/>
    <cellStyle name="Separador de milhares 32 2 2 2" xfId="23115" xr:uid="{9246FEE6-9049-4817-922B-5BC7A0319B24}"/>
    <cellStyle name="Separador de milhares 32 2 2 2 2" xfId="30627" xr:uid="{25DEA5A5-8EA0-4D6D-A2C3-728BC36B7A4A}"/>
    <cellStyle name="Separador de milhares 32 2 2 2 3" xfId="39353" xr:uid="{E06F6800-4178-4DBB-868E-AC0244CE885C}"/>
    <cellStyle name="Separador de milhares 32 2 2 2 4" xfId="45853" xr:uid="{04AB5BC8-8DB7-473C-B81B-6887A7C19CC8}"/>
    <cellStyle name="Separador de milhares 32 2 2 3" xfId="27304" xr:uid="{04278E9A-9AFF-426B-B474-4CB9219037C9}"/>
    <cellStyle name="Separador de milhares 32 2 2 4" xfId="39352" xr:uid="{38C7B357-36DF-4E92-BCD3-5C27B24AA64C}"/>
    <cellStyle name="Separador de milhares 32 2 2 5" xfId="43409" xr:uid="{B3229FB5-E311-4A08-B02C-DB7CD3A280E5}"/>
    <cellStyle name="Separador de milhares 32 2 3" xfId="23116" xr:uid="{832508D1-D5F6-415D-B352-100373253CFD}"/>
    <cellStyle name="Separador de milhares 32 2 3 2" xfId="29404" xr:uid="{E0122A07-A35F-4DD0-A366-947054AF70E1}"/>
    <cellStyle name="Separador de milhares 32 2 3 3" xfId="39354" xr:uid="{D18C1361-86AC-4DD3-BE89-DA82596CC6B9}"/>
    <cellStyle name="Separador de milhares 32 2 3 4" xfId="44630" xr:uid="{B70AE31A-CC4A-4835-B055-A627965E9AB7}"/>
    <cellStyle name="Separador de milhares 32 2 4" xfId="23113" xr:uid="{46FEDAEA-5C35-491C-8FF1-B94BD321135D}"/>
    <cellStyle name="Separador de milhares 32 2 4 2" xfId="32376" xr:uid="{9B9C1D20-4F95-47ED-9C0C-DD143B2986FB}"/>
    <cellStyle name="Separador de milhares 32 2 4 3" xfId="39351" xr:uid="{A82F7220-5CE7-4F70-9471-51335BCBD635}"/>
    <cellStyle name="Separador de milhares 32 2 4 4" xfId="47107" xr:uid="{12E042A1-A451-4E86-87A0-E33B66CD7472}"/>
    <cellStyle name="Separador de milhares 32 2 5" xfId="25887" xr:uid="{25339AD8-C825-4890-9F19-BEB015D8B063}"/>
    <cellStyle name="Separador de milhares 32 2 5 2" xfId="33745" xr:uid="{08A5C75C-38CB-429F-8272-24FC9028AAE9}"/>
    <cellStyle name="Separador de milhares 32 2 5 3" xfId="48624" xr:uid="{EC03A784-0AFC-4B20-8089-C98BEDD39D6E}"/>
    <cellStyle name="Separador de milhares 32 2 6" xfId="27460" xr:uid="{A5A784DF-D19B-43EF-B0FE-93F857C81FE6}"/>
    <cellStyle name="Separador de milhares 32 2 7" xfId="35199" xr:uid="{972BEEC3-8F74-4020-AF26-6113AFF23238}"/>
    <cellStyle name="Separador de milhares 32 2 8" xfId="42186" xr:uid="{B466E833-D256-425A-800B-8A67ECF274C9}"/>
    <cellStyle name="Separador de milhares 32 2 9" xfId="17027" xr:uid="{DA0C250E-3F71-4609-BBA2-9E6D3AB89590}"/>
    <cellStyle name="Separador de milhares 32 3" xfId="17026" xr:uid="{B804571C-91B7-4759-A06E-7F855B7C6477}"/>
    <cellStyle name="Separador de milhares 32 3 2" xfId="23118" xr:uid="{997B20AB-2007-426D-8D3F-9C1D11C6F72A}"/>
    <cellStyle name="Separador de milhares 32 3 2 2" xfId="30626" xr:uid="{1CFB0CCA-7997-4347-B299-B5A457022BEF}"/>
    <cellStyle name="Separador de milhares 32 3 2 3" xfId="39356" xr:uid="{55533900-2176-4D62-B294-9349A82E2116}"/>
    <cellStyle name="Separador de milhares 32 3 2 4" xfId="45852" xr:uid="{163411FE-80AB-4249-A3A9-E0CA6A85421D}"/>
    <cellStyle name="Separador de milhares 32 3 3" xfId="23117" xr:uid="{04C611A4-A6B1-4E8A-B26B-1169329FE0C5}"/>
    <cellStyle name="Separador de milhares 32 3 3 2" xfId="39355" xr:uid="{4A835E8E-061B-4A93-8C4D-658824CC0B1F}"/>
    <cellStyle name="Separador de milhares 32 3 4" xfId="25886" xr:uid="{0FA9E44F-F2D3-442B-91C4-AD3CEFE059F6}"/>
    <cellStyle name="Separador de milhares 32 3 5" xfId="27459" xr:uid="{55905176-7D40-4040-94EE-9F745DBD8002}"/>
    <cellStyle name="Separador de milhares 32 3 6" xfId="35198" xr:uid="{A534CA72-CB45-4C63-84D5-85FB768BB685}"/>
    <cellStyle name="Separador de milhares 32 3 7" xfId="43408" xr:uid="{716112C3-E5EE-45AB-BE9B-2A1827F1F2BE}"/>
    <cellStyle name="Separador de milhares 32 4" xfId="23119" xr:uid="{803B169B-3FD7-4383-BB87-C178A81ABC35}"/>
    <cellStyle name="Separador de milhares 32 4 2" xfId="29403" xr:uid="{60A48CA0-CF27-441F-B849-1D0253393443}"/>
    <cellStyle name="Separador de milhares 32 4 3" xfId="39357" xr:uid="{2C8C11BE-6088-4212-8320-50070328B24B}"/>
    <cellStyle name="Separador de milhares 32 4 4" xfId="44629" xr:uid="{9747FFAD-DE5E-4D2B-85F6-C5FD1D6631BF}"/>
    <cellStyle name="Separador de milhares 32 5" xfId="23112" xr:uid="{5ED7E1CA-9A8A-46CD-ADF8-BDB203B81044}"/>
    <cellStyle name="Separador de milhares 32 5 2" xfId="32375" xr:uid="{498F9CAF-A458-43B1-8058-5C9EDE39BDFF}"/>
    <cellStyle name="Separador de milhares 32 5 3" xfId="39350" xr:uid="{75DB4E12-C4A1-4E09-A4B6-825FDD63C2FE}"/>
    <cellStyle name="Separador de milhares 32 5 4" xfId="47106" xr:uid="{CAC25530-F21A-44C1-8486-A4BC78BFD73D}"/>
    <cellStyle name="Separador de milhares 32 6" xfId="33744" xr:uid="{0C3F58C3-BCE8-4665-A8DF-869816A035D6}"/>
    <cellStyle name="Separador de milhares 32 6 2" xfId="48623" xr:uid="{7B6D1A1E-215F-495A-ACD2-97DD6F2C0BC0}"/>
    <cellStyle name="Separador de milhares 32 7" xfId="42185" xr:uid="{C32567A1-931C-4D74-8899-8D9F887C1C82}"/>
    <cellStyle name="Separador de milhares 33" xfId="14398" xr:uid="{13BF582D-4435-48DD-ABD7-ED7E70BA52B4}"/>
    <cellStyle name="Separador de milhares 33 2" xfId="14399" xr:uid="{5EEDAB04-2AD5-4D6E-A0BC-1E8E17AFD92E}"/>
    <cellStyle name="Separador de milhares 33 2 2" xfId="23121" xr:uid="{C3EF4B79-C840-443A-9679-1351989890E6}"/>
    <cellStyle name="Separador de milhares 33 2 2 2" xfId="23122" xr:uid="{F9F60E5E-616B-43AA-BA8D-AE8474078145}"/>
    <cellStyle name="Separador de milhares 33 2 2 2 2" xfId="30628" xr:uid="{EB3D0154-7B0F-4844-933F-4E6F06BB6E8C}"/>
    <cellStyle name="Separador de milhares 33 2 2 2 3" xfId="39360" xr:uid="{A6B6A760-D20A-407B-BFBE-679F25344C30}"/>
    <cellStyle name="Separador de milhares 33 2 2 2 4" xfId="45854" xr:uid="{EFD75AFE-6DA4-456B-A915-09B4C470C136}"/>
    <cellStyle name="Separador de milhares 33 2 2 3" xfId="27190" xr:uid="{A01E0975-08A1-48E7-9FE0-AA5A2B5BE6CE}"/>
    <cellStyle name="Separador de milhares 33 2 2 4" xfId="39359" xr:uid="{A446E19A-DAD3-492C-8A21-A3735555525C}"/>
    <cellStyle name="Separador de milhares 33 2 2 5" xfId="43410" xr:uid="{0B4615EA-F867-40CD-868E-A845C50EC4D2}"/>
    <cellStyle name="Separador de milhares 33 2 3" xfId="23123" xr:uid="{973B4461-136E-452D-978C-237D960B4B75}"/>
    <cellStyle name="Separador de milhares 33 2 3 2" xfId="29405" xr:uid="{909B129C-5625-4FFA-A53B-01A1F31A8DEB}"/>
    <cellStyle name="Separador de milhares 33 2 3 3" xfId="39361" xr:uid="{80E2B66A-F48F-4AAE-A09D-A21F44AC5FDA}"/>
    <cellStyle name="Separador de milhares 33 2 3 4" xfId="44631" xr:uid="{9EB034EF-9064-41AE-8C07-21D9588E033D}"/>
    <cellStyle name="Separador de milhares 33 2 4" xfId="23120" xr:uid="{31E700E7-DF30-4B45-AE88-D28FF3F00686}"/>
    <cellStyle name="Separador de milhares 33 2 4 2" xfId="39358" xr:uid="{5B88DD4C-D407-4D98-83A4-953AF4B461FC}"/>
    <cellStyle name="Separador de milhares 33 2 5" xfId="25888" xr:uid="{5B0D82C3-262C-4769-9BC0-0B45CB76FD45}"/>
    <cellStyle name="Separador de milhares 33 2 6" xfId="27461" xr:uid="{947B44D2-85F9-4CE1-AA5D-CE3346C96B29}"/>
    <cellStyle name="Separador de milhares 33 2 7" xfId="35201" xr:uid="{A67DD051-26A0-4EA4-B1A0-077E8CF4E2BC}"/>
    <cellStyle name="Separador de milhares 33 2 8" xfId="42187" xr:uid="{34939996-4842-4A9E-AC76-F447B57BF6F6}"/>
    <cellStyle name="Separador de milhares 33 2 9" xfId="17029" xr:uid="{1F9B4958-7051-44A7-BE00-5327979FF242}"/>
    <cellStyle name="Separador de milhares 33 3" xfId="14400" xr:uid="{B6430725-06DF-46F8-89DD-D2829767E5BB}"/>
    <cellStyle name="Separador de milhares 33 3 2" xfId="23125" xr:uid="{A0AEBF73-3C96-4ADC-AB8B-72B5EB8D7590}"/>
    <cellStyle name="Separador de milhares 33 3 2 2" xfId="23126" xr:uid="{7478034E-834A-470E-AAC9-416631247E31}"/>
    <cellStyle name="Separador de milhares 33 3 2 2 2" xfId="30629" xr:uid="{D8107A8A-F99C-4000-8B2E-2D40DCD4665C}"/>
    <cellStyle name="Separador de milhares 33 3 2 2 3" xfId="39364" xr:uid="{0CC772ED-9205-4765-A99D-B7068A1364B5}"/>
    <cellStyle name="Separador de milhares 33 3 2 2 4" xfId="45855" xr:uid="{4429A21A-A3A7-4838-9E25-E76196F7944B}"/>
    <cellStyle name="Separador de milhares 33 3 2 3" xfId="27189" xr:uid="{E63C5B4A-6C91-486B-8AAF-7B9F7A2FFA1D}"/>
    <cellStyle name="Separador de milhares 33 3 2 4" xfId="39363" xr:uid="{1E6953E5-E37F-48DC-9ADB-975557956F19}"/>
    <cellStyle name="Separador de milhares 33 3 2 5" xfId="43411" xr:uid="{FB6799DC-F294-43A1-BAD2-061AE803A3B0}"/>
    <cellStyle name="Separador de milhares 33 3 3" xfId="23127" xr:uid="{27E793E7-5E25-4B4E-89AA-89E1A254FF77}"/>
    <cellStyle name="Separador de milhares 33 3 3 2" xfId="29406" xr:uid="{E7A9E848-0953-43B9-BD30-24A1A0489F8C}"/>
    <cellStyle name="Separador de milhares 33 3 3 3" xfId="39365" xr:uid="{6DC37D35-6C46-45F9-A4C7-BAB4CBCC3CE8}"/>
    <cellStyle name="Separador de milhares 33 3 3 4" xfId="44632" xr:uid="{C67321B1-4063-427C-B4D1-DD2DDF2DD30E}"/>
    <cellStyle name="Separador de milhares 33 3 4" xfId="23124" xr:uid="{D2671339-25A2-434B-8F71-F5E5C2F3DC08}"/>
    <cellStyle name="Separador de milhares 33 3 4 2" xfId="32377" xr:uid="{3159F41B-1B45-4774-AFE6-57295E17CB04}"/>
    <cellStyle name="Separador de milhares 33 3 4 3" xfId="39362" xr:uid="{829413A8-9DB9-45F6-A02F-FACB19694246}"/>
    <cellStyle name="Separador de milhares 33 3 4 4" xfId="47108" xr:uid="{307541D5-0E56-4341-9B34-4E47DDDB8308}"/>
    <cellStyle name="Separador de milhares 33 3 5" xfId="25889" xr:uid="{E8663705-D7D5-4BD4-B8A7-5B08AD6F9662}"/>
    <cellStyle name="Separador de milhares 33 3 5 2" xfId="33746" xr:uid="{77A20E07-6B8C-4DD4-92A2-AEAA83B0A220}"/>
    <cellStyle name="Separador de milhares 33 3 5 3" xfId="48625" xr:uid="{601283DF-F819-4BA9-83D2-55B2EB43D7E5}"/>
    <cellStyle name="Separador de milhares 33 3 6" xfId="27462" xr:uid="{BF06886B-3B2E-41A5-8F3C-4F32E89375A6}"/>
    <cellStyle name="Separador de milhares 33 3 7" xfId="35202" xr:uid="{98A5FF83-8588-47D2-9F97-27FE81241987}"/>
    <cellStyle name="Separador de milhares 33 3 8" xfId="42188" xr:uid="{0B272F22-2EE8-40D0-BB24-7241834F5143}"/>
    <cellStyle name="Separador de milhares 33 3 9" xfId="17030" xr:uid="{2CB64259-516E-4C71-9C75-A5FD7C167875}"/>
    <cellStyle name="Separador de milhares 33 4" xfId="23128" xr:uid="{0271D206-A261-42A3-A79E-8B473A38D0E7}"/>
    <cellStyle name="Separador de milhares 33 4 2" xfId="23129" xr:uid="{CBD89DD0-F29D-4F40-9452-D2839FD4DB93}"/>
    <cellStyle name="Separador de milhares 33 4 2 2" xfId="23130" xr:uid="{7077222D-8BDC-48C3-A837-E2CC54226512}"/>
    <cellStyle name="Separador de milhares 33 4 2 2 2" xfId="30477" xr:uid="{DA67292B-6CE8-4108-ABB0-414CF58C8A0E}"/>
    <cellStyle name="Separador de milhares 33 4 2 2 3" xfId="39368" xr:uid="{C8C01DB3-5A0C-4D2D-83A7-3E85EBB67167}"/>
    <cellStyle name="Separador de milhares 33 4 2 2 4" xfId="45703" xr:uid="{589C6528-7028-4944-8833-AAAD531F97B3}"/>
    <cellStyle name="Separador de milhares 33 4 2 3" xfId="27202" xr:uid="{9C549F3E-D22B-4E26-9285-803919899DD2}"/>
    <cellStyle name="Separador de milhares 33 4 2 4" xfId="39367" xr:uid="{22C1D7AF-D65B-49B7-9404-F6AA71DE9820}"/>
    <cellStyle name="Separador de milhares 33 4 2 5" xfId="43259" xr:uid="{ED32D290-9A48-44FA-977A-F29E74E385DE}"/>
    <cellStyle name="Separador de milhares 33 4 3" xfId="23131" xr:uid="{F5896F50-79EA-481A-9FEE-1B6968150D5D}"/>
    <cellStyle name="Separador de milhares 33 4 3 2" xfId="29255" xr:uid="{846FFD16-7197-4F31-905E-FC48097FBE27}"/>
    <cellStyle name="Separador de milhares 33 4 3 3" xfId="39369" xr:uid="{81082B6E-185F-48E6-9E92-85FE72A2F6CF}"/>
    <cellStyle name="Separador de milhares 33 4 3 4" xfId="44480" xr:uid="{96F9514E-73CB-4BB1-B7D2-7E2DEE7E5187}"/>
    <cellStyle name="Separador de milhares 33 4 4" xfId="25734" xr:uid="{6F9EA7C0-007A-4B0F-97CD-677A260E06C2}"/>
    <cellStyle name="Separador de milhares 33 4 5" xfId="27292" xr:uid="{BF837EB8-3337-44C3-9396-77459DE3058F}"/>
    <cellStyle name="Separador de milhares 33 4 6" xfId="39366" xr:uid="{3788079C-A537-4558-AB19-A3AC0154F9F8}"/>
    <cellStyle name="Separador de milhares 33 4 7" xfId="42036" xr:uid="{D5E96215-6DC9-4F75-99C2-30848DBB9581}"/>
    <cellStyle name="Separador de milhares 33 5" xfId="25689" xr:uid="{C6BF38F1-E78C-4F74-B70E-F5C5959AF3E0}"/>
    <cellStyle name="Separador de milhares 33 6" xfId="27217" xr:uid="{0DA81B61-F710-4FC4-8443-3543462CDEF0}"/>
    <cellStyle name="Separador de milhares 33 7" xfId="35200" xr:uid="{E9AA4C0B-32F6-4715-908C-F59617F329C5}"/>
    <cellStyle name="Separador de milhares 33 8" xfId="17028" xr:uid="{E00CFBB7-1E0C-4B7B-9822-8ED2B1FD6864}"/>
    <cellStyle name="Separador de milhares 34" xfId="14401" xr:uid="{FBFB4687-C613-4D37-9098-8C26C00B3A67}"/>
    <cellStyle name="Separador de milhares 34 2" xfId="23133" xr:uid="{4634D124-AC1F-48D3-A3F9-124E7499C2E2}"/>
    <cellStyle name="Separador de milhares 34 2 2" xfId="23134" xr:uid="{7B4302A5-8937-4DD0-B885-BEA8DDBBC5A9}"/>
    <cellStyle name="Separador de milhares 34 2 2 2" xfId="30630" xr:uid="{DA034E74-C4AB-4DAF-BB0F-527462C48D09}"/>
    <cellStyle name="Separador de milhares 34 2 2 3" xfId="39372" xr:uid="{A1AD502D-A832-46C0-8EBA-B88BAE1438CB}"/>
    <cellStyle name="Separador de milhares 34 2 2 4" xfId="45856" xr:uid="{9B3C4956-B75C-4644-8E68-695C30DE4B20}"/>
    <cellStyle name="Separador de milhares 34 2 3" xfId="27188" xr:uid="{8CDC8E76-7262-4AD3-91F3-B0975B244CFF}"/>
    <cellStyle name="Separador de milhares 34 2 4" xfId="39371" xr:uid="{0B66C2EA-F239-4C18-A96D-709A58B1054C}"/>
    <cellStyle name="Separador de milhares 34 2 5" xfId="43412" xr:uid="{5A316E2D-85B3-446C-89CE-A63CA11520BE}"/>
    <cellStyle name="Separador de milhares 34 3" xfId="23135" xr:uid="{0228DA7D-866D-4A98-8148-A8C08F7BC1A3}"/>
    <cellStyle name="Separador de milhares 34 3 2" xfId="29407" xr:uid="{BA8D133C-2D9D-4A43-9EDE-506469FD8B01}"/>
    <cellStyle name="Separador de milhares 34 3 3" xfId="39373" xr:uid="{F6B8EB89-3FFA-4416-9835-DF4D77B551DD}"/>
    <cellStyle name="Separador de milhares 34 3 4" xfId="44633" xr:uid="{684816DE-17C4-4D90-971F-06FEA0C08CF5}"/>
    <cellStyle name="Separador de milhares 34 4" xfId="23132" xr:uid="{253EAD7E-2FAF-471C-BA6A-C03159FEEE9A}"/>
    <cellStyle name="Separador de milhares 34 4 2" xfId="32378" xr:uid="{107F3FFB-E5F8-4366-9D3B-EB003048E86C}"/>
    <cellStyle name="Separador de milhares 34 4 3" xfId="39370" xr:uid="{D2771C93-8C19-4853-BA56-7090B17149E4}"/>
    <cellStyle name="Separador de milhares 34 4 4" xfId="47109" xr:uid="{8C26CF4D-9A12-463E-B98F-40AC3A275A53}"/>
    <cellStyle name="Separador de milhares 34 5" xfId="25890" xr:uid="{8313471E-AA96-4C47-8284-543DCABD9AEE}"/>
    <cellStyle name="Separador de milhares 34 5 2" xfId="33747" xr:uid="{9F34BBB1-D086-4C84-BDAF-998B0F88C203}"/>
    <cellStyle name="Separador de milhares 34 5 3" xfId="48626" xr:uid="{B1CE3899-1887-45B6-89DF-68AB10E25C6C}"/>
    <cellStyle name="Separador de milhares 34 6" xfId="27463" xr:uid="{DF91D899-DFAB-4F8C-B9DB-8429C35E783E}"/>
    <cellStyle name="Separador de milhares 34 7" xfId="35203" xr:uid="{726802E7-D5FF-44FE-AAE1-7A6C7545A9B8}"/>
    <cellStyle name="Separador de milhares 34 8" xfId="42189" xr:uid="{83349E42-3C70-444B-98B7-C9DCCFCEACB0}"/>
    <cellStyle name="Separador de milhares 34 9" xfId="17031" xr:uid="{24ED967A-187C-4666-9D19-F5E80A71D422}"/>
    <cellStyle name="Separador de milhares 39" xfId="14402" xr:uid="{B0532F08-68CD-489B-9AD7-94E8C97C21C6}"/>
    <cellStyle name="Separador de milhares 39 2" xfId="23136" xr:uid="{3F426D16-9DC2-4080-AFB2-707FA96BA910}"/>
    <cellStyle name="Separador de milhares 39 2 2" xfId="23137" xr:uid="{DC24CDCD-D7A3-498E-92C2-F0270AE98C46}"/>
    <cellStyle name="Separador de milhares 39 2 2 2" xfId="31626" xr:uid="{3A9DF3D1-AA93-4D01-9CD9-60424FF4826D}"/>
    <cellStyle name="Separador de milhares 39 2 2 3" xfId="39375" xr:uid="{0C5DD65C-B266-4469-8B93-A4826FD00959}"/>
    <cellStyle name="Separador de milhares 39 2 2 4" xfId="46852" xr:uid="{117970A9-067A-4343-992E-72BF469C69C0}"/>
    <cellStyle name="Separador de milhares 39 2 3" xfId="29183" xr:uid="{E86CED4F-5E88-4125-B7AB-A23BE7383D1F}"/>
    <cellStyle name="Separador de milhares 39 2 4" xfId="39374" xr:uid="{811F854B-4BA5-4D47-8B9D-3E7FD7A51599}"/>
    <cellStyle name="Separador de milhares 39 2 5" xfId="44408" xr:uid="{3081734B-F56A-49F4-8CE5-507F88B54CD3}"/>
    <cellStyle name="Separador de milhares 39 3" xfId="23138" xr:uid="{AAE99822-5B31-481D-90DD-2B3161CE759F}"/>
    <cellStyle name="Separador de milhares 39 3 2" xfId="30403" xr:uid="{B2A00C08-4E85-4FF9-8D39-21F12943C0EE}"/>
    <cellStyle name="Separador de milhares 39 3 3" xfId="39376" xr:uid="{6994BE9D-B304-4029-99C2-499FFBEB1793}"/>
    <cellStyle name="Separador de milhares 39 3 4" xfId="45629" xr:uid="{E287DC8B-6652-4035-8E22-41E7965B488F}"/>
    <cellStyle name="Separador de milhares 39 4" xfId="27098" xr:uid="{CE8FB3DF-45C3-4366-AA45-127657E6D5D9}"/>
    <cellStyle name="Separador de milhares 39 5" xfId="28459" xr:uid="{8B53C7FB-ECEE-412A-BB04-7D217AFAB448}"/>
    <cellStyle name="Separador de milhares 39 6" xfId="35204" xr:uid="{371D2F85-AA5F-4E19-AF31-6F098CD888AC}"/>
    <cellStyle name="Separador de milhares 39 7" xfId="43185" xr:uid="{F96F5977-0182-4CEC-970E-449CC9D24778}"/>
    <cellStyle name="Separador de milhares 39 8" xfId="17032" xr:uid="{6CBE8CA3-CDE4-4514-BA6E-8BDBDCD63001}"/>
    <cellStyle name="Separador de milhares 4" xfId="10283" xr:uid="{55A6CB10-3640-4F97-8405-869E3F7E4DD8}"/>
    <cellStyle name="Separador de milhares 4 10" xfId="14403" xr:uid="{F5B374E4-FFAD-4A6F-A8D5-8CC49F2EFD8D}"/>
    <cellStyle name="Separador de milhares 4 10 2" xfId="17033" xr:uid="{AE2DE0CE-01F3-412C-8002-B9B447FEA902}"/>
    <cellStyle name="Separador de milhares 4 10 2 2" xfId="23141" xr:uid="{B8B616E7-33EE-4C2F-9DBB-DE71153068AE}"/>
    <cellStyle name="Separador de milhares 4 10 2 2 2" xfId="30631" xr:uid="{C340BF9E-B72D-43BD-84B3-05FB925D71F8}"/>
    <cellStyle name="Separador de milhares 4 10 2 2 3" xfId="39379" xr:uid="{8C11C6C8-1C84-4FF8-97DA-007154CF218B}"/>
    <cellStyle name="Separador de milhares 4 10 2 2 4" xfId="45857" xr:uid="{7BD63FB2-3E20-4A96-A0EB-FD9B8BF64A28}"/>
    <cellStyle name="Separador de milhares 4 10 2 3" xfId="23140" xr:uid="{B505B820-96D6-49FA-A55F-3DA322B679DB}"/>
    <cellStyle name="Separador de milhares 4 10 2 3 2" xfId="39378" xr:uid="{A0B7502E-2B5D-4921-BC61-CB612D969730}"/>
    <cellStyle name="Separador de milhares 4 10 2 4" xfId="25891" xr:uid="{503433A5-AD65-4A33-8565-3E9A296C3A3D}"/>
    <cellStyle name="Separador de milhares 4 10 2 5" xfId="27464" xr:uid="{D995CB65-7304-48CD-82BA-DA55EE03AE1E}"/>
    <cellStyle name="Separador de milhares 4 10 2 6" xfId="35205" xr:uid="{D79D102F-873E-4087-8DF7-9514DFEDAA5F}"/>
    <cellStyle name="Separador de milhares 4 10 2 7" xfId="43413" xr:uid="{85324CDF-5EF7-487D-B9FF-56642019F7C4}"/>
    <cellStyle name="Separador de milhares 4 10 3" xfId="23142" xr:uid="{490AC257-4D6E-4F0C-81DE-3D0F230192D7}"/>
    <cellStyle name="Separador de milhares 4 10 3 2" xfId="29408" xr:uid="{ECD7356E-3455-47EB-9093-4A7FA4456330}"/>
    <cellStyle name="Separador de milhares 4 10 3 3" xfId="39380" xr:uid="{64736FD4-1CD6-4C9F-B8AF-9DBA913E6917}"/>
    <cellStyle name="Separador de milhares 4 10 3 4" xfId="44634" xr:uid="{04788E17-9863-43AD-9763-FAFC21485F37}"/>
    <cellStyle name="Separador de milhares 4 10 4" xfId="23139" xr:uid="{73ABF68D-9FF1-46EF-9AA8-92F8A277139B}"/>
    <cellStyle name="Separador de milhares 4 10 4 2" xfId="32379" xr:uid="{AE9695D1-604F-4B70-84D7-8D36D972126C}"/>
    <cellStyle name="Separador de milhares 4 10 4 3" xfId="39377" xr:uid="{47F11CB9-9290-4ECD-8191-F4823F068769}"/>
    <cellStyle name="Separador de milhares 4 10 4 4" xfId="47110" xr:uid="{4649CBC6-A794-4627-8F99-A1FFA6367A4D}"/>
    <cellStyle name="Separador de milhares 4 10 5" xfId="33748" xr:uid="{F6AB8C6A-1926-4DE4-9CCD-F1A7D063B6E5}"/>
    <cellStyle name="Separador de milhares 4 10 5 2" xfId="48627" xr:uid="{70037170-7CC8-4086-B04D-A69819DB8033}"/>
    <cellStyle name="Separador de milhares 4 10 6" xfId="42190" xr:uid="{E3E57BDB-F040-415F-8CC1-35C3AF68D537}"/>
    <cellStyle name="Separador de milhares 4 11" xfId="14404" xr:uid="{041336B4-BAE0-4C78-BF34-C99BF920EABA}"/>
    <cellStyle name="Separador de milhares 4 11 2" xfId="17034" xr:uid="{E4362CC3-D0F8-49A1-A18F-6322AF9BE3A1}"/>
    <cellStyle name="Separador de milhares 4 11 2 2" xfId="23145" xr:uid="{A96F26B2-BF91-4D74-A786-5E6C9CCB830D}"/>
    <cellStyle name="Separador de milhares 4 11 2 2 2" xfId="30632" xr:uid="{CBFDE89C-5E58-40F8-875F-B282E66E3770}"/>
    <cellStyle name="Separador de milhares 4 11 2 2 3" xfId="39383" xr:uid="{FBBF8998-DDC9-495E-B674-50A260AE8EE3}"/>
    <cellStyle name="Separador de milhares 4 11 2 2 4" xfId="45858" xr:uid="{0948BA2B-A783-438A-B105-3503179F6A38}"/>
    <cellStyle name="Separador de milhares 4 11 2 3" xfId="23144" xr:uid="{B676FC12-F460-40C5-B38C-85C57F1BEEBC}"/>
    <cellStyle name="Separador de milhares 4 11 2 3 2" xfId="39382" xr:uid="{A2D6A167-3209-484D-BFE5-6C4545DDED6C}"/>
    <cellStyle name="Separador de milhares 4 11 2 4" xfId="25892" xr:uid="{87F9D0A7-EC72-4FE7-948C-99C95471B8EE}"/>
    <cellStyle name="Separador de milhares 4 11 2 5" xfId="27465" xr:uid="{E41E8052-228E-41D7-BACD-ED32D7A5D2C6}"/>
    <cellStyle name="Separador de milhares 4 11 2 6" xfId="35206" xr:uid="{71ADEFBC-3AF9-4FDC-8A79-2D1225765250}"/>
    <cellStyle name="Separador de milhares 4 11 2 7" xfId="43414" xr:uid="{417C0D4E-5686-4236-BA5F-9AE8D84C20EF}"/>
    <cellStyle name="Separador de milhares 4 11 3" xfId="23146" xr:uid="{8A38F97B-A745-45CF-B2ED-CEB258DA9776}"/>
    <cellStyle name="Separador de milhares 4 11 3 2" xfId="29409" xr:uid="{83331554-E0C7-467E-8867-269AE7160CBD}"/>
    <cellStyle name="Separador de milhares 4 11 3 3" xfId="39384" xr:uid="{8DCB4083-2217-4A20-AC8B-3DC1C6D007C7}"/>
    <cellStyle name="Separador de milhares 4 11 3 4" xfId="44635" xr:uid="{D6BC0C00-1ECE-4A06-B479-55CC717827E6}"/>
    <cellStyle name="Separador de milhares 4 11 4" xfId="23143" xr:uid="{BCDE8CED-15C6-4FD6-B7C7-FD85367B72EE}"/>
    <cellStyle name="Separador de milhares 4 11 4 2" xfId="32380" xr:uid="{1E3410B6-5CA1-4FA1-A8C4-7021ABE5D6CF}"/>
    <cellStyle name="Separador de milhares 4 11 4 3" xfId="39381" xr:uid="{2F09545F-D4E5-4B53-80E3-B949D92823F1}"/>
    <cellStyle name="Separador de milhares 4 11 4 4" xfId="47111" xr:uid="{412DB2C6-FE45-4305-893C-6DC82DB8A53B}"/>
    <cellStyle name="Separador de milhares 4 11 5" xfId="33749" xr:uid="{1E5F1AF0-A983-4689-9241-8C48D9FE1B4C}"/>
    <cellStyle name="Separador de milhares 4 11 5 2" xfId="48628" xr:uid="{3AB70909-2A94-4673-B26C-2A5767FAC6F5}"/>
    <cellStyle name="Separador de milhares 4 11 6" xfId="42191" xr:uid="{9AA93C89-3E44-4F87-BB56-DE3927444F3C}"/>
    <cellStyle name="Separador de milhares 4 12" xfId="14405" xr:uid="{6104F422-F6C7-4BCC-BBE8-28416A7C3D68}"/>
    <cellStyle name="Separador de milhares 4 12 2" xfId="17035" xr:uid="{2139AF09-20AB-4928-A7C1-69E2771ECC0C}"/>
    <cellStyle name="Separador de milhares 4 12 2 2" xfId="23149" xr:uid="{EE22E95C-8C01-4EC7-952D-C6E43B700884}"/>
    <cellStyle name="Separador de milhares 4 12 2 2 2" xfId="30633" xr:uid="{B35CC658-27B8-44A5-AD67-4E3C007DC866}"/>
    <cellStyle name="Separador de milhares 4 12 2 2 3" xfId="39387" xr:uid="{AA643E33-DB48-4AC9-9180-C12B56BA67EC}"/>
    <cellStyle name="Separador de milhares 4 12 2 2 4" xfId="45859" xr:uid="{0CC8C596-0E8A-448A-8FC4-7D415C6F7B0A}"/>
    <cellStyle name="Separador de milhares 4 12 2 3" xfId="23148" xr:uid="{C546A6FC-E274-4B7E-938C-C49FC22703E4}"/>
    <cellStyle name="Separador de milhares 4 12 2 3 2" xfId="39386" xr:uid="{D87C26BA-222B-4343-A6BF-1FBBFD4E2885}"/>
    <cellStyle name="Separador de milhares 4 12 2 4" xfId="25893" xr:uid="{0EE60F81-EBBC-42DD-9841-861945E5F0A1}"/>
    <cellStyle name="Separador de milhares 4 12 2 5" xfId="27466" xr:uid="{E65209DC-5D5E-4E7D-BE7B-8276547E44F8}"/>
    <cellStyle name="Separador de milhares 4 12 2 6" xfId="35207" xr:uid="{08949BA1-E88F-473A-9E4C-DBF5F108F139}"/>
    <cellStyle name="Separador de milhares 4 12 2 7" xfId="43415" xr:uid="{DC4639C7-ECBF-436B-B552-86B316BA149A}"/>
    <cellStyle name="Separador de milhares 4 12 3" xfId="23150" xr:uid="{56781CBD-C1F0-4FBE-8755-3D6F87490EAA}"/>
    <cellStyle name="Separador de milhares 4 12 3 2" xfId="29410" xr:uid="{A41D9115-2D05-46A0-ACCF-A2973DE6CDFE}"/>
    <cellStyle name="Separador de milhares 4 12 3 3" xfId="39388" xr:uid="{8A500708-37B7-445D-B3DC-F57B5B11544A}"/>
    <cellStyle name="Separador de milhares 4 12 3 4" xfId="44636" xr:uid="{F562EE67-CE52-4070-86BC-355F3E9440C6}"/>
    <cellStyle name="Separador de milhares 4 12 4" xfId="23147" xr:uid="{AC68B0BE-63A8-4DFE-A1B4-44AA53C07F35}"/>
    <cellStyle name="Separador de milhares 4 12 4 2" xfId="32381" xr:uid="{BC73C7E1-0F32-4001-AFB5-0EC48CA4F3C8}"/>
    <cellStyle name="Separador de milhares 4 12 4 3" xfId="39385" xr:uid="{5A474BFB-0B97-422C-A3C6-6797EC25BEF1}"/>
    <cellStyle name="Separador de milhares 4 12 4 4" xfId="47112" xr:uid="{4115FFCF-66E5-4446-9C3A-5205C1A747A5}"/>
    <cellStyle name="Separador de milhares 4 12 5" xfId="33750" xr:uid="{0446816C-A378-4F8D-9E0B-2AB50F7A40AA}"/>
    <cellStyle name="Separador de milhares 4 12 5 2" xfId="48629" xr:uid="{A3D31904-4AD1-4136-8FDE-D48586E3B9BD}"/>
    <cellStyle name="Separador de milhares 4 12 6" xfId="42192" xr:uid="{FC02005E-7B72-48B2-92DB-475692A04BFC}"/>
    <cellStyle name="Separador de milhares 4 13" xfId="14406" xr:uid="{A344BF25-829C-4F57-A2C9-0A1D109150D0}"/>
    <cellStyle name="Separador de milhares 4 13 2" xfId="17036" xr:uid="{D219441B-EF04-48A7-9DB4-67D8B265C177}"/>
    <cellStyle name="Separador de milhares 4 13 2 2" xfId="23153" xr:uid="{E3CCC197-0918-4FDF-87EC-3BFFC6FA0C22}"/>
    <cellStyle name="Separador de milhares 4 13 2 2 2" xfId="30634" xr:uid="{409206CE-A3DB-493F-95A5-C1DE454D8B04}"/>
    <cellStyle name="Separador de milhares 4 13 2 2 3" xfId="39391" xr:uid="{06106CBE-4030-4AE1-9726-6ECB372968B1}"/>
    <cellStyle name="Separador de milhares 4 13 2 2 4" xfId="45860" xr:uid="{D821226D-842C-46D6-9C1B-91EE4F7405C4}"/>
    <cellStyle name="Separador de milhares 4 13 2 3" xfId="23152" xr:uid="{DE3D32DA-7DAD-4BAC-9143-401EFB658BD8}"/>
    <cellStyle name="Separador de milhares 4 13 2 3 2" xfId="39390" xr:uid="{95FE3E5F-A1C4-47CD-8E38-6ADA96AF3CEE}"/>
    <cellStyle name="Separador de milhares 4 13 2 4" xfId="25894" xr:uid="{185D95BF-1F08-46E0-9333-4A6940D04930}"/>
    <cellStyle name="Separador de milhares 4 13 2 5" xfId="27467" xr:uid="{9B53FFBA-10A4-40B6-BB4A-81C0B54A515E}"/>
    <cellStyle name="Separador de milhares 4 13 2 6" xfId="35208" xr:uid="{D94AA067-7F91-405A-829B-D81FCC8BBAE2}"/>
    <cellStyle name="Separador de milhares 4 13 2 7" xfId="43416" xr:uid="{381127AA-F197-4945-90B9-9F9C0C55E189}"/>
    <cellStyle name="Separador de milhares 4 13 3" xfId="23154" xr:uid="{4445FC1E-8816-4B05-BC9D-A2B79E41F620}"/>
    <cellStyle name="Separador de milhares 4 13 3 2" xfId="29411" xr:uid="{A710CF90-7BBA-4B7C-BD30-610AD3DF84D3}"/>
    <cellStyle name="Separador de milhares 4 13 3 3" xfId="39392" xr:uid="{BF8D0287-862E-4334-8D25-1649065BDE4C}"/>
    <cellStyle name="Separador de milhares 4 13 3 4" xfId="44637" xr:uid="{BCFC07C5-0B89-4C3C-9B57-09B19CD27ECD}"/>
    <cellStyle name="Separador de milhares 4 13 4" xfId="23151" xr:uid="{EB491A90-A55C-4135-82A0-05D8FAA8B0DF}"/>
    <cellStyle name="Separador de milhares 4 13 4 2" xfId="32382" xr:uid="{1C5025A7-E332-4BD1-A814-7B91F94797AC}"/>
    <cellStyle name="Separador de milhares 4 13 4 3" xfId="39389" xr:uid="{BFA280B1-D351-4BEF-8283-0755618B054F}"/>
    <cellStyle name="Separador de milhares 4 13 4 4" xfId="47113" xr:uid="{ABEB0940-2F8F-483F-A8E5-913583EC68CC}"/>
    <cellStyle name="Separador de milhares 4 13 5" xfId="33751" xr:uid="{4D90DACD-5221-4D97-825D-D769A786DB83}"/>
    <cellStyle name="Separador de milhares 4 13 5 2" xfId="48630" xr:uid="{9A612140-2558-4053-8A09-B573A3541E04}"/>
    <cellStyle name="Separador de milhares 4 13 6" xfId="42193" xr:uid="{F8FF1616-795D-430F-9B0E-165CA11E50AB}"/>
    <cellStyle name="Separador de milhares 4 14" xfId="14407" xr:uid="{5DC14B25-462A-4DA9-8A50-B5386286A260}"/>
    <cellStyle name="Separador de milhares 4 14 2" xfId="17037" xr:uid="{4B8A70C5-E7FB-4BDC-93E6-1A6BE606A5D0}"/>
    <cellStyle name="Separador de milhares 4 14 2 2" xfId="23157" xr:uid="{ED911340-B9CC-4A5A-B047-6D515470620D}"/>
    <cellStyle name="Separador de milhares 4 14 2 2 2" xfId="30635" xr:uid="{DD391192-3262-47FB-9BCD-232E0FB69222}"/>
    <cellStyle name="Separador de milhares 4 14 2 2 3" xfId="39395" xr:uid="{B20AC5F6-B467-4424-BD44-D306AB0BFC3C}"/>
    <cellStyle name="Separador de milhares 4 14 2 2 4" xfId="45861" xr:uid="{A07F4958-BA66-4FD9-81AA-FD0AE8F6D6FA}"/>
    <cellStyle name="Separador de milhares 4 14 2 3" xfId="23156" xr:uid="{F7F31D41-91D6-4679-A3F5-6F032F56BCE9}"/>
    <cellStyle name="Separador de milhares 4 14 2 3 2" xfId="39394" xr:uid="{3208F1D0-CD7B-4187-97F8-A7E8F2C71CA5}"/>
    <cellStyle name="Separador de milhares 4 14 2 4" xfId="25895" xr:uid="{F6B4EEB1-3EBC-426F-957D-26321374F17D}"/>
    <cellStyle name="Separador de milhares 4 14 2 5" xfId="27468" xr:uid="{D2A93FDB-52B6-4C93-AC4E-BEE297441B45}"/>
    <cellStyle name="Separador de milhares 4 14 2 6" xfId="35209" xr:uid="{AA778ADD-FD20-4217-BEF2-86E2C963C7F6}"/>
    <cellStyle name="Separador de milhares 4 14 2 7" xfId="43417" xr:uid="{0262E795-7C8D-499A-B643-04D6252BB223}"/>
    <cellStyle name="Separador de milhares 4 14 3" xfId="23158" xr:uid="{68B0436D-1705-4051-91F0-7DACC7BF7E59}"/>
    <cellStyle name="Separador de milhares 4 14 3 2" xfId="29412" xr:uid="{506574C9-234E-4E20-956A-BB0481D0E845}"/>
    <cellStyle name="Separador de milhares 4 14 3 3" xfId="39396" xr:uid="{F092EAC5-A9C4-4CB4-9339-0CBCF3CD3ED3}"/>
    <cellStyle name="Separador de milhares 4 14 3 4" xfId="44638" xr:uid="{079F31FA-ABBD-4E78-8404-0ED3C58FAC85}"/>
    <cellStyle name="Separador de milhares 4 14 4" xfId="23155" xr:uid="{294BEDF0-8AF6-455F-9577-5FB9EE289BF9}"/>
    <cellStyle name="Separador de milhares 4 14 4 2" xfId="32383" xr:uid="{CC770045-4D67-4A3F-AA5C-F4A985F2BF88}"/>
    <cellStyle name="Separador de milhares 4 14 4 3" xfId="39393" xr:uid="{3330A4F3-4D16-4DA3-A9FA-45EC26CED259}"/>
    <cellStyle name="Separador de milhares 4 14 4 4" xfId="47114" xr:uid="{C6AB4C43-D12C-4306-9F69-8003DB5B17A6}"/>
    <cellStyle name="Separador de milhares 4 14 5" xfId="33752" xr:uid="{D8C754D7-9B9F-4456-A715-5D357823CCCD}"/>
    <cellStyle name="Separador de milhares 4 14 5 2" xfId="48631" xr:uid="{74A9DA8D-1984-43A7-B022-DC1CDA51507B}"/>
    <cellStyle name="Separador de milhares 4 14 6" xfId="42194" xr:uid="{AE529999-E215-4323-9758-00BE0880DB6A}"/>
    <cellStyle name="Separador de milhares 4 15" xfId="14408" xr:uid="{2432F84C-68EF-4288-B4D9-4EED1F1875A6}"/>
    <cellStyle name="Separador de milhares 4 15 2" xfId="17038" xr:uid="{BE1C8D4F-8F3C-48F1-BFB1-4DDE4F990141}"/>
    <cellStyle name="Separador de milhares 4 15 2 2" xfId="23161" xr:uid="{FD7EED91-9EF3-4FDD-B69F-B9EBBB7A9513}"/>
    <cellStyle name="Separador de milhares 4 15 2 2 2" xfId="30636" xr:uid="{66F016D0-28A2-4D14-95AA-FF90DF133CDA}"/>
    <cellStyle name="Separador de milhares 4 15 2 2 3" xfId="39399" xr:uid="{5167CD26-B222-4156-B7E3-5F92F3D9F9D4}"/>
    <cellStyle name="Separador de milhares 4 15 2 2 4" xfId="45862" xr:uid="{074A7222-F623-4973-97F8-26A16D832722}"/>
    <cellStyle name="Separador de milhares 4 15 2 3" xfId="23160" xr:uid="{4F30CB5D-63CB-4121-ADFB-F4D24D64EC93}"/>
    <cellStyle name="Separador de milhares 4 15 2 3 2" xfId="39398" xr:uid="{6C1A177B-7372-4DD4-B5CF-8D1E9E0D9EC4}"/>
    <cellStyle name="Separador de milhares 4 15 2 4" xfId="25896" xr:uid="{51079FE6-0369-427B-A23F-8FCBB16F887E}"/>
    <cellStyle name="Separador de milhares 4 15 2 5" xfId="27469" xr:uid="{C26661CC-0ED3-486F-AC6B-4A900BDF36B7}"/>
    <cellStyle name="Separador de milhares 4 15 2 6" xfId="35210" xr:uid="{A6ADDE97-FDA3-46E5-B519-EF3F1634766E}"/>
    <cellStyle name="Separador de milhares 4 15 2 7" xfId="43418" xr:uid="{01270077-DE61-4616-A88A-567619A1CBB3}"/>
    <cellStyle name="Separador de milhares 4 15 3" xfId="23162" xr:uid="{C4C96FE1-4C53-43E9-969F-1063A0264590}"/>
    <cellStyle name="Separador de milhares 4 15 3 2" xfId="29413" xr:uid="{556CBFEF-AD19-43BF-B2FD-B96AA5F8AEB3}"/>
    <cellStyle name="Separador de milhares 4 15 3 3" xfId="39400" xr:uid="{E6DB39C7-EF47-44EC-9CCA-0F19B7D6D1B3}"/>
    <cellStyle name="Separador de milhares 4 15 3 4" xfId="44639" xr:uid="{42F9C1A0-609E-4E3E-9A2D-D3AF90036A45}"/>
    <cellStyle name="Separador de milhares 4 15 4" xfId="23159" xr:uid="{D1FBB298-27D3-4739-B990-F7853772DA66}"/>
    <cellStyle name="Separador de milhares 4 15 4 2" xfId="32384" xr:uid="{EF95AEDF-D14E-47BC-98FA-D5F87B9A600E}"/>
    <cellStyle name="Separador de milhares 4 15 4 3" xfId="39397" xr:uid="{A806CC4B-FADD-46FB-82C2-099E789710CE}"/>
    <cellStyle name="Separador de milhares 4 15 4 4" xfId="47115" xr:uid="{6B08A3DA-D318-4333-A8A7-99DFB5FC4ED6}"/>
    <cellStyle name="Separador de milhares 4 15 5" xfId="33753" xr:uid="{54DA5E5E-32D4-4DE8-8433-B472CCDBDEF7}"/>
    <cellStyle name="Separador de milhares 4 15 5 2" xfId="48632" xr:uid="{0F2D8AFD-0D9C-40D0-83AB-75F8D1CF16BC}"/>
    <cellStyle name="Separador de milhares 4 15 6" xfId="42195" xr:uid="{43186356-30FB-4132-87E4-8A07E0EDCBD9}"/>
    <cellStyle name="Separador de milhares 4 16" xfId="14409" xr:uid="{A9EFBE08-0199-4E5C-B425-915ED6287BFB}"/>
    <cellStyle name="Separador de milhares 4 16 2" xfId="17039" xr:uid="{CAFF6BBF-B050-4189-B852-458870352657}"/>
    <cellStyle name="Separador de milhares 4 16 2 2" xfId="23165" xr:uid="{6DFC7BD2-927F-43C8-BE21-5D90722C5C37}"/>
    <cellStyle name="Separador de milhares 4 16 2 2 2" xfId="30637" xr:uid="{FC8AEFFA-82EB-4572-8F11-5C8B23E4C926}"/>
    <cellStyle name="Separador de milhares 4 16 2 2 3" xfId="39403" xr:uid="{0413CBA3-521A-43B0-B5DE-D195B5DE21D3}"/>
    <cellStyle name="Separador de milhares 4 16 2 2 4" xfId="45863" xr:uid="{C76002D0-BAAB-45D6-BAFE-B4AD6E02290F}"/>
    <cellStyle name="Separador de milhares 4 16 2 3" xfId="23164" xr:uid="{A688BB47-3BB8-4F8E-B44B-D47ED37FA234}"/>
    <cellStyle name="Separador de milhares 4 16 2 3 2" xfId="39402" xr:uid="{282F81D8-BF77-4AF4-9D80-CC9257569C98}"/>
    <cellStyle name="Separador de milhares 4 16 2 4" xfId="25897" xr:uid="{EB50A86C-87EB-4F3B-B28E-9C309E67FA98}"/>
    <cellStyle name="Separador de milhares 4 16 2 5" xfId="27470" xr:uid="{A6212B1C-115F-4E7A-844C-3208EBB20023}"/>
    <cellStyle name="Separador de milhares 4 16 2 6" xfId="35211" xr:uid="{19DEFE2E-8F89-4357-B7C1-AF8C77441693}"/>
    <cellStyle name="Separador de milhares 4 16 2 7" xfId="43419" xr:uid="{A8C4449D-95C0-4531-A70B-EA2E0F11D0F1}"/>
    <cellStyle name="Separador de milhares 4 16 3" xfId="23166" xr:uid="{B9232317-C477-4862-B477-E3ACCEA6ACD8}"/>
    <cellStyle name="Separador de milhares 4 16 3 2" xfId="29414" xr:uid="{17C5A33D-A003-47E8-8364-08700D2E0A7A}"/>
    <cellStyle name="Separador de milhares 4 16 3 3" xfId="39404" xr:uid="{FAD939D7-075F-40F5-B71A-287C15CC3C55}"/>
    <cellStyle name="Separador de milhares 4 16 3 4" xfId="44640" xr:uid="{4B8DDF82-55BD-4405-8DC8-1EDB18ECAF3D}"/>
    <cellStyle name="Separador de milhares 4 16 4" xfId="23163" xr:uid="{DEA10726-83CC-4169-AA38-C297C517BD88}"/>
    <cellStyle name="Separador de milhares 4 16 4 2" xfId="32385" xr:uid="{0E2AAF5E-125F-489E-B39F-3389B5526657}"/>
    <cellStyle name="Separador de milhares 4 16 4 3" xfId="39401" xr:uid="{A6B77C8D-C4FD-4490-ACD8-CF681EB74A51}"/>
    <cellStyle name="Separador de milhares 4 16 4 4" xfId="47116" xr:uid="{26450D60-3FD6-4B17-A657-627F301EA1A1}"/>
    <cellStyle name="Separador de milhares 4 16 5" xfId="33754" xr:uid="{6BD79F3A-3B3B-449C-863E-AB10C63BFFC9}"/>
    <cellStyle name="Separador de milhares 4 16 5 2" xfId="48633" xr:uid="{75899E91-FA60-44F5-97CF-740E2AB6ECDF}"/>
    <cellStyle name="Separador de milhares 4 16 6" xfId="42196" xr:uid="{493284C9-D679-4947-A54F-E8BB047B5754}"/>
    <cellStyle name="Separador de milhares 4 17" xfId="14410" xr:uid="{C43275BB-9E9D-4719-89A6-14C6DCA36678}"/>
    <cellStyle name="Separador de milhares 4 17 2" xfId="17040" xr:uid="{4BE04DC7-8C28-47DC-9EF2-86EB0DC527B1}"/>
    <cellStyle name="Separador de milhares 4 17 2 2" xfId="23169" xr:uid="{7FC08D55-4AD2-4486-9B43-BD2F63264D34}"/>
    <cellStyle name="Separador de milhares 4 17 2 2 2" xfId="30638" xr:uid="{C4F66195-60BF-475F-84AA-EF9A77DE57B3}"/>
    <cellStyle name="Separador de milhares 4 17 2 2 3" xfId="39407" xr:uid="{B81CC858-FFB0-407D-AB4D-6C0A73C775D4}"/>
    <cellStyle name="Separador de milhares 4 17 2 2 4" xfId="45864" xr:uid="{69A4C167-441D-4FAB-8294-00C8AC7C1563}"/>
    <cellStyle name="Separador de milhares 4 17 2 3" xfId="23168" xr:uid="{ED03B663-25B2-40E7-BFDA-CADEF7B5E68F}"/>
    <cellStyle name="Separador de milhares 4 17 2 3 2" xfId="39406" xr:uid="{4C8A3BB2-407B-4015-A6C4-ADE6F344A8C9}"/>
    <cellStyle name="Separador de milhares 4 17 2 4" xfId="25898" xr:uid="{F925F9A4-D3A1-4A38-9108-F98004D4E385}"/>
    <cellStyle name="Separador de milhares 4 17 2 5" xfId="27471" xr:uid="{CBD102C5-D645-4206-9435-C467C039D2D4}"/>
    <cellStyle name="Separador de milhares 4 17 2 6" xfId="35212" xr:uid="{031C5295-9CFA-47D2-8944-9999D0ED7DA0}"/>
    <cellStyle name="Separador de milhares 4 17 2 7" xfId="43420" xr:uid="{2DEA1355-7DDA-42C3-B9E8-3E7419194E16}"/>
    <cellStyle name="Separador de milhares 4 17 3" xfId="23170" xr:uid="{F6489DCC-E53D-4359-B4B5-3667765058A8}"/>
    <cellStyle name="Separador de milhares 4 17 3 2" xfId="29415" xr:uid="{F75C8F16-0FC6-4049-8708-8A17963B38D5}"/>
    <cellStyle name="Separador de milhares 4 17 3 3" xfId="39408" xr:uid="{2D44CB14-A244-4292-A991-B5D1767F1DC4}"/>
    <cellStyle name="Separador de milhares 4 17 3 4" xfId="44641" xr:uid="{1C284D36-9C4D-43CC-98FA-247C930E23CA}"/>
    <cellStyle name="Separador de milhares 4 17 4" xfId="23167" xr:uid="{3FEDD20A-D035-4BEB-9FE9-1F694D946AF4}"/>
    <cellStyle name="Separador de milhares 4 17 4 2" xfId="32386" xr:uid="{46E188F3-8CFE-4F4A-BDC9-E0A4CB1B7703}"/>
    <cellStyle name="Separador de milhares 4 17 4 3" xfId="39405" xr:uid="{262F81C6-9CB8-418B-9EF8-882361AF2282}"/>
    <cellStyle name="Separador de milhares 4 17 4 4" xfId="47117" xr:uid="{95CB46EE-FF5B-4788-8DCC-B4F966DC9C82}"/>
    <cellStyle name="Separador de milhares 4 17 5" xfId="33755" xr:uid="{5C30F054-6F2D-4207-8C2E-0FD641CEA5B3}"/>
    <cellStyle name="Separador de milhares 4 17 5 2" xfId="48634" xr:uid="{25E3510E-7B4F-4DAE-B655-DD7790D457A5}"/>
    <cellStyle name="Separador de milhares 4 17 6" xfId="42197" xr:uid="{44061834-3077-431A-BFFC-0E786D0E0D89}"/>
    <cellStyle name="Separador de milhares 4 18" xfId="14411" xr:uid="{2F183049-1585-4E13-A3FF-A00B169146AA}"/>
    <cellStyle name="Separador de milhares 4 18 2" xfId="17041" xr:uid="{CDF12E78-0FE2-458D-A37A-1C4EDD4EFE02}"/>
    <cellStyle name="Separador de milhares 4 18 2 2" xfId="23173" xr:uid="{24A3CB1E-ED16-40B2-84D4-227B92665F86}"/>
    <cellStyle name="Separador de milhares 4 18 2 2 2" xfId="30639" xr:uid="{1AF13EBC-28DE-4FA1-AC2E-B997610F1589}"/>
    <cellStyle name="Separador de milhares 4 18 2 2 3" xfId="39411" xr:uid="{F27114F8-E07D-459C-BE3F-24878727BC19}"/>
    <cellStyle name="Separador de milhares 4 18 2 2 4" xfId="45865" xr:uid="{32A89023-A232-498A-886B-30E74A23ACEE}"/>
    <cellStyle name="Separador de milhares 4 18 2 3" xfId="23172" xr:uid="{8EDFCCE7-273B-4D5E-9336-897F3ED3248C}"/>
    <cellStyle name="Separador de milhares 4 18 2 3 2" xfId="39410" xr:uid="{F8BD724C-4DAE-427B-8D36-64F9EB41E6D9}"/>
    <cellStyle name="Separador de milhares 4 18 2 4" xfId="25899" xr:uid="{FCA0F427-2343-4F42-A700-897E3D515525}"/>
    <cellStyle name="Separador de milhares 4 18 2 5" xfId="27472" xr:uid="{F9E4DC52-F926-4461-9CA9-4468994D3EA7}"/>
    <cellStyle name="Separador de milhares 4 18 2 6" xfId="35213" xr:uid="{5BF72CD2-6260-45FA-8FF1-F0F728E3C131}"/>
    <cellStyle name="Separador de milhares 4 18 2 7" xfId="43421" xr:uid="{5352C50E-4C1D-49BB-AA69-510AD868CD6E}"/>
    <cellStyle name="Separador de milhares 4 18 3" xfId="23174" xr:uid="{03BB88A2-873E-4D4F-B221-4A83FD5279B4}"/>
    <cellStyle name="Separador de milhares 4 18 3 2" xfId="29416" xr:uid="{865DA97E-9240-4E74-81AE-7EF6C7886686}"/>
    <cellStyle name="Separador de milhares 4 18 3 3" xfId="39412" xr:uid="{08D4CB94-270B-498C-A222-2FB595A33AEA}"/>
    <cellStyle name="Separador de milhares 4 18 3 4" xfId="44642" xr:uid="{DBA7E139-F14D-460D-B74D-07A95A958396}"/>
    <cellStyle name="Separador de milhares 4 18 4" xfId="23171" xr:uid="{098F12D8-3456-4D91-B3F7-2C9386D2B694}"/>
    <cellStyle name="Separador de milhares 4 18 4 2" xfId="32387" xr:uid="{5845D1CF-8E18-400A-BE82-58A45E9ACA0B}"/>
    <cellStyle name="Separador de milhares 4 18 4 3" xfId="39409" xr:uid="{B01347BD-3D6E-4D80-B68F-7CBE96FB6BCB}"/>
    <cellStyle name="Separador de milhares 4 18 4 4" xfId="47118" xr:uid="{A231C544-ECF1-47E5-8940-6E755AD5F7BB}"/>
    <cellStyle name="Separador de milhares 4 18 5" xfId="33756" xr:uid="{7767C31C-4343-47CE-BCC7-9272B1340C6A}"/>
    <cellStyle name="Separador de milhares 4 18 5 2" xfId="48635" xr:uid="{F24069AA-65FA-4739-8AA6-6E6E441925C3}"/>
    <cellStyle name="Separador de milhares 4 18 6" xfId="42198" xr:uid="{DF71DA71-9339-490C-8124-B8395DAE5507}"/>
    <cellStyle name="Separador de milhares 4 19" xfId="14412" xr:uid="{E7573C7A-1F81-40B3-A78F-EAAF31B63CA7}"/>
    <cellStyle name="Separador de milhares 4 19 2" xfId="17042" xr:uid="{A8C216E9-D20B-483A-94B5-8F27786BA535}"/>
    <cellStyle name="Separador de milhares 4 19 2 2" xfId="23177" xr:uid="{190B7002-37E4-437B-B000-717CB25C9FCF}"/>
    <cellStyle name="Separador de milhares 4 19 2 2 2" xfId="30640" xr:uid="{E4A5C656-3238-4453-AB97-655BAD8D0584}"/>
    <cellStyle name="Separador de milhares 4 19 2 2 3" xfId="39415" xr:uid="{AA336E56-A4E4-4D62-BFB7-2A6C15412C29}"/>
    <cellStyle name="Separador de milhares 4 19 2 2 4" xfId="45866" xr:uid="{2FD696EA-16A3-4360-8426-1889A985B000}"/>
    <cellStyle name="Separador de milhares 4 19 2 3" xfId="23176" xr:uid="{297A4B85-A050-44F7-97AD-A267F80C9B8D}"/>
    <cellStyle name="Separador de milhares 4 19 2 3 2" xfId="39414" xr:uid="{668F1242-8F65-497C-8B0F-06686F9A393F}"/>
    <cellStyle name="Separador de milhares 4 19 2 4" xfId="25900" xr:uid="{67DD43FD-B0D7-4CD1-9C4C-ECF9F8008832}"/>
    <cellStyle name="Separador de milhares 4 19 2 5" xfId="27473" xr:uid="{872FB903-EC00-47E2-A326-130244AE2CAF}"/>
    <cellStyle name="Separador de milhares 4 19 2 6" xfId="35214" xr:uid="{41210A55-B4B0-4B93-B3F3-27621ED8F395}"/>
    <cellStyle name="Separador de milhares 4 19 2 7" xfId="43422" xr:uid="{057313CC-B59C-48E2-A29F-BCD407412C4D}"/>
    <cellStyle name="Separador de milhares 4 19 3" xfId="23178" xr:uid="{F0D913FA-2820-4A38-9EED-88FEC51D4F40}"/>
    <cellStyle name="Separador de milhares 4 19 3 2" xfId="29417" xr:uid="{5336B847-7B3D-4CF2-BC00-065D05463F72}"/>
    <cellStyle name="Separador de milhares 4 19 3 3" xfId="39416" xr:uid="{64DB572B-D9B2-4622-AD2F-7ED47FB4825A}"/>
    <cellStyle name="Separador de milhares 4 19 3 4" xfId="44643" xr:uid="{2F419E8F-6E75-4DE5-91FB-5ED92A0D4C41}"/>
    <cellStyle name="Separador de milhares 4 19 4" xfId="23175" xr:uid="{F6D08384-0EF8-4713-B94E-CF9611116A9B}"/>
    <cellStyle name="Separador de milhares 4 19 4 2" xfId="32388" xr:uid="{30272B70-A809-4DED-A4C5-111D9788A6D0}"/>
    <cellStyle name="Separador de milhares 4 19 4 3" xfId="39413" xr:uid="{B464A1E4-8EF6-4040-8986-23829BEB9FC6}"/>
    <cellStyle name="Separador de milhares 4 19 4 4" xfId="47119" xr:uid="{96033CA1-86BF-4FBB-AEE1-69CC7BB42A77}"/>
    <cellStyle name="Separador de milhares 4 19 5" xfId="33757" xr:uid="{C390D852-8967-430D-A3B3-F79C2361D2A0}"/>
    <cellStyle name="Separador de milhares 4 19 5 2" xfId="48636" xr:uid="{538DFD6C-DC9D-4622-B503-D43B02240EF8}"/>
    <cellStyle name="Separador de milhares 4 19 6" xfId="42199" xr:uid="{71063441-FFB6-41F5-A9B3-5E2FDCD9EB9B}"/>
    <cellStyle name="Separador de milhares 4 2" xfId="14413" xr:uid="{DBDB203A-5CEE-45AF-ADD1-C43A6E9731FB}"/>
    <cellStyle name="Separador de milhares 4 2 10" xfId="14414" xr:uid="{84C6D336-A7F8-4EBA-AD49-B662AC50928F}"/>
    <cellStyle name="Separador de milhares 4 2 10 2" xfId="17044" xr:uid="{1C1923DA-BDB7-405E-802B-4B59A75425CC}"/>
    <cellStyle name="Separador de milhares 4 2 10 2 2" xfId="23181" xr:uid="{4A1A8D30-8E52-4324-8879-0EA1947E3E04}"/>
    <cellStyle name="Separador de milhares 4 2 10 2 2 2" xfId="30641" xr:uid="{F875B329-C4CE-481B-9339-C1852CE5CE1C}"/>
    <cellStyle name="Separador de milhares 4 2 10 2 2 3" xfId="39419" xr:uid="{3CD203A8-E145-4249-8B37-8576D2C6ABB8}"/>
    <cellStyle name="Separador de milhares 4 2 10 2 2 4" xfId="45867" xr:uid="{A1975E5B-D78A-407F-B7D2-911AB9589F7B}"/>
    <cellStyle name="Separador de milhares 4 2 10 2 3" xfId="23180" xr:uid="{2167FADD-64FA-4953-AEB1-166FC86060AD}"/>
    <cellStyle name="Separador de milhares 4 2 10 2 3 2" xfId="39418" xr:uid="{DA358293-8FB5-4038-9DB7-3B2B4F5F94B7}"/>
    <cellStyle name="Separador de milhares 4 2 10 2 4" xfId="25901" xr:uid="{9B8DC5C4-5D64-4486-8C32-44EB3D6AB066}"/>
    <cellStyle name="Separador de milhares 4 2 10 2 5" xfId="27474" xr:uid="{D32518DC-6623-4258-86C0-4B8C500E8F2B}"/>
    <cellStyle name="Separador de milhares 4 2 10 2 6" xfId="35216" xr:uid="{82A63C8A-3F47-4430-B63F-15033331FD9F}"/>
    <cellStyle name="Separador de milhares 4 2 10 2 7" xfId="43423" xr:uid="{F03C10E9-95B2-4D76-9C3F-18E13BADA81D}"/>
    <cellStyle name="Separador de milhares 4 2 10 3" xfId="23182" xr:uid="{A00F9AE1-4C67-4986-BFFF-67C2186754F2}"/>
    <cellStyle name="Separador de milhares 4 2 10 3 2" xfId="29418" xr:uid="{1053F075-DEDA-474C-95A8-8AFF2063E9BD}"/>
    <cellStyle name="Separador de milhares 4 2 10 3 3" xfId="39420" xr:uid="{9A77794E-834A-43B4-8FE4-FB6F12795607}"/>
    <cellStyle name="Separador de milhares 4 2 10 3 4" xfId="44644" xr:uid="{46D9DD4D-3898-42D2-A554-4628E1FE18E0}"/>
    <cellStyle name="Separador de milhares 4 2 10 4" xfId="23179" xr:uid="{72B4FE33-EA34-4F95-B3C0-E50A80F7A7B0}"/>
    <cellStyle name="Separador de milhares 4 2 10 4 2" xfId="32389" xr:uid="{87B28C7C-46D7-4C1B-AF28-61EDD9B38E7E}"/>
    <cellStyle name="Separador de milhares 4 2 10 4 3" xfId="39417" xr:uid="{52B47EF9-33E2-4C67-91AE-5719A6EF0CF6}"/>
    <cellStyle name="Separador de milhares 4 2 10 4 4" xfId="47120" xr:uid="{A36D5F86-A96A-4463-8011-67CD0F7A78B3}"/>
    <cellStyle name="Separador de milhares 4 2 10 5" xfId="33758" xr:uid="{3EE5D3B5-271C-4259-9881-AB6E8072DB06}"/>
    <cellStyle name="Separador de milhares 4 2 10 5 2" xfId="48637" xr:uid="{1A7D7F18-9ED8-45AB-ADF3-1472DFBE7EDE}"/>
    <cellStyle name="Separador de milhares 4 2 10 6" xfId="42200" xr:uid="{866B779C-7613-4734-BC9E-6D2AC6365639}"/>
    <cellStyle name="Separador de milhares 4 2 11" xfId="14415" xr:uid="{380CCDDC-C2E1-4F0B-A8D0-734D9DCD415C}"/>
    <cellStyle name="Separador de milhares 4 2 11 2" xfId="17045" xr:uid="{1306F013-92CF-40FF-AF33-8EBBD167D915}"/>
    <cellStyle name="Separador de milhares 4 2 11 2 2" xfId="23185" xr:uid="{2976DB96-4647-4C4A-BDD2-16DDC27B24FC}"/>
    <cellStyle name="Separador de milhares 4 2 11 2 2 2" xfId="30642" xr:uid="{C5E2DDEF-D3C8-44EC-9952-39309E49FE6A}"/>
    <cellStyle name="Separador de milhares 4 2 11 2 2 3" xfId="39423" xr:uid="{9888A52C-72BE-4EF6-B8F3-47D1D3A61106}"/>
    <cellStyle name="Separador de milhares 4 2 11 2 2 4" xfId="45868" xr:uid="{AE1189A7-8E94-46F6-804C-72DC968529C3}"/>
    <cellStyle name="Separador de milhares 4 2 11 2 3" xfId="23184" xr:uid="{87D9D742-569C-499A-BF65-CFFFA3CA3B2E}"/>
    <cellStyle name="Separador de milhares 4 2 11 2 3 2" xfId="39422" xr:uid="{244F71C4-90D0-4CD0-ACD6-8F92D929479D}"/>
    <cellStyle name="Separador de milhares 4 2 11 2 4" xfId="25902" xr:uid="{ABB493D7-D9BF-488C-B2A5-A1270CB2D683}"/>
    <cellStyle name="Separador de milhares 4 2 11 2 5" xfId="27475" xr:uid="{97CC4AEF-6AD8-47A4-81E9-4CE3A5C39527}"/>
    <cellStyle name="Separador de milhares 4 2 11 2 6" xfId="35217" xr:uid="{6A64F073-E883-4814-B869-59A75F3EEE51}"/>
    <cellStyle name="Separador de milhares 4 2 11 2 7" xfId="43424" xr:uid="{1E487283-BC17-4E8A-BF31-3EA6AEFAB15C}"/>
    <cellStyle name="Separador de milhares 4 2 11 3" xfId="23186" xr:uid="{313FD907-26CF-4BB1-81BE-A93C09C5C030}"/>
    <cellStyle name="Separador de milhares 4 2 11 3 2" xfId="29419" xr:uid="{AA1C9D8B-C060-4D0C-B177-AA9F8F549D80}"/>
    <cellStyle name="Separador de milhares 4 2 11 3 3" xfId="39424" xr:uid="{4294C9E9-8C3A-4B60-87AD-A69772B1A492}"/>
    <cellStyle name="Separador de milhares 4 2 11 3 4" xfId="44645" xr:uid="{2BA0F4CF-692C-4F3C-A8DE-9ED77464AA82}"/>
    <cellStyle name="Separador de milhares 4 2 11 4" xfId="23183" xr:uid="{B9A4367C-3900-429E-8D3C-20DB6A7442E3}"/>
    <cellStyle name="Separador de milhares 4 2 11 4 2" xfId="32390" xr:uid="{21D1E610-C413-4015-8C16-73EA6D5546D7}"/>
    <cellStyle name="Separador de milhares 4 2 11 4 3" xfId="39421" xr:uid="{24CE0607-F7B2-4452-8F10-5F7CFCD6994F}"/>
    <cellStyle name="Separador de milhares 4 2 11 4 4" xfId="47121" xr:uid="{6D44511E-3BE3-4E8D-A5D7-32432D28B816}"/>
    <cellStyle name="Separador de milhares 4 2 11 5" xfId="33759" xr:uid="{9A3BEFA4-DC5D-4B53-B8FF-6CEB6BA99951}"/>
    <cellStyle name="Separador de milhares 4 2 11 5 2" xfId="48638" xr:uid="{5214ACF2-EDD6-47EB-A744-D97D009CB247}"/>
    <cellStyle name="Separador de milhares 4 2 11 6" xfId="42201" xr:uid="{4EF502E6-FF31-4781-BE13-05B2B94414AF}"/>
    <cellStyle name="Separador de milhares 4 2 12" xfId="14416" xr:uid="{BDF8FB0B-32C4-43B1-BD17-68532311203A}"/>
    <cellStyle name="Separador de milhares 4 2 12 2" xfId="17046" xr:uid="{8885182C-DCD3-4867-BEF2-4244C8571A57}"/>
    <cellStyle name="Separador de milhares 4 2 12 2 2" xfId="23189" xr:uid="{44701C47-B460-4CDC-8817-EC1DADCC5F93}"/>
    <cellStyle name="Separador de milhares 4 2 12 2 2 2" xfId="30643" xr:uid="{8E76D69C-8EF5-4E0F-8633-C7855178187A}"/>
    <cellStyle name="Separador de milhares 4 2 12 2 2 3" xfId="39427" xr:uid="{10DC4C3E-5A76-4FC6-952D-C136AA8A977A}"/>
    <cellStyle name="Separador de milhares 4 2 12 2 2 4" xfId="45869" xr:uid="{13FA1176-F73B-4F57-823E-8C00FB50E24F}"/>
    <cellStyle name="Separador de milhares 4 2 12 2 3" xfId="23188" xr:uid="{21FBCD37-B7C2-40B1-AC44-B43E390CB5A6}"/>
    <cellStyle name="Separador de milhares 4 2 12 2 3 2" xfId="39426" xr:uid="{8BD48149-DD0E-4EEF-878E-AD03E33A259B}"/>
    <cellStyle name="Separador de milhares 4 2 12 2 4" xfId="25903" xr:uid="{F5661082-A20F-40EF-865F-C746107A1C8D}"/>
    <cellStyle name="Separador de milhares 4 2 12 2 5" xfId="27476" xr:uid="{4925CD14-86E5-4F4B-A4EA-B7299B1AA724}"/>
    <cellStyle name="Separador de milhares 4 2 12 2 6" xfId="35218" xr:uid="{971BA10F-152D-41AF-9F7E-6E1D8C91901D}"/>
    <cellStyle name="Separador de milhares 4 2 12 2 7" xfId="43425" xr:uid="{2CCACFAB-A556-4D5D-BFFF-6A9A027D19AD}"/>
    <cellStyle name="Separador de milhares 4 2 12 3" xfId="23190" xr:uid="{B8450912-2E93-4FE9-9E5F-4B71B40EA793}"/>
    <cellStyle name="Separador de milhares 4 2 12 3 2" xfId="29420" xr:uid="{8F5A8E12-5498-4268-AC13-7A0EAA8770FA}"/>
    <cellStyle name="Separador de milhares 4 2 12 3 3" xfId="39428" xr:uid="{CD6FA5C7-2518-4B70-BF8A-DDEE85BF9DC2}"/>
    <cellStyle name="Separador de milhares 4 2 12 3 4" xfId="44646" xr:uid="{9FC4CC21-2838-44B4-9F80-2BD10A93DAF6}"/>
    <cellStyle name="Separador de milhares 4 2 12 4" xfId="23187" xr:uid="{3D859474-338A-45E9-B529-315AC578E027}"/>
    <cellStyle name="Separador de milhares 4 2 12 4 2" xfId="32391" xr:uid="{70145347-BB03-4344-8653-F7129E9B976C}"/>
    <cellStyle name="Separador de milhares 4 2 12 4 3" xfId="39425" xr:uid="{EB22F3E8-6021-4012-BE05-67534307A375}"/>
    <cellStyle name="Separador de milhares 4 2 12 4 4" xfId="47122" xr:uid="{7640D4AC-32FB-4284-A12F-FE42826FD093}"/>
    <cellStyle name="Separador de milhares 4 2 12 5" xfId="33760" xr:uid="{E50FB8EF-FCD4-473E-909B-69230112BBB9}"/>
    <cellStyle name="Separador de milhares 4 2 12 5 2" xfId="48639" xr:uid="{6C4BEFB9-077F-4F17-AE55-2EED22CBF95D}"/>
    <cellStyle name="Separador de milhares 4 2 12 6" xfId="42202" xr:uid="{36A892F6-4F91-4E96-AD85-509A93C1F6D3}"/>
    <cellStyle name="Separador de milhares 4 2 13" xfId="14417" xr:uid="{DF0DF298-719B-4FC9-9DAD-FC9C651E5221}"/>
    <cellStyle name="Separador de milhares 4 2 13 2" xfId="17047" xr:uid="{AC3FB02E-0C3D-4B9B-B667-61E352EFD91B}"/>
    <cellStyle name="Separador de milhares 4 2 13 2 2" xfId="23193" xr:uid="{462F70CC-8CB8-4925-871A-89BC7E983628}"/>
    <cellStyle name="Separador de milhares 4 2 13 2 2 2" xfId="30644" xr:uid="{BDCBE4C0-6639-45E1-9246-4C9D0157FCC5}"/>
    <cellStyle name="Separador de milhares 4 2 13 2 2 3" xfId="39431" xr:uid="{1D166E36-0343-411D-B7A7-474179FB7CC5}"/>
    <cellStyle name="Separador de milhares 4 2 13 2 2 4" xfId="45870" xr:uid="{5F37926E-D53B-4E8E-A7EE-1CBCEC462802}"/>
    <cellStyle name="Separador de milhares 4 2 13 2 3" xfId="23192" xr:uid="{3F9334A9-4A33-4F5A-8BFF-3F8ACEC6FC0A}"/>
    <cellStyle name="Separador de milhares 4 2 13 2 3 2" xfId="39430" xr:uid="{09364E92-17CD-4253-8089-21D9CD20CC18}"/>
    <cellStyle name="Separador de milhares 4 2 13 2 4" xfId="25904" xr:uid="{ABB3CC94-D57D-4278-918D-0256DE419EF0}"/>
    <cellStyle name="Separador de milhares 4 2 13 2 5" xfId="27477" xr:uid="{0013D803-0C92-47BB-ADA5-171FDF245C4E}"/>
    <cellStyle name="Separador de milhares 4 2 13 2 6" xfId="35219" xr:uid="{11F41E9F-3E88-4C1B-BD3C-76E1E339FC9F}"/>
    <cellStyle name="Separador de milhares 4 2 13 2 7" xfId="43426" xr:uid="{1AFDFCD5-5E12-4F11-A296-CE383F1DB8DA}"/>
    <cellStyle name="Separador de milhares 4 2 13 3" xfId="23194" xr:uid="{5A981D51-5071-4F24-92C6-4E14F5C42AE8}"/>
    <cellStyle name="Separador de milhares 4 2 13 3 2" xfId="29421" xr:uid="{8D000690-0397-4390-9C1F-13B44F950371}"/>
    <cellStyle name="Separador de milhares 4 2 13 3 3" xfId="39432" xr:uid="{562C00E6-B58A-4C30-9D15-3C9D07EE4934}"/>
    <cellStyle name="Separador de milhares 4 2 13 3 4" xfId="44647" xr:uid="{12FD1D9F-CE5B-4A0C-A0AF-AB9401B8E076}"/>
    <cellStyle name="Separador de milhares 4 2 13 4" xfId="23191" xr:uid="{B82BD60A-563E-4F7E-BC89-2DC60C0373F1}"/>
    <cellStyle name="Separador de milhares 4 2 13 4 2" xfId="32392" xr:uid="{9FFB6F44-77CF-413E-AB21-9DA8A8DAC790}"/>
    <cellStyle name="Separador de milhares 4 2 13 4 3" xfId="39429" xr:uid="{169D1F59-694F-4FDE-8048-D7CC1F7E176F}"/>
    <cellStyle name="Separador de milhares 4 2 13 4 4" xfId="47123" xr:uid="{256FD36D-B0D4-4AEE-B914-CBA6245F8630}"/>
    <cellStyle name="Separador de milhares 4 2 13 5" xfId="33761" xr:uid="{DB0F008A-2B53-4866-A664-FA8D2C1F9A3D}"/>
    <cellStyle name="Separador de milhares 4 2 13 5 2" xfId="48640" xr:uid="{F79258FB-358B-4A90-864F-48EC24E3C55A}"/>
    <cellStyle name="Separador de milhares 4 2 13 6" xfId="42203" xr:uid="{7E8ACC17-769C-4DD4-B17E-5E11E02ABCFE}"/>
    <cellStyle name="Separador de milhares 4 2 14" xfId="14418" xr:uid="{D1514E26-0D5A-46D0-8562-544C2C7AEFA9}"/>
    <cellStyle name="Separador de milhares 4 2 14 2" xfId="17048" xr:uid="{61EAB34E-706F-46A9-AAB9-C09D0B14F773}"/>
    <cellStyle name="Separador de milhares 4 2 14 2 2" xfId="23197" xr:uid="{4583B5BA-086E-4AEA-BD99-C81617C785D5}"/>
    <cellStyle name="Separador de milhares 4 2 14 2 2 2" xfId="30645" xr:uid="{8F463A28-12EE-4850-A6FC-920886AB9751}"/>
    <cellStyle name="Separador de milhares 4 2 14 2 2 3" xfId="39435" xr:uid="{F6BA5185-4C30-44F9-99DE-51CFF9530939}"/>
    <cellStyle name="Separador de milhares 4 2 14 2 2 4" xfId="45871" xr:uid="{3640D71E-9F5E-4180-8ABC-7D2BACD80225}"/>
    <cellStyle name="Separador de milhares 4 2 14 2 3" xfId="23196" xr:uid="{B2C9332D-5814-40B4-A0C7-8A1C9046F250}"/>
    <cellStyle name="Separador de milhares 4 2 14 2 3 2" xfId="39434" xr:uid="{E96EF0A8-B4CE-4E70-92C3-6C309501E53C}"/>
    <cellStyle name="Separador de milhares 4 2 14 2 4" xfId="25905" xr:uid="{13A7C165-FFF7-4119-995B-FB85AF9E209B}"/>
    <cellStyle name="Separador de milhares 4 2 14 2 5" xfId="27478" xr:uid="{7E07A33D-B001-4DEF-B1A0-3051B64C8F27}"/>
    <cellStyle name="Separador de milhares 4 2 14 2 6" xfId="35220" xr:uid="{4D745494-5470-4D84-8173-177593643B70}"/>
    <cellStyle name="Separador de milhares 4 2 14 2 7" xfId="43427" xr:uid="{BC930DA3-EF9D-464F-87EF-B50FCDAFE83A}"/>
    <cellStyle name="Separador de milhares 4 2 14 3" xfId="23198" xr:uid="{D449B561-2FD4-4858-82FE-FEC8807340C1}"/>
    <cellStyle name="Separador de milhares 4 2 14 3 2" xfId="29422" xr:uid="{45D67AB0-7165-4F7B-9042-F40238646FD7}"/>
    <cellStyle name="Separador de milhares 4 2 14 3 3" xfId="39436" xr:uid="{F58CB127-87CE-4AE4-BB93-B9EC1BD541AB}"/>
    <cellStyle name="Separador de milhares 4 2 14 3 4" xfId="44648" xr:uid="{3AAF6204-B974-4D96-8BEC-5327A7343E0C}"/>
    <cellStyle name="Separador de milhares 4 2 14 4" xfId="23195" xr:uid="{6E933058-A477-434F-A855-0FBC5453033E}"/>
    <cellStyle name="Separador de milhares 4 2 14 4 2" xfId="32393" xr:uid="{A027AD92-8E69-487A-86DE-2835EA269853}"/>
    <cellStyle name="Separador de milhares 4 2 14 4 3" xfId="39433" xr:uid="{BA24346E-58F9-4800-99B1-4B7E1D7F741E}"/>
    <cellStyle name="Separador de milhares 4 2 14 4 4" xfId="47124" xr:uid="{6053B272-143E-4927-8CED-B44E04AA64A7}"/>
    <cellStyle name="Separador de milhares 4 2 14 5" xfId="33762" xr:uid="{2F971C17-8C97-469A-9574-3BD233E0EE24}"/>
    <cellStyle name="Separador de milhares 4 2 14 5 2" xfId="48641" xr:uid="{124CEA27-D6C3-4366-986A-1B623AB28B04}"/>
    <cellStyle name="Separador de milhares 4 2 14 6" xfId="42204" xr:uid="{DB822779-868C-4BC2-BBC8-B1C9C2561670}"/>
    <cellStyle name="Separador de milhares 4 2 15" xfId="14419" xr:uid="{8B8AF467-730A-4E56-A170-87BE24F06F40}"/>
    <cellStyle name="Separador de milhares 4 2 15 2" xfId="17049" xr:uid="{4F2B4D78-162C-4243-936A-F0F3FB47B546}"/>
    <cellStyle name="Separador de milhares 4 2 15 2 2" xfId="23201" xr:uid="{B0206091-9F55-4344-B7ED-10FD61EDE9BC}"/>
    <cellStyle name="Separador de milhares 4 2 15 2 2 2" xfId="30646" xr:uid="{A44D1C34-D6E1-4F2B-AB69-BDA4A9BE4C70}"/>
    <cellStyle name="Separador de milhares 4 2 15 2 2 3" xfId="39439" xr:uid="{15D9C6BB-9DC9-4F19-82D3-EB817F35F220}"/>
    <cellStyle name="Separador de milhares 4 2 15 2 2 4" xfId="45872" xr:uid="{F798A31B-C426-41FE-BB8A-B60F41657A4B}"/>
    <cellStyle name="Separador de milhares 4 2 15 2 3" xfId="23200" xr:uid="{C257C6D3-362C-4083-9BC1-3B2F7C91CFCC}"/>
    <cellStyle name="Separador de milhares 4 2 15 2 3 2" xfId="39438" xr:uid="{C1E82B0E-07C6-4FC9-A05C-C624DF6E76CB}"/>
    <cellStyle name="Separador de milhares 4 2 15 2 4" xfId="25906" xr:uid="{346E957B-C180-4A24-AE9D-E9DE4DC45F67}"/>
    <cellStyle name="Separador de milhares 4 2 15 2 5" xfId="27479" xr:uid="{65747F0A-B0E4-4781-A291-35D449840171}"/>
    <cellStyle name="Separador de milhares 4 2 15 2 6" xfId="35221" xr:uid="{7B82F693-A839-44A9-BE23-BC7E7C05AEBD}"/>
    <cellStyle name="Separador de milhares 4 2 15 2 7" xfId="43428" xr:uid="{A8AC76C4-F748-4748-B18E-5492993D8E08}"/>
    <cellStyle name="Separador de milhares 4 2 15 3" xfId="23202" xr:uid="{CA8D1505-44B5-4FA0-87AD-877EBFCBB340}"/>
    <cellStyle name="Separador de milhares 4 2 15 3 2" xfId="29423" xr:uid="{D65910A6-2379-4854-A55A-F41C9E8DC9C4}"/>
    <cellStyle name="Separador de milhares 4 2 15 3 3" xfId="39440" xr:uid="{4C013A42-8A77-4B61-B8A2-D0879595C0B5}"/>
    <cellStyle name="Separador de milhares 4 2 15 3 4" xfId="44649" xr:uid="{3FB28A62-C4DC-4CBD-B28E-B6C6914E1F8C}"/>
    <cellStyle name="Separador de milhares 4 2 15 4" xfId="23199" xr:uid="{BC72F15A-FEF9-468B-BB8E-02B5EA83845E}"/>
    <cellStyle name="Separador de milhares 4 2 15 4 2" xfId="32394" xr:uid="{C4DDAB6E-53EE-4B92-925A-C839B7745818}"/>
    <cellStyle name="Separador de milhares 4 2 15 4 3" xfId="39437" xr:uid="{4CC3ED7A-D585-4635-A937-8112D0A72C27}"/>
    <cellStyle name="Separador de milhares 4 2 15 4 4" xfId="47125" xr:uid="{E21BCF47-BCA3-45BD-8198-16C3DDFF7743}"/>
    <cellStyle name="Separador de milhares 4 2 15 5" xfId="33763" xr:uid="{7618CD09-D3CE-4D2F-BA6E-03508EBB5850}"/>
    <cellStyle name="Separador de milhares 4 2 15 5 2" xfId="48642" xr:uid="{1AD4AF52-3184-45D3-ACD0-8B4186406858}"/>
    <cellStyle name="Separador de milhares 4 2 15 6" xfId="42205" xr:uid="{5E108B98-27C0-4260-B74C-7DC4E0187BCF}"/>
    <cellStyle name="Separador de milhares 4 2 16" xfId="14420" xr:uid="{F4A0153D-9BD5-4504-A0DC-8F27F1898144}"/>
    <cellStyle name="Separador de milhares 4 2 16 2" xfId="17050" xr:uid="{7CBC359B-01BC-4B30-AA7C-DED31AA5CFFE}"/>
    <cellStyle name="Separador de milhares 4 2 16 2 2" xfId="23205" xr:uid="{14AD5EFE-D28A-43A3-81A8-BEA5FF30896A}"/>
    <cellStyle name="Separador de milhares 4 2 16 2 2 2" xfId="30647" xr:uid="{61E2A62E-3FBF-4D3F-B089-D248C7C2E4C2}"/>
    <cellStyle name="Separador de milhares 4 2 16 2 2 3" xfId="39443" xr:uid="{679DD431-B3E8-4632-AEA2-833BEA8D128A}"/>
    <cellStyle name="Separador de milhares 4 2 16 2 2 4" xfId="45873" xr:uid="{43D34E08-366A-47D1-9B5D-5D7AD6DE4813}"/>
    <cellStyle name="Separador de milhares 4 2 16 2 3" xfId="23204" xr:uid="{7E7CB158-F8A9-470C-8755-B5ED73B0CE60}"/>
    <cellStyle name="Separador de milhares 4 2 16 2 3 2" xfId="39442" xr:uid="{F1250D3E-0DB9-4CE1-BD06-0DD270409FD3}"/>
    <cellStyle name="Separador de milhares 4 2 16 2 4" xfId="25907" xr:uid="{D8D243EA-8D9F-4007-AC57-F41C2F152272}"/>
    <cellStyle name="Separador de milhares 4 2 16 2 5" xfId="27480" xr:uid="{B8DC5287-F488-4E7B-BB13-978CBA39D400}"/>
    <cellStyle name="Separador de milhares 4 2 16 2 6" xfId="35222" xr:uid="{118FC2A3-EAD0-4CB6-B8B0-34CDAB5556D5}"/>
    <cellStyle name="Separador de milhares 4 2 16 2 7" xfId="43429" xr:uid="{E61022E7-E1C2-445C-BEA2-4BCFE4C0DD7B}"/>
    <cellStyle name="Separador de milhares 4 2 16 3" xfId="23206" xr:uid="{0E708F04-9BA8-40B1-8414-8F6D7FF4E4FD}"/>
    <cellStyle name="Separador de milhares 4 2 16 3 2" xfId="29424" xr:uid="{792E8B31-62CB-4E72-977A-BAE4EF3835CD}"/>
    <cellStyle name="Separador de milhares 4 2 16 3 3" xfId="39444" xr:uid="{72144E08-8FA7-44F2-9047-CE70B9710D31}"/>
    <cellStyle name="Separador de milhares 4 2 16 3 4" xfId="44650" xr:uid="{FEBFCA11-268E-4CA5-A323-715CC9475573}"/>
    <cellStyle name="Separador de milhares 4 2 16 4" xfId="23203" xr:uid="{E1D4C51A-ABAF-4FFD-91DF-92AA8AA65C50}"/>
    <cellStyle name="Separador de milhares 4 2 16 4 2" xfId="32395" xr:uid="{0F6FED70-FAC1-4B9A-9473-519AF5F382A8}"/>
    <cellStyle name="Separador de milhares 4 2 16 4 3" xfId="39441" xr:uid="{5C8CCE6D-68C9-45F6-B14A-EE3EC5E6C05F}"/>
    <cellStyle name="Separador de milhares 4 2 16 4 4" xfId="47126" xr:uid="{1FB3DBEA-5D85-4BE6-9F78-CFE7237C3EE6}"/>
    <cellStyle name="Separador de milhares 4 2 16 5" xfId="33764" xr:uid="{16D122FF-174D-4500-888A-440EA393D838}"/>
    <cellStyle name="Separador de milhares 4 2 16 5 2" xfId="48643" xr:uid="{9FD8B26C-3F45-4361-B110-C7C796FCF45A}"/>
    <cellStyle name="Separador de milhares 4 2 16 6" xfId="42206" xr:uid="{EAAD854A-EC3D-40DC-ADD4-6B3EB6E1C1DA}"/>
    <cellStyle name="Separador de milhares 4 2 17" xfId="14421" xr:uid="{131B567A-6C4B-4B21-B597-B62B9088E3E5}"/>
    <cellStyle name="Separador de milhares 4 2 17 2" xfId="17051" xr:uid="{031303F0-8DD0-4455-ADDF-7A8B8FC309CB}"/>
    <cellStyle name="Separador de milhares 4 2 17 2 2" xfId="23209" xr:uid="{1DA57446-2659-46A1-9A4C-012CBEA5F1E4}"/>
    <cellStyle name="Separador de milhares 4 2 17 2 2 2" xfId="30648" xr:uid="{0BF8ABC0-541A-4265-A20E-0081EE138C1C}"/>
    <cellStyle name="Separador de milhares 4 2 17 2 2 3" xfId="39447" xr:uid="{58354E03-8D59-4FF6-977B-ECD55E71C475}"/>
    <cellStyle name="Separador de milhares 4 2 17 2 2 4" xfId="45874" xr:uid="{D547834C-E2DC-4EB4-BC97-0C190D02D1FD}"/>
    <cellStyle name="Separador de milhares 4 2 17 2 3" xfId="23208" xr:uid="{9D6A2E21-6403-4A39-804C-854749EFC61B}"/>
    <cellStyle name="Separador de milhares 4 2 17 2 3 2" xfId="39446" xr:uid="{387D2A7B-EE03-468B-9E0E-20D6A231FD2C}"/>
    <cellStyle name="Separador de milhares 4 2 17 2 4" xfId="25908" xr:uid="{536B9439-56F3-440D-A6F8-76A2A393B776}"/>
    <cellStyle name="Separador de milhares 4 2 17 2 5" xfId="27481" xr:uid="{9C8E7A33-D87B-4C14-883C-1DC534B2F9A8}"/>
    <cellStyle name="Separador de milhares 4 2 17 2 6" xfId="35223" xr:uid="{666AD95F-71A5-4927-91EE-8D685C673358}"/>
    <cellStyle name="Separador de milhares 4 2 17 2 7" xfId="43430" xr:uid="{5F5E1315-040C-40E9-8A8A-2D3CA897E811}"/>
    <cellStyle name="Separador de milhares 4 2 17 3" xfId="23210" xr:uid="{6CE5AE93-6A24-47C4-B7F2-65B262B4408C}"/>
    <cellStyle name="Separador de milhares 4 2 17 3 2" xfId="29425" xr:uid="{26601BDC-C926-4E11-B6BA-CFB89B547040}"/>
    <cellStyle name="Separador de milhares 4 2 17 3 3" xfId="39448" xr:uid="{98A5A0C0-5675-44B1-83E3-FA89760E1433}"/>
    <cellStyle name="Separador de milhares 4 2 17 3 4" xfId="44651" xr:uid="{2B0E0AFA-4239-4272-8B9E-D4E9C184942B}"/>
    <cellStyle name="Separador de milhares 4 2 17 4" xfId="23207" xr:uid="{02E0D390-6DAE-454E-A3E9-3A87821073E0}"/>
    <cellStyle name="Separador de milhares 4 2 17 4 2" xfId="32396" xr:uid="{25B523C7-7DF7-4169-BE4C-3023A87A7977}"/>
    <cellStyle name="Separador de milhares 4 2 17 4 3" xfId="39445" xr:uid="{B8DE7A3C-E8F6-43A0-9AD6-34B75A1BD410}"/>
    <cellStyle name="Separador de milhares 4 2 17 4 4" xfId="47127" xr:uid="{4DF2B6B8-0FBD-425A-A652-151DDCB0F3FB}"/>
    <cellStyle name="Separador de milhares 4 2 17 5" xfId="33765" xr:uid="{03F3D5C4-74A1-450A-845F-63CA68FEE594}"/>
    <cellStyle name="Separador de milhares 4 2 17 5 2" xfId="48644" xr:uid="{6CB59C93-871E-42A3-B2C7-08D574A406E3}"/>
    <cellStyle name="Separador de milhares 4 2 17 6" xfId="42207" xr:uid="{F72BE7BB-164D-4C19-A121-08A3FEC72E09}"/>
    <cellStyle name="Separador de milhares 4 2 18" xfId="14422" xr:uid="{BB9C1913-7879-4E0D-AE8F-5902B56058AF}"/>
    <cellStyle name="Separador de milhares 4 2 18 2" xfId="16257" xr:uid="{6A26CA30-1996-43F5-A13F-063B886AA1F5}"/>
    <cellStyle name="Separador de milhares 4 2 18 2 2" xfId="23213" xr:uid="{235BFCA3-ED06-44C2-902C-0B0222B5353D}"/>
    <cellStyle name="Separador de milhares 4 2 18 2 2 2" xfId="30649" xr:uid="{681A9261-C549-4DBB-8B4E-A4CD16D7A179}"/>
    <cellStyle name="Separador de milhares 4 2 18 2 2 3" xfId="39451" xr:uid="{78248C3D-AF9B-4A66-8A3E-FEF9B3C9133C}"/>
    <cellStyle name="Separador de milhares 4 2 18 2 2 4" xfId="45875" xr:uid="{161D786F-7819-49DD-BB84-49900A284279}"/>
    <cellStyle name="Separador de milhares 4 2 18 2 3" xfId="23212" xr:uid="{3451657B-F089-4DBB-B40B-1E90FBC6D419}"/>
    <cellStyle name="Separador de milhares 4 2 18 2 3 2" xfId="39450" xr:uid="{23200276-28E3-4B48-9922-9486F9E7AD66}"/>
    <cellStyle name="Separador de milhares 4 2 18 2 4" xfId="25909" xr:uid="{CD958CDD-5517-4EA9-B9F0-DE8418B19A5D}"/>
    <cellStyle name="Separador de milhares 4 2 18 2 5" xfId="27482" xr:uid="{5AECBC7B-A0FA-4F88-A96A-0E687D24E4DA}"/>
    <cellStyle name="Separador de milhares 4 2 18 2 6" xfId="35224" xr:uid="{658B0A19-2301-479B-A2E0-88B3B683EE3E}"/>
    <cellStyle name="Separador de milhares 4 2 18 2 7" xfId="43431" xr:uid="{FE880704-B67F-4DF2-AE1C-61797B7DC2AD}"/>
    <cellStyle name="Separador de milhares 4 2 18 2 8" xfId="17052" xr:uid="{615E2E2A-29EE-4D93-A9DA-1AAFF25D9A22}"/>
    <cellStyle name="Separador de milhares 4 2 18 3" xfId="23214" xr:uid="{37C23797-E246-4253-8BB8-234A6E131FC6}"/>
    <cellStyle name="Separador de milhares 4 2 18 3 2" xfId="29426" xr:uid="{16747291-FC8E-4877-993F-1B1289E7BE15}"/>
    <cellStyle name="Separador de milhares 4 2 18 3 3" xfId="39452" xr:uid="{51E9ECCA-EB17-4051-85D0-D525F96D0D1F}"/>
    <cellStyle name="Separador de milhares 4 2 18 3 4" xfId="44652" xr:uid="{A4A3C6CE-8AB6-49C8-977D-9F470BF2BF9F}"/>
    <cellStyle name="Separador de milhares 4 2 18 4" xfId="23211" xr:uid="{28F3650E-F7D9-4437-A252-2EDCAB047D70}"/>
    <cellStyle name="Separador de milhares 4 2 18 4 2" xfId="39449" xr:uid="{7AC9D507-1392-423F-B5F0-564CD3F8D796}"/>
    <cellStyle name="Separador de milhares 4 2 18 5" xfId="25023" xr:uid="{116EA009-8EE2-4887-BDB1-F70B51E6EFDE}"/>
    <cellStyle name="Separador de milhares 4 2 18 5 2" xfId="41105" xr:uid="{5AF570EB-7B88-4F69-B455-DD9EF8AB74DA}"/>
    <cellStyle name="Separador de milhares 4 2 18 6" xfId="42208" xr:uid="{65F8377C-FE08-4E1B-989B-79C3BC4AB91B}"/>
    <cellStyle name="Separador de milhares 4 2 19" xfId="14423" xr:uid="{41B290BD-6519-41C7-B438-777B3E2C8E50}"/>
    <cellStyle name="Separador de milhares 4 2 19 2" xfId="23216" xr:uid="{7BB9EAE3-2F85-4B0E-9F81-82D18692DF86}"/>
    <cellStyle name="Separador de milhares 4 2 19 2 2" xfId="23217" xr:uid="{3BB97FBE-4A5F-4E13-9017-B149F53A2FF4}"/>
    <cellStyle name="Separador de milhares 4 2 19 2 2 2" xfId="30650" xr:uid="{2A6A8A9D-DAA7-4EFB-93C3-58EA99BFD2AD}"/>
    <cellStyle name="Separador de milhares 4 2 19 2 2 3" xfId="39455" xr:uid="{D3A43ACD-D3E5-47BB-9725-3187A99EDF16}"/>
    <cellStyle name="Separador de milhares 4 2 19 2 2 4" xfId="45876" xr:uid="{A56DFBDB-A04C-4221-A90E-FE3AEA37B3CD}"/>
    <cellStyle name="Separador de milhares 4 2 19 2 3" xfId="27187" xr:uid="{9D0824C7-1F9C-4387-8965-FF83FD806B10}"/>
    <cellStyle name="Separador de milhares 4 2 19 2 4" xfId="39454" xr:uid="{F3035CAA-1AF2-4793-9B87-FB4EAD88CE9D}"/>
    <cellStyle name="Separador de milhares 4 2 19 2 5" xfId="43432" xr:uid="{AA7648E8-D005-4178-A91D-A899EB08210F}"/>
    <cellStyle name="Separador de milhares 4 2 19 3" xfId="23218" xr:uid="{A6D89927-B0EB-47FC-8751-48E78ABDA293}"/>
    <cellStyle name="Separador de milhares 4 2 19 3 2" xfId="29427" xr:uid="{2CAABA23-FAEA-4ABE-87D8-F56BC21605AF}"/>
    <cellStyle name="Separador de milhares 4 2 19 3 3" xfId="39456" xr:uid="{0FAB60CA-B262-4B1A-8A97-33937C18FD9D}"/>
    <cellStyle name="Separador de milhares 4 2 19 3 4" xfId="44653" xr:uid="{F6568742-D002-491D-9ED3-0D4854DDD0CB}"/>
    <cellStyle name="Separador de milhares 4 2 19 4" xfId="23215" xr:uid="{2D5A978F-B715-4F81-AF00-D92B9DEB946F}"/>
    <cellStyle name="Separador de milhares 4 2 19 4 2" xfId="32397" xr:uid="{5F9112F7-8FAC-495E-887B-7350C4047809}"/>
    <cellStyle name="Separador de milhares 4 2 19 4 3" xfId="39453" xr:uid="{CEC47CBD-72DD-45B2-A265-1FC77449A064}"/>
    <cellStyle name="Separador de milhares 4 2 19 4 4" xfId="47128" xr:uid="{B0DB5437-6030-44A6-8A0C-F13C284DDCDA}"/>
    <cellStyle name="Separador de milhares 4 2 19 5" xfId="25910" xr:uid="{8554B70B-3BD3-4113-8900-26AC84D24B4B}"/>
    <cellStyle name="Separador de milhares 4 2 19 5 2" xfId="33766" xr:uid="{E328BD6B-BD22-4D35-A192-324E40602214}"/>
    <cellStyle name="Separador de milhares 4 2 19 5 3" xfId="48645" xr:uid="{9136637E-8279-454F-A3A4-9E7B84643BBF}"/>
    <cellStyle name="Separador de milhares 4 2 19 6" xfId="27483" xr:uid="{68E1AEB0-63A9-44D9-BEC4-561DC3B86EED}"/>
    <cellStyle name="Separador de milhares 4 2 19 7" xfId="35225" xr:uid="{0028E0FB-C498-45AE-A53B-716089B59C60}"/>
    <cellStyle name="Separador de milhares 4 2 19 8" xfId="42209" xr:uid="{F32C3BD2-A48C-4241-90F3-6EADBDB80959}"/>
    <cellStyle name="Separador de milhares 4 2 19 9" xfId="17053" xr:uid="{66E44954-F5C6-45CB-87F1-DAC06AF35558}"/>
    <cellStyle name="Separador de milhares 4 2 2" xfId="14424" xr:uid="{188B2367-6000-41CB-A7C7-5637FAB55B2E}"/>
    <cellStyle name="Separador de milhares 4 2 2 2" xfId="17054" xr:uid="{9416AFF7-978A-42C0-95C0-521002ABDC9C}"/>
    <cellStyle name="Separador de milhares 4 2 2 2 2" xfId="23221" xr:uid="{EF61219E-7B5D-48AC-8EBD-9FD89A5CA028}"/>
    <cellStyle name="Separador de milhares 4 2 2 2 2 2" xfId="30651" xr:uid="{FD87C9E1-A7AC-4E0B-BD47-C000ECB4EC31}"/>
    <cellStyle name="Separador de milhares 4 2 2 2 2 3" xfId="39459" xr:uid="{2BE041EF-8AB1-42DD-99C1-4F1F25FD70B6}"/>
    <cellStyle name="Separador de milhares 4 2 2 2 2 4" xfId="45877" xr:uid="{3188FC7F-BEAF-4F03-9DF4-394F49F93254}"/>
    <cellStyle name="Separador de milhares 4 2 2 2 3" xfId="23220" xr:uid="{0C657993-A133-473D-91FE-48431AA9B1B0}"/>
    <cellStyle name="Separador de milhares 4 2 2 2 3 2" xfId="39458" xr:uid="{A5819057-4168-47C8-BBE6-5F0BDFF2E445}"/>
    <cellStyle name="Separador de milhares 4 2 2 2 4" xfId="25911" xr:uid="{AF5F95D9-07A7-4CC7-9D68-3FFE1AD82A90}"/>
    <cellStyle name="Separador de milhares 4 2 2 2 5" xfId="27484" xr:uid="{762019F3-0964-42CE-8538-0CE644DA1113}"/>
    <cellStyle name="Separador de milhares 4 2 2 2 6" xfId="35226" xr:uid="{D1096241-39DF-43B0-981B-17920DC1272D}"/>
    <cellStyle name="Separador de milhares 4 2 2 2 7" xfId="43433" xr:uid="{07D235B7-43C9-41DF-9690-F429DB8050ED}"/>
    <cellStyle name="Separador de milhares 4 2 2 3" xfId="23222" xr:uid="{6539C4F5-2673-4DA4-9C67-576C2AF8EB45}"/>
    <cellStyle name="Separador de milhares 4 2 2 3 2" xfId="29428" xr:uid="{81C97584-848F-4E6D-AFD0-2B7CDEAE8F38}"/>
    <cellStyle name="Separador de milhares 4 2 2 3 3" xfId="39460" xr:uid="{E8E06141-4907-4441-B318-F1AE24C33A7A}"/>
    <cellStyle name="Separador de milhares 4 2 2 3 4" xfId="44654" xr:uid="{95F5C747-D70F-415D-940E-C96626318BEA}"/>
    <cellStyle name="Separador de milhares 4 2 2 4" xfId="23219" xr:uid="{7C35C7EB-247A-4F20-BA35-9E3655E76328}"/>
    <cellStyle name="Separador de milhares 4 2 2 4 2" xfId="32398" xr:uid="{085E5D60-2332-4974-928F-74A884CD8161}"/>
    <cellStyle name="Separador de milhares 4 2 2 4 3" xfId="39457" xr:uid="{7C67AED5-6FC3-44A3-85ED-010EFA97BFA8}"/>
    <cellStyle name="Separador de milhares 4 2 2 4 4" xfId="47129" xr:uid="{7E5C5DD0-DDFA-4F17-93A9-655E1F87B8E7}"/>
    <cellStyle name="Separador de milhares 4 2 2 5" xfId="33767" xr:uid="{A05B783A-445D-410A-A92C-B1FA300AAB08}"/>
    <cellStyle name="Separador de milhares 4 2 2 5 2" xfId="48646" xr:uid="{EF13027E-1FC7-4924-8B5C-A9872ADAFCD2}"/>
    <cellStyle name="Separador de milhares 4 2 2 6" xfId="42210" xr:uid="{C0931637-C34D-4DB3-9C4C-26FB5B538B76}"/>
    <cellStyle name="Separador de milhares 4 2 20" xfId="17043" xr:uid="{5868B980-455F-4B8B-BAFA-6E924EC10371}"/>
    <cellStyle name="Separador de milhares 4 2 20 2" xfId="23224" xr:uid="{7FBD036F-94F2-41D6-BE31-A1AFE46CC934}"/>
    <cellStyle name="Separador de milhares 4 2 20 2 2" xfId="30442" xr:uid="{3CF8C2CB-24C6-42CB-AE85-2B21E162E625}"/>
    <cellStyle name="Separador de milhares 4 2 20 2 3" xfId="39462" xr:uid="{6B85A2A0-6D99-4F94-AF28-9B1F3965FF1E}"/>
    <cellStyle name="Separador de milhares 4 2 20 2 4" xfId="45668" xr:uid="{99A71527-F564-4905-B6C8-10EC5663E57F}"/>
    <cellStyle name="Separador de milhares 4 2 20 3" xfId="23223" xr:uid="{AF78FBE3-FE17-4B2A-8D49-8C7B22D7B833}"/>
    <cellStyle name="Separador de milhares 4 2 20 3 2" xfId="39461" xr:uid="{1BED5FDA-DA35-4740-B39C-4B41B5E97E46}"/>
    <cellStyle name="Separador de milhares 4 2 20 4" xfId="25699" xr:uid="{84B8DEE1-1C0A-442A-A225-59E1F208226F}"/>
    <cellStyle name="Separador de milhares 4 2 20 5" xfId="27257" xr:uid="{DCAFD609-1261-45E6-8AAA-45AD87902305}"/>
    <cellStyle name="Separador de milhares 4 2 20 6" xfId="35215" xr:uid="{133BAC8B-6A80-42E4-AE1A-26340DA65F8C}"/>
    <cellStyle name="Separador de milhares 4 2 20 7" xfId="43224" xr:uid="{7B445321-3A16-47CE-9F84-3020810491D5}"/>
    <cellStyle name="Separador de milhares 4 2 21" xfId="23225" xr:uid="{1167F1E5-1A80-446C-9F83-E30ABF02BC5F}"/>
    <cellStyle name="Separador de milhares 4 2 21 2" xfId="29220" xr:uid="{E4BAD141-DDC5-401B-A095-D9C3C6CCBB0C}"/>
    <cellStyle name="Separador de milhares 4 2 21 3" xfId="39463" xr:uid="{20B8C36C-182C-45E0-9742-33DEC46F11DD}"/>
    <cellStyle name="Separador de milhares 4 2 21 4" xfId="44445" xr:uid="{7A4C62D9-713A-4C00-89DA-7F4457FD11C2}"/>
    <cellStyle name="Separador de milhares 4 2 22" xfId="42001" xr:uid="{01835643-14F9-4339-B6AD-C41B477E84C3}"/>
    <cellStyle name="Separador de milhares 4 2 3" xfId="14425" xr:uid="{8E405E6D-6889-476C-A70B-FAC472531D6F}"/>
    <cellStyle name="Separador de milhares 4 2 3 2" xfId="17055" xr:uid="{BDE8E70E-F94C-4E03-B9A8-C63A7C982999}"/>
    <cellStyle name="Separador de milhares 4 2 3 2 2" xfId="23228" xr:uid="{C92D4EA5-41A1-4939-BE3C-51F44D330108}"/>
    <cellStyle name="Separador de milhares 4 2 3 2 2 2" xfId="30652" xr:uid="{4133AE58-3621-464C-BEC4-0C5782788B46}"/>
    <cellStyle name="Separador de milhares 4 2 3 2 2 3" xfId="39466" xr:uid="{7D099E7E-28B5-4258-8248-AA4CEBC70053}"/>
    <cellStyle name="Separador de milhares 4 2 3 2 2 4" xfId="45878" xr:uid="{C4B0680B-E916-4A35-B369-6D695E1F453E}"/>
    <cellStyle name="Separador de milhares 4 2 3 2 3" xfId="23227" xr:uid="{2B04FD97-4AD2-4C39-B845-65BA4B446FF6}"/>
    <cellStyle name="Separador de milhares 4 2 3 2 3 2" xfId="39465" xr:uid="{531B9083-D67A-4302-9359-07B544A90592}"/>
    <cellStyle name="Separador de milhares 4 2 3 2 4" xfId="25912" xr:uid="{F02F4EE7-FC65-4B23-9586-DD014B4FB8F5}"/>
    <cellStyle name="Separador de milhares 4 2 3 2 5" xfId="27485" xr:uid="{1F2579F5-6C78-4779-9A4A-9183BB7F51D4}"/>
    <cellStyle name="Separador de milhares 4 2 3 2 6" xfId="35227" xr:uid="{DBCA0909-E831-4289-9677-35F35A45DF23}"/>
    <cellStyle name="Separador de milhares 4 2 3 2 7" xfId="43434" xr:uid="{D45BE371-B592-424A-AC94-A386AC07D23C}"/>
    <cellStyle name="Separador de milhares 4 2 3 3" xfId="23229" xr:uid="{7E62AB4A-8492-424F-A978-EEA5B3DB83A3}"/>
    <cellStyle name="Separador de milhares 4 2 3 3 2" xfId="29429" xr:uid="{7D40AA80-F942-4C28-854C-42428B260725}"/>
    <cellStyle name="Separador de milhares 4 2 3 3 3" xfId="39467" xr:uid="{C95770B9-8830-41DE-9435-1DF5E57B66F3}"/>
    <cellStyle name="Separador de milhares 4 2 3 3 4" xfId="44655" xr:uid="{48D29265-4B78-4E4F-8737-EC4816C635D7}"/>
    <cellStyle name="Separador de milhares 4 2 3 4" xfId="23226" xr:uid="{A1F0218F-FF2C-4C1F-8232-630CE7D32BCF}"/>
    <cellStyle name="Separador de milhares 4 2 3 4 2" xfId="32399" xr:uid="{488C4DAC-627C-43A4-AC12-0ADFA36ACBAB}"/>
    <cellStyle name="Separador de milhares 4 2 3 4 3" xfId="39464" xr:uid="{B2BC859D-64C6-4755-B0EF-9C604CAA0FF4}"/>
    <cellStyle name="Separador de milhares 4 2 3 4 4" xfId="47130" xr:uid="{2B857E58-F703-4C97-B1E4-65A17AB0B770}"/>
    <cellStyle name="Separador de milhares 4 2 3 5" xfId="33768" xr:uid="{4B390886-6394-4758-BE68-C4952C5A7D8F}"/>
    <cellStyle name="Separador de milhares 4 2 3 5 2" xfId="48647" xr:uid="{C361E513-CD1D-4B69-90D7-B045F6BF2995}"/>
    <cellStyle name="Separador de milhares 4 2 3 6" xfId="42211" xr:uid="{F984A376-AAE6-48DE-9BE0-7559C770E110}"/>
    <cellStyle name="Separador de milhares 4 2 4" xfId="14426" xr:uid="{2E4262DC-FF5C-4CAC-BBAA-FFEC530FD096}"/>
    <cellStyle name="Separador de milhares 4 2 4 2" xfId="17056" xr:uid="{04E6F4BA-2C44-46DE-896C-B2B519C624D1}"/>
    <cellStyle name="Separador de milhares 4 2 4 2 2" xfId="23232" xr:uid="{F02186B8-5C68-4ACA-83C0-0D9D9D63B82D}"/>
    <cellStyle name="Separador de milhares 4 2 4 2 2 2" xfId="30653" xr:uid="{03E7EE64-1934-499B-943D-C9B52CF61E7A}"/>
    <cellStyle name="Separador de milhares 4 2 4 2 2 3" xfId="39470" xr:uid="{D385AA9B-B12C-4FED-91B7-F1F37A6D3A9F}"/>
    <cellStyle name="Separador de milhares 4 2 4 2 2 4" xfId="45879" xr:uid="{01FC6463-AA5A-4EB0-8B5F-A2DC75DA9A6E}"/>
    <cellStyle name="Separador de milhares 4 2 4 2 3" xfId="23231" xr:uid="{CC82A147-15EF-4FE8-A490-401BABFD3CEF}"/>
    <cellStyle name="Separador de milhares 4 2 4 2 3 2" xfId="39469" xr:uid="{FD72260C-36CF-4693-98D0-64EA25BC51D6}"/>
    <cellStyle name="Separador de milhares 4 2 4 2 4" xfId="25913" xr:uid="{49238400-43CA-48C2-8F35-D5987D9DF02D}"/>
    <cellStyle name="Separador de milhares 4 2 4 2 5" xfId="27486" xr:uid="{AAB9D98D-9032-4335-804C-F7865ED2141E}"/>
    <cellStyle name="Separador de milhares 4 2 4 2 6" xfId="35228" xr:uid="{E2972C9C-4F68-4327-AD55-9109BD8F7315}"/>
    <cellStyle name="Separador de milhares 4 2 4 2 7" xfId="43435" xr:uid="{45A73453-A266-47AD-B839-08398C7D9B37}"/>
    <cellStyle name="Separador de milhares 4 2 4 3" xfId="23233" xr:uid="{D9A8D020-73F5-43A8-BD24-0DC33641E9AE}"/>
    <cellStyle name="Separador de milhares 4 2 4 3 2" xfId="29430" xr:uid="{29D89F69-E6B3-4A0F-815A-FE6745A94166}"/>
    <cellStyle name="Separador de milhares 4 2 4 3 3" xfId="39471" xr:uid="{3994441C-0A37-403E-B353-2A0FA07CA74A}"/>
    <cellStyle name="Separador de milhares 4 2 4 3 4" xfId="44656" xr:uid="{2ADD00DF-844C-45BB-8630-5AA7AEA7F00A}"/>
    <cellStyle name="Separador de milhares 4 2 4 4" xfId="23230" xr:uid="{27E91938-D928-4952-A04D-A261AE739DE5}"/>
    <cellStyle name="Separador de milhares 4 2 4 4 2" xfId="32400" xr:uid="{E32D69FA-7B22-4F95-AF16-5CA593FDBA4E}"/>
    <cellStyle name="Separador de milhares 4 2 4 4 3" xfId="39468" xr:uid="{69CF69D2-A57A-4BAC-873E-66E0FC9F613D}"/>
    <cellStyle name="Separador de milhares 4 2 4 4 4" xfId="47131" xr:uid="{7801D552-D6E5-4BDD-9F56-8F22B6F62BB2}"/>
    <cellStyle name="Separador de milhares 4 2 4 5" xfId="33769" xr:uid="{1A3B75F1-4364-4912-8B6F-57DAA07E9D47}"/>
    <cellStyle name="Separador de milhares 4 2 4 5 2" xfId="48648" xr:uid="{2836DCEA-8193-4129-8D97-A54E810BC751}"/>
    <cellStyle name="Separador de milhares 4 2 4 6" xfId="42212" xr:uid="{B9AE3FD6-5236-41C5-8B9D-053A209997D0}"/>
    <cellStyle name="Separador de milhares 4 2 5" xfId="14427" xr:uid="{B85316ED-2174-4757-94C9-ADCDE75FAEC2}"/>
    <cellStyle name="Separador de milhares 4 2 5 2" xfId="17057" xr:uid="{C57C0F45-5499-4BE1-9E01-20E6D16E9188}"/>
    <cellStyle name="Separador de milhares 4 2 5 2 2" xfId="23236" xr:uid="{3B957316-F101-4530-8F98-F68DD1DED978}"/>
    <cellStyle name="Separador de milhares 4 2 5 2 2 2" xfId="30654" xr:uid="{6639F63A-8233-43FB-AC67-03E0D629E325}"/>
    <cellStyle name="Separador de milhares 4 2 5 2 2 3" xfId="39474" xr:uid="{0A93822E-70AE-49AA-86BB-BDD205E76CA9}"/>
    <cellStyle name="Separador de milhares 4 2 5 2 2 4" xfId="45880" xr:uid="{D656BB49-D0B9-4E1A-8470-EA9B8AA10140}"/>
    <cellStyle name="Separador de milhares 4 2 5 2 3" xfId="23235" xr:uid="{312FB9A1-818E-4AFB-BFD7-93B7622617FB}"/>
    <cellStyle name="Separador de milhares 4 2 5 2 3 2" xfId="39473" xr:uid="{7B80A390-2640-4663-9AB2-0EE592A5A33A}"/>
    <cellStyle name="Separador de milhares 4 2 5 2 4" xfId="25914" xr:uid="{46386238-8E34-43FF-B6BC-B7B8AC64E344}"/>
    <cellStyle name="Separador de milhares 4 2 5 2 5" xfId="27487" xr:uid="{FABD1470-E840-429C-81FE-8648CDEC3A4A}"/>
    <cellStyle name="Separador de milhares 4 2 5 2 6" xfId="35229" xr:uid="{B5CFA6A6-4D10-4498-88A3-BF21510BD85B}"/>
    <cellStyle name="Separador de milhares 4 2 5 2 7" xfId="43436" xr:uid="{D0EEDECB-B7CE-47EF-9E9D-3D4685F21341}"/>
    <cellStyle name="Separador de milhares 4 2 5 3" xfId="23237" xr:uid="{D604FC83-1972-4A6A-85BC-A0347E734584}"/>
    <cellStyle name="Separador de milhares 4 2 5 3 2" xfId="29431" xr:uid="{E22FF41E-5ABD-458A-980F-62A75783B898}"/>
    <cellStyle name="Separador de milhares 4 2 5 3 3" xfId="39475" xr:uid="{4B2588C8-D951-4C14-B031-FC3C0032FB74}"/>
    <cellStyle name="Separador de milhares 4 2 5 3 4" xfId="44657" xr:uid="{C56A1AB8-C8C4-4368-85E1-F82E2BE63224}"/>
    <cellStyle name="Separador de milhares 4 2 5 4" xfId="23234" xr:uid="{A0038CD6-F379-4266-B276-713E10672452}"/>
    <cellStyle name="Separador de milhares 4 2 5 4 2" xfId="32401" xr:uid="{3248829F-F82E-4A12-93D2-84A72BDFCB73}"/>
    <cellStyle name="Separador de milhares 4 2 5 4 3" xfId="39472" xr:uid="{DDA4A1F9-083D-431C-9A2B-00AFFEB50D35}"/>
    <cellStyle name="Separador de milhares 4 2 5 4 4" xfId="47132" xr:uid="{13FE91D8-7E61-4548-9F09-BD5EBBF6AA4D}"/>
    <cellStyle name="Separador de milhares 4 2 5 5" xfId="33770" xr:uid="{D4506D66-E8B7-489B-9835-D4A8485EDDD0}"/>
    <cellStyle name="Separador de milhares 4 2 5 5 2" xfId="48649" xr:uid="{ADCC08AC-3866-4198-BBC6-2658DB6AFF62}"/>
    <cellStyle name="Separador de milhares 4 2 5 6" xfId="42213" xr:uid="{80CCEC49-135A-40A3-9CEF-C37BDAD97920}"/>
    <cellStyle name="Separador de milhares 4 2 6" xfId="14428" xr:uid="{953250D5-081D-47E6-B86E-69B023805B43}"/>
    <cellStyle name="Separador de milhares 4 2 6 2" xfId="17058" xr:uid="{CC2AE2FD-3946-47E2-8AEC-816B4691BE6D}"/>
    <cellStyle name="Separador de milhares 4 2 6 2 2" xfId="23240" xr:uid="{660DDC2F-6FE2-4F32-B521-36EA58A8674B}"/>
    <cellStyle name="Separador de milhares 4 2 6 2 2 2" xfId="30655" xr:uid="{ABF9BFE1-5C8F-4832-ABD7-DA712E855E7A}"/>
    <cellStyle name="Separador de milhares 4 2 6 2 2 3" xfId="39478" xr:uid="{1DC459E4-838C-48BD-9DF1-2E3BB50B6FD3}"/>
    <cellStyle name="Separador de milhares 4 2 6 2 2 4" xfId="45881" xr:uid="{292344EE-624B-49EE-B43C-49940FB88B12}"/>
    <cellStyle name="Separador de milhares 4 2 6 2 3" xfId="23239" xr:uid="{F5610E4F-E843-4DDF-9B43-B0DFC105F074}"/>
    <cellStyle name="Separador de milhares 4 2 6 2 3 2" xfId="39477" xr:uid="{8A920C6C-1AFD-49F3-8896-5714C9C935E5}"/>
    <cellStyle name="Separador de milhares 4 2 6 2 4" xfId="25915" xr:uid="{34237FC3-3DEB-42B1-9876-C92C529675AD}"/>
    <cellStyle name="Separador de milhares 4 2 6 2 5" xfId="27488" xr:uid="{464911AE-47DE-46E1-9982-C6D0764FA491}"/>
    <cellStyle name="Separador de milhares 4 2 6 2 6" xfId="35230" xr:uid="{14C86083-355F-446D-AFE6-BED1CB220304}"/>
    <cellStyle name="Separador de milhares 4 2 6 2 7" xfId="43437" xr:uid="{54868124-312A-4EC1-A466-E709CF3AB95C}"/>
    <cellStyle name="Separador de milhares 4 2 6 3" xfId="23241" xr:uid="{33646F4C-02D4-46B6-B0E5-04733D2B325A}"/>
    <cellStyle name="Separador de milhares 4 2 6 3 2" xfId="29432" xr:uid="{C9778B0C-4DE1-4CA0-A1D2-A8FEA3368B30}"/>
    <cellStyle name="Separador de milhares 4 2 6 3 3" xfId="39479" xr:uid="{33A607D8-5FE1-4C45-AB35-7819D91EE3BC}"/>
    <cellStyle name="Separador de milhares 4 2 6 3 4" xfId="44658" xr:uid="{0B7F5C9C-53B9-443D-BBB7-A13A23073D9F}"/>
    <cellStyle name="Separador de milhares 4 2 6 4" xfId="23238" xr:uid="{2F038A62-C8F4-46D5-9581-2465A43C9CA0}"/>
    <cellStyle name="Separador de milhares 4 2 6 4 2" xfId="32402" xr:uid="{706C5957-0134-4219-BDD2-4F9B72463DB8}"/>
    <cellStyle name="Separador de milhares 4 2 6 4 3" xfId="39476" xr:uid="{FA215EC9-69B7-4555-ACE3-5832C7941734}"/>
    <cellStyle name="Separador de milhares 4 2 6 4 4" xfId="47133" xr:uid="{0EC218D0-719B-4F44-9C40-EF80F7E1DAA5}"/>
    <cellStyle name="Separador de milhares 4 2 6 5" xfId="33771" xr:uid="{47ADE4D5-9B8B-4A6F-B4A7-E8A559556E5A}"/>
    <cellStyle name="Separador de milhares 4 2 6 5 2" xfId="48650" xr:uid="{CF54CFC4-5F7E-4ADE-88C0-A5C9A60A1559}"/>
    <cellStyle name="Separador de milhares 4 2 6 6" xfId="42214" xr:uid="{FDAC1C8F-D456-466D-AD67-943763B62A19}"/>
    <cellStyle name="Separador de milhares 4 2 7" xfId="14429" xr:uid="{34D81F53-06F0-4455-BC5F-6C2904CD549B}"/>
    <cellStyle name="Separador de milhares 4 2 7 2" xfId="17059" xr:uid="{CAAD8E19-F946-4C97-91E2-7CB71D3D0C30}"/>
    <cellStyle name="Separador de milhares 4 2 7 2 2" xfId="23244" xr:uid="{B2464BEA-9E95-4F71-A557-97495B757646}"/>
    <cellStyle name="Separador de milhares 4 2 7 2 2 2" xfId="30656" xr:uid="{1553F906-F069-4B6F-8803-FE5AB1878245}"/>
    <cellStyle name="Separador de milhares 4 2 7 2 2 3" xfId="39482" xr:uid="{88FE6653-FD9F-42DF-8A35-2D76BF7166EC}"/>
    <cellStyle name="Separador de milhares 4 2 7 2 2 4" xfId="45882" xr:uid="{CE2FF5C6-427A-423E-BDB8-6E6C6620A9EA}"/>
    <cellStyle name="Separador de milhares 4 2 7 2 3" xfId="23243" xr:uid="{26C25582-D46A-424F-819A-9BCA258911D2}"/>
    <cellStyle name="Separador de milhares 4 2 7 2 3 2" xfId="39481" xr:uid="{70214B34-A381-464F-B01F-373596280BBC}"/>
    <cellStyle name="Separador de milhares 4 2 7 2 4" xfId="25916" xr:uid="{82C04809-5420-443F-9056-9548DF9E8D79}"/>
    <cellStyle name="Separador de milhares 4 2 7 2 5" xfId="27489" xr:uid="{1C313D7A-7072-4555-9BF6-757338B1E315}"/>
    <cellStyle name="Separador de milhares 4 2 7 2 6" xfId="35231" xr:uid="{4818ED22-BEAB-453E-9B32-68E83140CA9E}"/>
    <cellStyle name="Separador de milhares 4 2 7 2 7" xfId="43438" xr:uid="{8951792E-B5BD-4164-920B-EBEC745EB1A1}"/>
    <cellStyle name="Separador de milhares 4 2 7 3" xfId="23245" xr:uid="{FA06ABE0-7570-4FF5-B898-C4E57C8F7A7D}"/>
    <cellStyle name="Separador de milhares 4 2 7 3 2" xfId="29433" xr:uid="{3B23CBD5-623D-4F95-89C8-8666C93054A3}"/>
    <cellStyle name="Separador de milhares 4 2 7 3 3" xfId="39483" xr:uid="{93A487C8-32D2-465D-8814-DABE6E0F90A7}"/>
    <cellStyle name="Separador de milhares 4 2 7 3 4" xfId="44659" xr:uid="{D4BD4B5E-E6C3-4BF6-8FF7-CD4A9E186080}"/>
    <cellStyle name="Separador de milhares 4 2 7 4" xfId="23242" xr:uid="{F1F2A4C5-7D01-4228-AF39-40865E8FE1B4}"/>
    <cellStyle name="Separador de milhares 4 2 7 4 2" xfId="32403" xr:uid="{120D7D6D-9DCE-4DEB-9F61-43F8288894B1}"/>
    <cellStyle name="Separador de milhares 4 2 7 4 3" xfId="39480" xr:uid="{7BA36E90-CA83-4D7C-83F4-DE54E403500A}"/>
    <cellStyle name="Separador de milhares 4 2 7 4 4" xfId="47134" xr:uid="{431E8B43-E60E-439B-95E8-E391B308CCD9}"/>
    <cellStyle name="Separador de milhares 4 2 7 5" xfId="33772" xr:uid="{7342001E-D446-401F-A099-54BEA737D9C4}"/>
    <cellStyle name="Separador de milhares 4 2 7 5 2" xfId="48651" xr:uid="{B9798384-2A93-41AF-9865-D75F65926979}"/>
    <cellStyle name="Separador de milhares 4 2 7 6" xfId="42215" xr:uid="{5414715E-7E1E-4818-900E-C7AC2DCF5E15}"/>
    <cellStyle name="Separador de milhares 4 2 8" xfId="14430" xr:uid="{5229470F-C4DD-41C5-BE76-FC88EF80CE8C}"/>
    <cellStyle name="Separador de milhares 4 2 8 2" xfId="17060" xr:uid="{B2B6DC89-5ACD-4833-A903-17DAC04415CF}"/>
    <cellStyle name="Separador de milhares 4 2 8 2 2" xfId="23248" xr:uid="{CBB8CAA5-BC5B-48F0-8E20-7202E1457800}"/>
    <cellStyle name="Separador de milhares 4 2 8 2 2 2" xfId="30657" xr:uid="{9CAF4D29-0CC8-48DA-A212-CFDA0730B1DA}"/>
    <cellStyle name="Separador de milhares 4 2 8 2 2 3" xfId="39486" xr:uid="{81202299-FCEF-4678-BE32-C86D321E6FEB}"/>
    <cellStyle name="Separador de milhares 4 2 8 2 2 4" xfId="45883" xr:uid="{A6105B6C-3C4B-4754-A891-3F8C9CABB3ED}"/>
    <cellStyle name="Separador de milhares 4 2 8 2 3" xfId="23247" xr:uid="{CA9DFC50-46D6-44E5-9D33-D7DC0C799B8A}"/>
    <cellStyle name="Separador de milhares 4 2 8 2 3 2" xfId="39485" xr:uid="{A0499786-FFA5-4482-BCDB-F5B31D32F5B0}"/>
    <cellStyle name="Separador de milhares 4 2 8 2 4" xfId="25917" xr:uid="{61359C73-9372-4528-8D9A-98717313652B}"/>
    <cellStyle name="Separador de milhares 4 2 8 2 5" xfId="27490" xr:uid="{B9FED8F0-648B-4B42-B300-4467476EF190}"/>
    <cellStyle name="Separador de milhares 4 2 8 2 6" xfId="35232" xr:uid="{05547FB5-E462-4864-8C97-A7AEEA6989B8}"/>
    <cellStyle name="Separador de milhares 4 2 8 2 7" xfId="43439" xr:uid="{79546954-56D6-4DF2-91C2-ABEA5EC27995}"/>
    <cellStyle name="Separador de milhares 4 2 8 3" xfId="23249" xr:uid="{B8D419E8-5297-4362-A4D9-94FF2AC43443}"/>
    <cellStyle name="Separador de milhares 4 2 8 3 2" xfId="29434" xr:uid="{63F36DD9-6AAF-4993-A6BC-476780BDCF16}"/>
    <cellStyle name="Separador de milhares 4 2 8 3 3" xfId="39487" xr:uid="{13FFC879-411F-464B-A306-A5516992AAC9}"/>
    <cellStyle name="Separador de milhares 4 2 8 3 4" xfId="44660" xr:uid="{DE1F259A-B90B-46D3-9E78-F806870417EF}"/>
    <cellStyle name="Separador de milhares 4 2 8 4" xfId="23246" xr:uid="{F89E9E04-5F73-48FB-8BF8-18EBC6864B82}"/>
    <cellStyle name="Separador de milhares 4 2 8 4 2" xfId="32404" xr:uid="{82DFF9A9-2E50-4F54-962A-0D9090D44ACF}"/>
    <cellStyle name="Separador de milhares 4 2 8 4 3" xfId="39484" xr:uid="{EB362F0E-D5D0-4626-94C4-9A657F20C067}"/>
    <cellStyle name="Separador de milhares 4 2 8 4 4" xfId="47135" xr:uid="{46AF3DB0-FAF0-41E1-A1D1-9534C6763D78}"/>
    <cellStyle name="Separador de milhares 4 2 8 5" xfId="33773" xr:uid="{38650F59-527E-4C87-88CB-CD8B6242C95D}"/>
    <cellStyle name="Separador de milhares 4 2 8 5 2" xfId="48652" xr:uid="{030D8202-4603-4FE1-A18D-0E11E68613A1}"/>
    <cellStyle name="Separador de milhares 4 2 8 6" xfId="42216" xr:uid="{93BCEB18-F708-4727-9675-E43960910D5E}"/>
    <cellStyle name="Separador de milhares 4 2 9" xfId="14431" xr:uid="{A937699A-4A2D-4E20-8183-515B165E43CF}"/>
    <cellStyle name="Separador de milhares 4 2 9 2" xfId="17061" xr:uid="{E709CBD4-B333-4820-8820-4397D05E588F}"/>
    <cellStyle name="Separador de milhares 4 2 9 2 2" xfId="23252" xr:uid="{1B9A3222-99BB-4553-A47A-454BB50BF28F}"/>
    <cellStyle name="Separador de milhares 4 2 9 2 2 2" xfId="30658" xr:uid="{93A38D93-8A58-49B2-BE2F-D89FEB47D75D}"/>
    <cellStyle name="Separador de milhares 4 2 9 2 2 3" xfId="39490" xr:uid="{CEA0A9AB-2549-48E7-82A1-5209BF123C1F}"/>
    <cellStyle name="Separador de milhares 4 2 9 2 2 4" xfId="45884" xr:uid="{CFA6029E-3616-4E29-8AA9-69590B34F928}"/>
    <cellStyle name="Separador de milhares 4 2 9 2 3" xfId="23251" xr:uid="{01F4A6D8-443E-4420-B566-3B2B3D9981AD}"/>
    <cellStyle name="Separador de milhares 4 2 9 2 3 2" xfId="39489" xr:uid="{DA0716E9-086F-4936-B631-11462B84C2D5}"/>
    <cellStyle name="Separador de milhares 4 2 9 2 4" xfId="25918" xr:uid="{8F4A0190-FA67-4788-8A0C-C9A3EF8626E2}"/>
    <cellStyle name="Separador de milhares 4 2 9 2 5" xfId="27491" xr:uid="{633168B4-CA97-4ED7-9413-6CEBE6D5BF16}"/>
    <cellStyle name="Separador de milhares 4 2 9 2 6" xfId="35233" xr:uid="{0A5BF88E-956E-41A9-BCA1-91C4F731AC1D}"/>
    <cellStyle name="Separador de milhares 4 2 9 2 7" xfId="43440" xr:uid="{21DE1F91-6BF9-4105-AA6E-B2BE50E72441}"/>
    <cellStyle name="Separador de milhares 4 2 9 3" xfId="23253" xr:uid="{6A0E3271-147C-4B1E-A6A3-90A54E05B4EE}"/>
    <cellStyle name="Separador de milhares 4 2 9 3 2" xfId="29435" xr:uid="{2778863C-74AC-4D1B-BAB6-C1EB9F1E94B4}"/>
    <cellStyle name="Separador de milhares 4 2 9 3 3" xfId="39491" xr:uid="{E5687B55-B2D7-41BA-AAC8-81F7E903A30B}"/>
    <cellStyle name="Separador de milhares 4 2 9 3 4" xfId="44661" xr:uid="{6B3B18BE-621F-430B-8809-5E1CFBCAC7F2}"/>
    <cellStyle name="Separador de milhares 4 2 9 4" xfId="23250" xr:uid="{B557C9AE-966A-4F95-9C1E-F43607C3A62D}"/>
    <cellStyle name="Separador de milhares 4 2 9 4 2" xfId="32405" xr:uid="{48C76CE8-380C-4A6E-B332-BFA280ACFED4}"/>
    <cellStyle name="Separador de milhares 4 2 9 4 3" xfId="39488" xr:uid="{F42D0103-EF08-48A4-9A4E-B895B29F80AA}"/>
    <cellStyle name="Separador de milhares 4 2 9 4 4" xfId="47136" xr:uid="{E688A7ED-09BD-4788-85D7-F102DCC1CF8C}"/>
    <cellStyle name="Separador de milhares 4 2 9 5" xfId="33774" xr:uid="{60327332-81F0-4E16-81C4-3139053AE9EF}"/>
    <cellStyle name="Separador de milhares 4 2 9 5 2" xfId="48653" xr:uid="{5C354DC6-23FA-4210-8372-A75698503ED0}"/>
    <cellStyle name="Separador de milhares 4 2 9 6" xfId="42217" xr:uid="{3C6221F6-7F2E-41B4-8E38-519E1955F4EB}"/>
    <cellStyle name="Separador de milhares 4 20" xfId="14432" xr:uid="{A1588B04-4694-484B-8E5A-DDF17B8566AB}"/>
    <cellStyle name="Separador de milhares 4 20 2" xfId="17062" xr:uid="{79B92943-E06C-4E02-8F2A-64112566EA9C}"/>
    <cellStyle name="Separador de milhares 4 20 2 2" xfId="23256" xr:uid="{1F1EA2A5-D933-4FE6-ADF1-C49A103B1954}"/>
    <cellStyle name="Separador de milhares 4 20 2 2 2" xfId="30659" xr:uid="{E5606514-1FF4-4465-A65D-8CC9DE667A38}"/>
    <cellStyle name="Separador de milhares 4 20 2 2 3" xfId="39494" xr:uid="{6A3CC8A9-E56E-4776-BC06-B8910605DD86}"/>
    <cellStyle name="Separador de milhares 4 20 2 2 4" xfId="45885" xr:uid="{7FECA847-EBD1-437A-AC50-186F5E5EF80A}"/>
    <cellStyle name="Separador de milhares 4 20 2 3" xfId="23255" xr:uid="{D2B8E9D2-BF7F-4EFE-B21B-4896C56A1FC7}"/>
    <cellStyle name="Separador de milhares 4 20 2 3 2" xfId="39493" xr:uid="{B2C5B600-C03F-48DB-B551-5F65EA5EF6B1}"/>
    <cellStyle name="Separador de milhares 4 20 2 4" xfId="25919" xr:uid="{BCE91D7B-F7D5-4829-A6DC-46A69AA2BA5D}"/>
    <cellStyle name="Separador de milhares 4 20 2 5" xfId="27492" xr:uid="{91027FDC-2900-429D-8D35-F8C66C1A680B}"/>
    <cellStyle name="Separador de milhares 4 20 2 6" xfId="35234" xr:uid="{40AAC329-ACD5-4D20-94B2-5A10F9DCB033}"/>
    <cellStyle name="Separador de milhares 4 20 2 7" xfId="43441" xr:uid="{05D7EEA6-BA57-4FB4-A246-ACEA3773AE12}"/>
    <cellStyle name="Separador de milhares 4 20 3" xfId="23257" xr:uid="{89281639-A4D0-4BAF-B736-81E93E4B9417}"/>
    <cellStyle name="Separador de milhares 4 20 3 2" xfId="29436" xr:uid="{CDDCA988-0E9C-4C99-A3CC-F54F0EA8AD88}"/>
    <cellStyle name="Separador de milhares 4 20 3 3" xfId="39495" xr:uid="{C043ADEE-F8CF-4FA2-82D7-7B47C65D7E8D}"/>
    <cellStyle name="Separador de milhares 4 20 3 4" xfId="44662" xr:uid="{6509D605-C119-48E3-A0DD-9C53BC34B786}"/>
    <cellStyle name="Separador de milhares 4 20 4" xfId="23254" xr:uid="{BDCCCFC2-481E-4169-9FE2-0F12AD7D2BC8}"/>
    <cellStyle name="Separador de milhares 4 20 4 2" xfId="32406" xr:uid="{AA1F94ED-BF32-42A6-BC0E-B5BFB1C4EC9D}"/>
    <cellStyle name="Separador de milhares 4 20 4 3" xfId="39492" xr:uid="{1215DF05-BD2A-497D-BC24-88B4E0EB4B10}"/>
    <cellStyle name="Separador de milhares 4 20 4 4" xfId="47137" xr:uid="{C8D567DB-755F-4FB2-A93A-F0F29C2CA7E1}"/>
    <cellStyle name="Separador de milhares 4 20 5" xfId="33775" xr:uid="{AACCD947-7CAA-4457-A8E3-47CB5231941A}"/>
    <cellStyle name="Separador de milhares 4 20 5 2" xfId="48654" xr:uid="{59EEFF03-6D19-4D47-830F-7A5C31E7AA8C}"/>
    <cellStyle name="Separador de milhares 4 20 6" xfId="42218" xr:uid="{BF9B4EBE-24BB-4833-884A-A20F724597CD}"/>
    <cellStyle name="Separador de milhares 4 21" xfId="14433" xr:uid="{50A218F0-3B9D-46A6-8069-8F54CA5F86DE}"/>
    <cellStyle name="Separador de milhares 4 21 2" xfId="17063" xr:uid="{C878970B-A936-4730-9050-D21625F475F3}"/>
    <cellStyle name="Separador de milhares 4 21 2 2" xfId="23260" xr:uid="{6A4C9EE7-9D40-4054-BE34-503AEC6612BC}"/>
    <cellStyle name="Separador de milhares 4 21 2 2 2" xfId="30660" xr:uid="{60290F8E-A882-4CF9-93E8-0787EA561CFA}"/>
    <cellStyle name="Separador de milhares 4 21 2 2 3" xfId="39498" xr:uid="{9BA29D4B-6CF0-4886-80BE-F1BDF13CA2C9}"/>
    <cellStyle name="Separador de milhares 4 21 2 2 4" xfId="45886" xr:uid="{81F84002-D5BD-4B71-A7BF-691CA45D5BB5}"/>
    <cellStyle name="Separador de milhares 4 21 2 3" xfId="23259" xr:uid="{374054F8-6A59-4FE2-8927-83F22290AE57}"/>
    <cellStyle name="Separador de milhares 4 21 2 3 2" xfId="39497" xr:uid="{03DCB221-C8AC-442F-BB97-EA5D106D3E20}"/>
    <cellStyle name="Separador de milhares 4 21 2 4" xfId="25920" xr:uid="{F843CEC3-D67E-4F47-A467-06B95852644F}"/>
    <cellStyle name="Separador de milhares 4 21 2 5" xfId="27493" xr:uid="{62D696FB-22C3-4979-BCEE-B177FE30AE1A}"/>
    <cellStyle name="Separador de milhares 4 21 2 6" xfId="35235" xr:uid="{6E8856BD-DF07-4A69-9772-CA2B8FDFC68D}"/>
    <cellStyle name="Separador de milhares 4 21 2 7" xfId="43442" xr:uid="{B6F0CEF6-3836-45AE-8FCA-63B2F6B592C5}"/>
    <cellStyle name="Separador de milhares 4 21 3" xfId="23261" xr:uid="{CEE5461E-5B93-4681-9DBA-C147C9691A01}"/>
    <cellStyle name="Separador de milhares 4 21 3 2" xfId="29437" xr:uid="{803BE752-0CBA-4F25-B610-07D9BCB5A6A7}"/>
    <cellStyle name="Separador de milhares 4 21 3 3" xfId="39499" xr:uid="{210CC012-913E-4BE5-8106-24962DD87BEB}"/>
    <cellStyle name="Separador de milhares 4 21 3 4" xfId="44663" xr:uid="{8A82119D-1315-4AAA-AFA6-B6F3D5212D2C}"/>
    <cellStyle name="Separador de milhares 4 21 4" xfId="23258" xr:uid="{91FF44D7-931A-4549-A42C-D52B1C66598D}"/>
    <cellStyle name="Separador de milhares 4 21 4 2" xfId="32407" xr:uid="{3E906B58-6DB5-4176-98D7-07D627D474E3}"/>
    <cellStyle name="Separador de milhares 4 21 4 3" xfId="39496" xr:uid="{B7EADC64-44E3-4502-9E32-AE8DFAB81013}"/>
    <cellStyle name="Separador de milhares 4 21 4 4" xfId="47138" xr:uid="{A68FADC0-1D51-40A9-AF3A-6C2EF7DF514B}"/>
    <cellStyle name="Separador de milhares 4 21 5" xfId="33776" xr:uid="{9C7D9050-FE44-4416-A0F9-F7F9BA37E822}"/>
    <cellStyle name="Separador de milhares 4 21 5 2" xfId="48655" xr:uid="{3BBE0989-2F76-4E5B-9E31-64C186F86E54}"/>
    <cellStyle name="Separador de milhares 4 21 6" xfId="42219" xr:uid="{E64E9B60-63CF-45CF-B6E6-DF6FCD44865F}"/>
    <cellStyle name="Separador de milhares 4 22" xfId="14434" xr:uid="{ADF27FA8-C4AC-47EF-BB53-5DB3D84ACC2D}"/>
    <cellStyle name="Separador de milhares 4 22 2" xfId="17064" xr:uid="{621CBEAA-D05A-4B02-9A11-9526C9D59D90}"/>
    <cellStyle name="Separador de milhares 4 22 2 2" xfId="23264" xr:uid="{68B72284-E96A-443E-BFA5-4A0ED50682AF}"/>
    <cellStyle name="Separador de milhares 4 22 2 2 2" xfId="30661" xr:uid="{B2C01930-3B39-4E92-9072-793A51F55632}"/>
    <cellStyle name="Separador de milhares 4 22 2 2 3" xfId="39502" xr:uid="{F258F697-1C31-44B5-A388-830109CE0250}"/>
    <cellStyle name="Separador de milhares 4 22 2 2 4" xfId="45887" xr:uid="{0826B55F-7D5D-4CCB-9CF5-DD377BD3CBE0}"/>
    <cellStyle name="Separador de milhares 4 22 2 3" xfId="23263" xr:uid="{04F0AA34-4A30-4FC9-A085-010CB692B34E}"/>
    <cellStyle name="Separador de milhares 4 22 2 3 2" xfId="39501" xr:uid="{A6169E7D-4DC3-4CF5-9191-5609F8F4657E}"/>
    <cellStyle name="Separador de milhares 4 22 2 4" xfId="25921" xr:uid="{6D6FFF99-0AE4-4EDA-B179-3DDA302EEEAD}"/>
    <cellStyle name="Separador de milhares 4 22 2 5" xfId="27494" xr:uid="{85BB6789-EC8B-41C3-BC69-436B5511993B}"/>
    <cellStyle name="Separador de milhares 4 22 2 6" xfId="35236" xr:uid="{D6855173-FD16-4D07-B9A8-077E90E0F2D2}"/>
    <cellStyle name="Separador de milhares 4 22 2 7" xfId="43443" xr:uid="{E835275D-BF57-4BF2-9E25-B9C82D83FDC9}"/>
    <cellStyle name="Separador de milhares 4 22 3" xfId="23265" xr:uid="{2EB49084-844B-4DA4-AFE9-0E3462C2F3C7}"/>
    <cellStyle name="Separador de milhares 4 22 3 2" xfId="29438" xr:uid="{6FA22962-6573-4BC8-96AF-461684E4CE4F}"/>
    <cellStyle name="Separador de milhares 4 22 3 3" xfId="39503" xr:uid="{D923FFF0-6001-4C97-8953-BA33D18A761E}"/>
    <cellStyle name="Separador de milhares 4 22 3 4" xfId="44664" xr:uid="{D69D3AE3-8FBE-4428-A9C2-FF0EBA8B8840}"/>
    <cellStyle name="Separador de milhares 4 22 4" xfId="23262" xr:uid="{92A9EF7B-9F84-4687-A407-78CE735D6E43}"/>
    <cellStyle name="Separador de milhares 4 22 4 2" xfId="32408" xr:uid="{D47EF359-6CEC-4217-ABBC-B6CCB666A3EE}"/>
    <cellStyle name="Separador de milhares 4 22 4 3" xfId="39500" xr:uid="{D1CB6256-340E-4022-AA37-CB6789827F80}"/>
    <cellStyle name="Separador de milhares 4 22 4 4" xfId="47139" xr:uid="{ADD1B7D7-CE7A-4921-8F33-E3EBFC5192AD}"/>
    <cellStyle name="Separador de milhares 4 22 5" xfId="33777" xr:uid="{5A1B27CE-068E-4540-98CB-327A64E446EF}"/>
    <cellStyle name="Separador de milhares 4 22 5 2" xfId="48656" xr:uid="{92627707-448A-4946-9E62-5D70F7F29CFE}"/>
    <cellStyle name="Separador de milhares 4 22 6" xfId="42220" xr:uid="{6DF23154-FFDF-4D35-86CF-6DA5A570424B}"/>
    <cellStyle name="Separador de milhares 4 23" xfId="14435" xr:uid="{C7D10C6A-42C8-4007-802A-24585B15890B}"/>
    <cellStyle name="Separador de milhares 4 23 2" xfId="23267" xr:uid="{9854E080-C9EA-4C8B-936A-EB99901B6A8A}"/>
    <cellStyle name="Separador de milhares 4 23 2 2" xfId="23268" xr:uid="{B50C05C7-9A6D-4DE4-A4D9-5647798E7101}"/>
    <cellStyle name="Separador de milhares 4 23 2 2 2" xfId="30662" xr:uid="{14380343-FD60-4C14-8751-53198C5B6F94}"/>
    <cellStyle name="Separador de milhares 4 23 2 2 3" xfId="39506" xr:uid="{F094FBE1-00F3-4138-B0AD-7CED994CFB58}"/>
    <cellStyle name="Separador de milhares 4 23 2 2 4" xfId="45888" xr:uid="{79B6A163-E33F-4F36-BDB3-CD8E1816644A}"/>
    <cellStyle name="Separador de milhares 4 23 2 3" xfId="27246" xr:uid="{7D71EA11-A207-4AC1-B8A5-2A6C522BA783}"/>
    <cellStyle name="Separador de milhares 4 23 2 4" xfId="39505" xr:uid="{DE573B8D-C837-450C-B2B5-3F01A9E837BA}"/>
    <cellStyle name="Separador de milhares 4 23 2 5" xfId="43444" xr:uid="{D1B53794-45BA-4476-8FCB-D4EA0607C707}"/>
    <cellStyle name="Separador de milhares 4 23 3" xfId="23269" xr:uid="{91670F27-A952-4A7B-AA1F-AFA9D1C86F39}"/>
    <cellStyle name="Separador de milhares 4 23 3 2" xfId="29439" xr:uid="{F25FDD8E-1484-4C12-8F3A-39EE743081A4}"/>
    <cellStyle name="Separador de milhares 4 23 3 3" xfId="39507" xr:uid="{2EF3331C-29D2-4988-8FE2-FB6FDBE1322D}"/>
    <cellStyle name="Separador de milhares 4 23 3 4" xfId="44665" xr:uid="{1325045C-4BFB-41FA-AF69-B27BB470C27D}"/>
    <cellStyle name="Separador de milhares 4 23 4" xfId="23266" xr:uid="{559B0E0D-BF09-4E32-9465-CAD981E6321B}"/>
    <cellStyle name="Separador de milhares 4 23 4 2" xfId="39504" xr:uid="{7061490C-A2D7-486D-A00F-74E89347D715}"/>
    <cellStyle name="Separador de milhares 4 23 5" xfId="25922" xr:uid="{AE5E66D0-A38D-4E00-BE43-0A00A0CF1276}"/>
    <cellStyle name="Separador de milhares 4 23 6" xfId="27495" xr:uid="{651FEBF8-BDF3-43AA-BE80-0195F0FA7F0B}"/>
    <cellStyle name="Separador de milhares 4 23 7" xfId="35237" xr:uid="{A0765B1F-D975-4DFF-B566-AFF47C93EE0D}"/>
    <cellStyle name="Separador de milhares 4 23 8" xfId="42221" xr:uid="{12CCDED9-8A59-44AF-B2CD-647E35F85D1B}"/>
    <cellStyle name="Separador de milhares 4 23 9" xfId="17065" xr:uid="{0F1639C1-B356-41C3-8373-023FA37DBF2F}"/>
    <cellStyle name="Separador de milhares 4 24" xfId="14436" xr:uid="{3DC80AAA-2F5D-435F-B56A-6F627B91AD87}"/>
    <cellStyle name="Separador de milhares 4 24 2" xfId="23271" xr:uid="{0895A1FA-7594-4046-8A7D-D4B239243DBB}"/>
    <cellStyle name="Separador de milhares 4 24 2 2" xfId="23272" xr:uid="{B87C299E-FF47-4C86-B678-4F50F61C7554}"/>
    <cellStyle name="Separador de milhares 4 24 2 2 2" xfId="30663" xr:uid="{545C232D-AED3-4A37-BC4F-1150A112206C}"/>
    <cellStyle name="Separador de milhares 4 24 2 2 3" xfId="39510" xr:uid="{63B413C1-A194-436A-9D37-FD21320D696A}"/>
    <cellStyle name="Separador de milhares 4 24 2 2 4" xfId="45889" xr:uid="{D28FFD44-546B-43AE-9606-B9CD7189B589}"/>
    <cellStyle name="Separador de milhares 4 24 2 3" xfId="27242" xr:uid="{FF04DCEB-805E-4475-9916-0DC94BAC2D97}"/>
    <cellStyle name="Separador de milhares 4 24 2 4" xfId="39509" xr:uid="{0FB83A6C-F32E-4093-9620-675EDD8CDBBC}"/>
    <cellStyle name="Separador de milhares 4 24 2 5" xfId="43445" xr:uid="{93B94B11-3CDB-428F-8518-80C5676720CE}"/>
    <cellStyle name="Separador de milhares 4 24 3" xfId="23273" xr:uid="{14769BD0-DDEA-4A14-9351-0DDF64F8E2A1}"/>
    <cellStyle name="Separador de milhares 4 24 3 2" xfId="29440" xr:uid="{2156EC65-D605-4D3B-B058-E1C97EF4EED0}"/>
    <cellStyle name="Separador de milhares 4 24 3 3" xfId="39511" xr:uid="{FC7875AC-1A42-4B6F-B869-B23C3CE70C24}"/>
    <cellStyle name="Separador de milhares 4 24 3 4" xfId="44666" xr:uid="{3010B02A-4DAC-4302-B721-A08939852841}"/>
    <cellStyle name="Separador de milhares 4 24 4" xfId="23270" xr:uid="{52AC8399-49BA-468B-B406-BA930B3443AB}"/>
    <cellStyle name="Separador de milhares 4 24 4 2" xfId="32409" xr:uid="{A2FBF2DE-1521-40C5-A99C-8B7E068C5C7A}"/>
    <cellStyle name="Separador de milhares 4 24 4 3" xfId="39508" xr:uid="{3218AF4A-77D9-4844-A8AF-D08FDF3FB672}"/>
    <cellStyle name="Separador de milhares 4 24 4 4" xfId="47140" xr:uid="{E3495B4B-1794-4BDA-B609-F4A65EA1F004}"/>
    <cellStyle name="Separador de milhares 4 24 5" xfId="25923" xr:uid="{0A937D93-4A56-4783-854B-513CF776ACC6}"/>
    <cellStyle name="Separador de milhares 4 24 5 2" xfId="33778" xr:uid="{5991E9FF-202C-4C8A-8D1C-F565D1FDA3A9}"/>
    <cellStyle name="Separador de milhares 4 24 5 3" xfId="48657" xr:uid="{A696745B-C387-4B23-B54B-8613B5F038F6}"/>
    <cellStyle name="Separador de milhares 4 24 6" xfId="27496" xr:uid="{BA34363C-284A-4D0A-BDF0-0E8BA73A9239}"/>
    <cellStyle name="Separador de milhares 4 24 7" xfId="35238" xr:uid="{AF04F81A-47E8-447F-83F5-6A6E80975F7D}"/>
    <cellStyle name="Separador de milhares 4 24 8" xfId="42222" xr:uid="{40DC14A3-B05C-4A77-BDC6-F19FC5E428D1}"/>
    <cellStyle name="Separador de milhares 4 24 9" xfId="17066" xr:uid="{43442995-4600-497B-9ED9-D1DC8FC2910D}"/>
    <cellStyle name="Separador de milhares 4 25" xfId="16436" xr:uid="{75689F3B-8AE7-4C10-9801-021C0FF921AE}"/>
    <cellStyle name="Separador de milhares 4 25 2" xfId="23275" xr:uid="{DB6FA0DB-589E-422F-8908-6B4C8D510587}"/>
    <cellStyle name="Separador de milhares 4 25 2 2" xfId="23276" xr:uid="{C3FEAB52-B4CA-4330-B7F3-2EF1370A4EB0}"/>
    <cellStyle name="Separador de milhares 4 25 2 2 2" xfId="30478" xr:uid="{55DDC390-7D1D-40B6-A9D2-F8B448B48549}"/>
    <cellStyle name="Separador de milhares 4 25 2 2 3" xfId="39514" xr:uid="{868B0739-265D-4BA8-874F-19D5760CBE28}"/>
    <cellStyle name="Separador de milhares 4 25 2 2 4" xfId="45704" xr:uid="{3037B922-279F-41CF-8328-A09D7796C2A7}"/>
    <cellStyle name="Separador de milhares 4 25 2 3" xfId="27200" xr:uid="{7FC9BAD4-8921-4D0C-9A35-9A325E4A1393}"/>
    <cellStyle name="Separador de milhares 4 25 2 4" xfId="39513" xr:uid="{1A369AF1-DEAA-401B-8D6A-94FBC6B849F6}"/>
    <cellStyle name="Separador de milhares 4 25 2 5" xfId="43260" xr:uid="{BFCD5A1A-3DBD-4E40-BEF6-C1A8A810BC25}"/>
    <cellStyle name="Separador de milhares 4 25 3" xfId="23277" xr:uid="{2FEFCFFD-2ACD-4618-B126-A1F2B57725EB}"/>
    <cellStyle name="Separador de milhares 4 25 3 2" xfId="29256" xr:uid="{E5F25F9A-4DB5-4648-A254-66FC7FF49510}"/>
    <cellStyle name="Separador de milhares 4 25 3 3" xfId="39515" xr:uid="{877B21DA-F785-4802-A77E-9B4375EAA6E4}"/>
    <cellStyle name="Separador de milhares 4 25 3 4" xfId="44481" xr:uid="{F0CA4D46-C4AE-4C70-A885-998363F0D3A1}"/>
    <cellStyle name="Separador de milhares 4 25 4" xfId="23274" xr:uid="{3AAE181F-7E51-4033-B770-A5F61F7B6199}"/>
    <cellStyle name="Separador de milhares 4 25 4 2" xfId="39512" xr:uid="{A1C3DE12-8B9C-4A6C-9722-474885799D0A}"/>
    <cellStyle name="Separador de milhares 4 25 5" xfId="25735" xr:uid="{4A6B617D-94F9-4CD7-B63D-561CB89935EC}"/>
    <cellStyle name="Separador de milhares 4 25 6" xfId="27293" xr:uid="{DD889B6A-4D65-4C24-AD06-41864BC7673C}"/>
    <cellStyle name="Separador de milhares 4 25 7" xfId="42037" xr:uid="{26B24573-FF3D-436C-B75F-08E8AB4CF55F}"/>
    <cellStyle name="Separador de milhares 4 26" xfId="18086" xr:uid="{902164E7-C45C-4892-9494-D3103CE9E8CA}"/>
    <cellStyle name="Separador de milhares 4 26 2" xfId="25003" xr:uid="{760CE4AC-E5E9-4FA9-8B95-45C2141A539F}"/>
    <cellStyle name="Separador de milhares 4 26 2 2" xfId="41091" xr:uid="{70936423-4BF8-4E90-A4DB-F3BC2356DD3D}"/>
    <cellStyle name="Separador de milhares 4 26 3" xfId="25690" xr:uid="{73EA7C66-C949-4E7B-94B5-919068C21E9C}"/>
    <cellStyle name="Separador de milhares 4 26 4" xfId="27218" xr:uid="{6CB07C41-ED8C-40B6-9C80-C3F986ADE70D}"/>
    <cellStyle name="Separador de milhares 4 26 5" xfId="32052" xr:uid="{343D6FB8-CCAF-4D29-91F7-90648BE29C01}"/>
    <cellStyle name="Separador de milhares 4 26 6" xfId="35636" xr:uid="{5369D8FA-7D7E-4036-8D44-C9F0C2B72F88}"/>
    <cellStyle name="Separador de milhares 4 3" xfId="14437" xr:uid="{30A959B4-E4A7-4322-8066-25E36072D4AF}"/>
    <cellStyle name="Separador de milhares 4 3 10" xfId="14438" xr:uid="{4CB2EDE5-C061-4DBC-9214-48B81587402E}"/>
    <cellStyle name="Separador de milhares 4 3 10 2" xfId="17068" xr:uid="{1B2D952D-5BFB-4E3F-92CF-3C4AEFADBC50}"/>
    <cellStyle name="Separador de milhares 4 3 10 2 2" xfId="23281" xr:uid="{BBD6DCFC-B048-41C1-88E1-5198BD6A9C12}"/>
    <cellStyle name="Separador de milhares 4 3 10 2 2 2" xfId="30665" xr:uid="{1553B3B8-6BE5-4601-8AAD-D27A0AE07413}"/>
    <cellStyle name="Separador de milhares 4 3 10 2 2 3" xfId="39519" xr:uid="{F24E66F9-EE98-4A3F-95CB-5ADD5863BCDE}"/>
    <cellStyle name="Separador de milhares 4 3 10 2 2 4" xfId="45891" xr:uid="{07327DA2-FA37-44B3-B384-270757FC4B02}"/>
    <cellStyle name="Separador de milhares 4 3 10 2 3" xfId="23280" xr:uid="{96E24262-4CE1-44FD-9A4E-06B118FD3467}"/>
    <cellStyle name="Separador de milhares 4 3 10 2 3 2" xfId="39518" xr:uid="{2ACE0ECD-4C35-4274-BC7E-F14F39A2CE89}"/>
    <cellStyle name="Separador de milhares 4 3 10 2 4" xfId="25925" xr:uid="{FE1921A2-8A17-4608-A31A-27E3586A7922}"/>
    <cellStyle name="Separador de milhares 4 3 10 2 5" xfId="27498" xr:uid="{0FF42D1D-E83C-4480-9A72-B81CF5B0E9DE}"/>
    <cellStyle name="Separador de milhares 4 3 10 2 6" xfId="35240" xr:uid="{15F2211C-818F-4E14-B3F4-2B6A3E5BC4AF}"/>
    <cellStyle name="Separador de milhares 4 3 10 2 7" xfId="43447" xr:uid="{D27F5DC5-1D50-4BA0-940E-2879DE9D9B36}"/>
    <cellStyle name="Separador de milhares 4 3 10 3" xfId="23282" xr:uid="{4528E1F2-454F-4B42-AFBD-1C2B31075B7B}"/>
    <cellStyle name="Separador de milhares 4 3 10 3 2" xfId="29442" xr:uid="{B922A2FB-AD33-4654-9C90-A0B16CF9F732}"/>
    <cellStyle name="Separador de milhares 4 3 10 3 3" xfId="39520" xr:uid="{1C5C3479-B8CC-44E3-BB4D-8AC338986BA5}"/>
    <cellStyle name="Separador de milhares 4 3 10 3 4" xfId="44668" xr:uid="{93AF4FCD-63A9-4A5F-B517-4A95AD5367B5}"/>
    <cellStyle name="Separador de milhares 4 3 10 4" xfId="23279" xr:uid="{9C19C825-5670-4AEB-9738-9FC80CD887E4}"/>
    <cellStyle name="Separador de milhares 4 3 10 4 2" xfId="32411" xr:uid="{7BE58A8F-57D8-4FF3-BC18-7170B09D6A78}"/>
    <cellStyle name="Separador de milhares 4 3 10 4 3" xfId="39517" xr:uid="{72A43249-835B-4822-90FE-2F8311FFDA0E}"/>
    <cellStyle name="Separador de milhares 4 3 10 4 4" xfId="47142" xr:uid="{FA61E57F-3ACB-4C97-9202-DA1BA11D9A95}"/>
    <cellStyle name="Separador de milhares 4 3 10 5" xfId="33780" xr:uid="{0EF9915C-C938-476C-B76C-00CC96A62988}"/>
    <cellStyle name="Separador de milhares 4 3 10 5 2" xfId="48659" xr:uid="{A561048E-0F5A-4DD8-99C7-DA45DE24C575}"/>
    <cellStyle name="Separador de milhares 4 3 10 6" xfId="42224" xr:uid="{E2DC3D50-09B0-468B-AA58-A37E8B8AE2EA}"/>
    <cellStyle name="Separador de milhares 4 3 11" xfId="14439" xr:uid="{30C9D58F-E8F6-4721-8038-7B2A91FA4F28}"/>
    <cellStyle name="Separador de milhares 4 3 11 2" xfId="17069" xr:uid="{84A6AB8C-3C3B-4BAB-BAE5-9716D363A86C}"/>
    <cellStyle name="Separador de milhares 4 3 11 2 2" xfId="23285" xr:uid="{D04A501A-81CC-4B84-BBDE-41E1A33C87EA}"/>
    <cellStyle name="Separador de milhares 4 3 11 2 2 2" xfId="30666" xr:uid="{911D8E4E-FD3F-4E2A-9FFD-CAB16207DF73}"/>
    <cellStyle name="Separador de milhares 4 3 11 2 2 3" xfId="39523" xr:uid="{3524AE7E-2DAE-41B7-A947-825B82493E62}"/>
    <cellStyle name="Separador de milhares 4 3 11 2 2 4" xfId="45892" xr:uid="{EA20B701-02E5-4261-9920-61F013B87A0E}"/>
    <cellStyle name="Separador de milhares 4 3 11 2 3" xfId="23284" xr:uid="{2AC34F2B-CB61-4376-B716-028C84697667}"/>
    <cellStyle name="Separador de milhares 4 3 11 2 3 2" xfId="39522" xr:uid="{8BF143A6-53EE-41F2-B296-C3F2616EABCE}"/>
    <cellStyle name="Separador de milhares 4 3 11 2 4" xfId="25926" xr:uid="{1193B02D-2ED4-4C37-AC3F-CE2CC8B933AB}"/>
    <cellStyle name="Separador de milhares 4 3 11 2 5" xfId="27499" xr:uid="{B367A1CC-AFC0-46FB-AF3B-5B83668C1F9A}"/>
    <cellStyle name="Separador de milhares 4 3 11 2 6" xfId="35241" xr:uid="{4A0C5194-60DA-472C-A5BF-64B59018F88D}"/>
    <cellStyle name="Separador de milhares 4 3 11 2 7" xfId="43448" xr:uid="{305AD5A9-6CA4-4E6B-B568-7417574B692D}"/>
    <cellStyle name="Separador de milhares 4 3 11 3" xfId="23286" xr:uid="{7AF63A90-CF3E-499F-A633-A1B6CFAC240B}"/>
    <cellStyle name="Separador de milhares 4 3 11 3 2" xfId="29443" xr:uid="{C263D013-2191-49CB-B6DF-4C3C0EE17F03}"/>
    <cellStyle name="Separador de milhares 4 3 11 3 3" xfId="39524" xr:uid="{34E0EAC5-C0C1-41B7-A753-B32DBC47BFAF}"/>
    <cellStyle name="Separador de milhares 4 3 11 3 4" xfId="44669" xr:uid="{E09F1622-A70E-47E1-BF9A-78D831239E1F}"/>
    <cellStyle name="Separador de milhares 4 3 11 4" xfId="23283" xr:uid="{C30E5B22-978C-4B22-A392-E9CA09F264AC}"/>
    <cellStyle name="Separador de milhares 4 3 11 4 2" xfId="32412" xr:uid="{C9B5FA31-C1D1-4DA7-B919-15825365356E}"/>
    <cellStyle name="Separador de milhares 4 3 11 4 3" xfId="39521" xr:uid="{AD9A4935-3536-4842-9E96-7472F1506B13}"/>
    <cellStyle name="Separador de milhares 4 3 11 4 4" xfId="47143" xr:uid="{A328F01C-B393-4864-8A3A-96183974A530}"/>
    <cellStyle name="Separador de milhares 4 3 11 5" xfId="33781" xr:uid="{E478B373-1B0D-4B19-8A6D-40ED3A8E86DB}"/>
    <cellStyle name="Separador de milhares 4 3 11 5 2" xfId="48660" xr:uid="{299A1179-8B64-4096-88AA-4713489C6270}"/>
    <cellStyle name="Separador de milhares 4 3 11 6" xfId="42225" xr:uid="{30F1B59E-54AF-4C67-A35D-FCBEAA1F6B7F}"/>
    <cellStyle name="Separador de milhares 4 3 12" xfId="14440" xr:uid="{2F45E9A0-FE70-4EB1-BFFB-BD82FB950D06}"/>
    <cellStyle name="Separador de milhares 4 3 12 2" xfId="17070" xr:uid="{69CFB363-ACF2-4C05-A9A4-B8D8E9243D01}"/>
    <cellStyle name="Separador de milhares 4 3 12 2 2" xfId="23289" xr:uid="{17FED287-95F5-4AC4-9371-E4D97334F102}"/>
    <cellStyle name="Separador de milhares 4 3 12 2 2 2" xfId="30667" xr:uid="{0DDF4A50-D5DC-4E62-9C12-64007CF2E866}"/>
    <cellStyle name="Separador de milhares 4 3 12 2 2 3" xfId="39527" xr:uid="{87986435-01F3-446C-A27A-C88E3D8E2ACD}"/>
    <cellStyle name="Separador de milhares 4 3 12 2 2 4" xfId="45893" xr:uid="{CAC5EFAE-78F5-4AAC-AC53-19048AF0B327}"/>
    <cellStyle name="Separador de milhares 4 3 12 2 3" xfId="23288" xr:uid="{D998ED30-0CCB-465C-8108-20E0FF08F020}"/>
    <cellStyle name="Separador de milhares 4 3 12 2 3 2" xfId="39526" xr:uid="{51860FDC-26DC-4F22-A1A9-F9F44F5B8411}"/>
    <cellStyle name="Separador de milhares 4 3 12 2 4" xfId="25927" xr:uid="{47EC1832-DC30-4A5E-9DD2-B15AC7533AF1}"/>
    <cellStyle name="Separador de milhares 4 3 12 2 5" xfId="27500" xr:uid="{DE48D18E-CA29-4A58-B961-F9E966CCF7F2}"/>
    <cellStyle name="Separador de milhares 4 3 12 2 6" xfId="35242" xr:uid="{2ED9A271-CC15-489A-9047-2D1F7F0A1004}"/>
    <cellStyle name="Separador de milhares 4 3 12 2 7" xfId="43449" xr:uid="{8BFAFB07-3D3E-4AE7-8FAC-D2F86CC16162}"/>
    <cellStyle name="Separador de milhares 4 3 12 3" xfId="23290" xr:uid="{3F387E29-9F1D-4FEE-AB71-A2F87D9EF008}"/>
    <cellStyle name="Separador de milhares 4 3 12 3 2" xfId="29444" xr:uid="{05713ADC-0E72-48C7-B1F0-116CD9F4A889}"/>
    <cellStyle name="Separador de milhares 4 3 12 3 3" xfId="39528" xr:uid="{E3775E44-FC33-4DC1-9B3F-216AE049D007}"/>
    <cellStyle name="Separador de milhares 4 3 12 3 4" xfId="44670" xr:uid="{27FB6B67-CF85-4955-A0B1-339695E9992C}"/>
    <cellStyle name="Separador de milhares 4 3 12 4" xfId="23287" xr:uid="{54584F78-7C5C-40A1-B2C1-F39AE2C271A0}"/>
    <cellStyle name="Separador de milhares 4 3 12 4 2" xfId="32413" xr:uid="{F2192323-26A2-4602-8CCF-C2346E3BC2D7}"/>
    <cellStyle name="Separador de milhares 4 3 12 4 3" xfId="39525" xr:uid="{4DEDD418-7B75-41F6-9B38-9AF2E4E2AFF0}"/>
    <cellStyle name="Separador de milhares 4 3 12 4 4" xfId="47144" xr:uid="{00B29FB0-A768-4A67-83A2-3837039CF9C4}"/>
    <cellStyle name="Separador de milhares 4 3 12 5" xfId="33782" xr:uid="{00E474F1-858F-44D5-A4B7-E13EE45BA6E6}"/>
    <cellStyle name="Separador de milhares 4 3 12 5 2" xfId="48661" xr:uid="{01D3131C-05F3-497F-A166-214075DC3C55}"/>
    <cellStyle name="Separador de milhares 4 3 12 6" xfId="42226" xr:uid="{B95E8949-C3A7-4E12-B985-1992E376B61C}"/>
    <cellStyle name="Separador de milhares 4 3 13" xfId="14441" xr:uid="{24B77039-A537-45F4-B525-40B21149C275}"/>
    <cellStyle name="Separador de milhares 4 3 13 2" xfId="17071" xr:uid="{C2F2C72F-455C-459B-845E-16956E73FE76}"/>
    <cellStyle name="Separador de milhares 4 3 13 2 2" xfId="23293" xr:uid="{34EF4487-478F-4CF7-ABA6-3D5770B1B851}"/>
    <cellStyle name="Separador de milhares 4 3 13 2 2 2" xfId="30668" xr:uid="{EE32DEC1-EB07-4650-81C1-E63AD95EE0FB}"/>
    <cellStyle name="Separador de milhares 4 3 13 2 2 3" xfId="39531" xr:uid="{79B5334D-08D4-4374-9977-2AC106E4A8FB}"/>
    <cellStyle name="Separador de milhares 4 3 13 2 2 4" xfId="45894" xr:uid="{1B04BE83-638C-4F81-987B-9DA5C2426A57}"/>
    <cellStyle name="Separador de milhares 4 3 13 2 3" xfId="23292" xr:uid="{9CFB9004-73BD-4D15-821A-FA1DAF0CE005}"/>
    <cellStyle name="Separador de milhares 4 3 13 2 3 2" xfId="39530" xr:uid="{B7326F69-23C4-4E2F-B652-8301CE32FC81}"/>
    <cellStyle name="Separador de milhares 4 3 13 2 4" xfId="25928" xr:uid="{9FDBE671-3057-435A-A10E-25EA86D6A419}"/>
    <cellStyle name="Separador de milhares 4 3 13 2 5" xfId="27501" xr:uid="{58F9F079-ACBC-46CB-820B-0A4CAA6CD1AF}"/>
    <cellStyle name="Separador de milhares 4 3 13 2 6" xfId="35243" xr:uid="{127F258C-7A0C-494A-B3B5-DC1E33A2351B}"/>
    <cellStyle name="Separador de milhares 4 3 13 2 7" xfId="43450" xr:uid="{B31344FB-4BD9-4AA0-9A4F-5C09EFCF15EB}"/>
    <cellStyle name="Separador de milhares 4 3 13 3" xfId="23294" xr:uid="{2C10497F-CB3B-4CE8-91D3-A5294F9C16AA}"/>
    <cellStyle name="Separador de milhares 4 3 13 3 2" xfId="29445" xr:uid="{6A808F91-ED75-4BD2-AE67-6645C2DE64BB}"/>
    <cellStyle name="Separador de milhares 4 3 13 3 3" xfId="39532" xr:uid="{FD998120-9642-401C-99B2-D5A1F92910A7}"/>
    <cellStyle name="Separador de milhares 4 3 13 3 4" xfId="44671" xr:uid="{D9ECCA05-0211-4913-BAD6-0B9A13629A3B}"/>
    <cellStyle name="Separador de milhares 4 3 13 4" xfId="23291" xr:uid="{80C59ECD-A8F4-49DC-A2ED-163D57A3DBE7}"/>
    <cellStyle name="Separador de milhares 4 3 13 4 2" xfId="32414" xr:uid="{D0EAA18C-1BA0-42C5-BC08-AAACF60F0397}"/>
    <cellStyle name="Separador de milhares 4 3 13 4 3" xfId="39529" xr:uid="{457937D0-33F7-414B-BC1D-2AC314CD3E2C}"/>
    <cellStyle name="Separador de milhares 4 3 13 4 4" xfId="47145" xr:uid="{784049AC-D4F9-4192-80D7-BFE2A7B4D1B9}"/>
    <cellStyle name="Separador de milhares 4 3 13 5" xfId="33783" xr:uid="{6C3AEB60-4A6A-487D-ABF6-F13582A5301C}"/>
    <cellStyle name="Separador de milhares 4 3 13 5 2" xfId="48662" xr:uid="{77479F31-D25E-427E-B673-8B5152A6233D}"/>
    <cellStyle name="Separador de milhares 4 3 13 6" xfId="42227" xr:uid="{85A43DDD-59FF-4905-BB52-C6D0436447CC}"/>
    <cellStyle name="Separador de milhares 4 3 14" xfId="14442" xr:uid="{DC89F1A0-B3DB-4ABC-A9B3-EFBA9690C7B4}"/>
    <cellStyle name="Separador de milhares 4 3 14 2" xfId="17072" xr:uid="{76AD8CD6-A7CE-480C-98CD-B6BED62E68E6}"/>
    <cellStyle name="Separador de milhares 4 3 14 2 2" xfId="23297" xr:uid="{5878DED7-0429-4E7B-B1D4-FE9A0359BF39}"/>
    <cellStyle name="Separador de milhares 4 3 14 2 2 2" xfId="30669" xr:uid="{74B00EE3-A1FF-4E05-AB6E-F742685D64AB}"/>
    <cellStyle name="Separador de milhares 4 3 14 2 2 3" xfId="39535" xr:uid="{A6488B55-F29A-47E3-9CB7-172F04085B12}"/>
    <cellStyle name="Separador de milhares 4 3 14 2 2 4" xfId="45895" xr:uid="{A050D1F0-50BF-45F2-AF33-F4474959B4BF}"/>
    <cellStyle name="Separador de milhares 4 3 14 2 3" xfId="23296" xr:uid="{E3874B4B-EBCE-4F6A-8608-0922A513B82F}"/>
    <cellStyle name="Separador de milhares 4 3 14 2 3 2" xfId="39534" xr:uid="{68590919-14D3-4BB1-8202-B4A29AC732EE}"/>
    <cellStyle name="Separador de milhares 4 3 14 2 4" xfId="25929" xr:uid="{E2AED284-F95C-41CC-86A7-B833DA3C1EEB}"/>
    <cellStyle name="Separador de milhares 4 3 14 2 5" xfId="27502" xr:uid="{98796FCE-51EE-4A9E-8A71-261723A61AE2}"/>
    <cellStyle name="Separador de milhares 4 3 14 2 6" xfId="35244" xr:uid="{329A75F0-662F-4F52-A214-4134701EBD2F}"/>
    <cellStyle name="Separador de milhares 4 3 14 2 7" xfId="43451" xr:uid="{1B7BFCDC-561C-48D9-92ED-AF56FA7B798B}"/>
    <cellStyle name="Separador de milhares 4 3 14 3" xfId="23298" xr:uid="{70F93244-AF92-4B65-9D4E-FE4D85C77F83}"/>
    <cellStyle name="Separador de milhares 4 3 14 3 2" xfId="29446" xr:uid="{346ACE1B-7ACC-4FDF-A810-2D3D9C55BE26}"/>
    <cellStyle name="Separador de milhares 4 3 14 3 3" xfId="39536" xr:uid="{08BBC766-2EC6-4FDB-81FD-E9B82623A1F2}"/>
    <cellStyle name="Separador de milhares 4 3 14 3 4" xfId="44672" xr:uid="{83CACF1F-5597-475D-9EBB-7D23E75F1425}"/>
    <cellStyle name="Separador de milhares 4 3 14 4" xfId="23295" xr:uid="{02611628-8D47-421F-ADE0-12AE55767EA5}"/>
    <cellStyle name="Separador de milhares 4 3 14 4 2" xfId="32415" xr:uid="{364897B8-4D77-43A1-8156-7CD4A52F20FD}"/>
    <cellStyle name="Separador de milhares 4 3 14 4 3" xfId="39533" xr:uid="{283AA097-46C9-47EB-AC10-2495C8F29A45}"/>
    <cellStyle name="Separador de milhares 4 3 14 4 4" xfId="47146" xr:uid="{19237AD9-A7EF-4C86-B73A-D6E4935EA457}"/>
    <cellStyle name="Separador de milhares 4 3 14 5" xfId="33784" xr:uid="{48BEA25D-639A-4A48-B523-6EC5EA7DF16D}"/>
    <cellStyle name="Separador de milhares 4 3 14 5 2" xfId="48663" xr:uid="{FEAAAEF1-7A43-4C87-A9D1-9C8D6ACCE825}"/>
    <cellStyle name="Separador de milhares 4 3 14 6" xfId="42228" xr:uid="{28EB715C-DCCA-4B54-BA2C-1B64A6D2E1C5}"/>
    <cellStyle name="Separador de milhares 4 3 15" xfId="14443" xr:uid="{5DED8FF9-32AA-446C-9BEA-1EB2481CCEA2}"/>
    <cellStyle name="Separador de milhares 4 3 15 2" xfId="17073" xr:uid="{7E4AA6BB-FB18-4351-A521-988E355C282A}"/>
    <cellStyle name="Separador de milhares 4 3 15 2 2" xfId="23301" xr:uid="{B845695A-D781-4797-B314-7D67E7E9B1B5}"/>
    <cellStyle name="Separador de milhares 4 3 15 2 2 2" xfId="30670" xr:uid="{F91613BE-D2AD-4D62-B9E1-51BCBC626092}"/>
    <cellStyle name="Separador de milhares 4 3 15 2 2 3" xfId="39539" xr:uid="{70F57ECC-A23B-4A16-BA07-9370E91B8255}"/>
    <cellStyle name="Separador de milhares 4 3 15 2 2 4" xfId="45896" xr:uid="{B5E76F87-F2B1-4EEF-A3E2-72C6527603CD}"/>
    <cellStyle name="Separador de milhares 4 3 15 2 3" xfId="23300" xr:uid="{5BAC28D6-C37D-4545-939D-A48482B3F6A5}"/>
    <cellStyle name="Separador de milhares 4 3 15 2 3 2" xfId="39538" xr:uid="{B0F79C4B-EFE6-43FD-A7F8-FFD6C8D23916}"/>
    <cellStyle name="Separador de milhares 4 3 15 2 4" xfId="25930" xr:uid="{F3F87105-4875-4242-94F3-64F20783960E}"/>
    <cellStyle name="Separador de milhares 4 3 15 2 5" xfId="27503" xr:uid="{79B791CA-3E46-4AEF-8639-F92D2A1DDA0F}"/>
    <cellStyle name="Separador de milhares 4 3 15 2 6" xfId="35245" xr:uid="{20B79EB7-D518-4C42-8C94-280FDF408BE3}"/>
    <cellStyle name="Separador de milhares 4 3 15 2 7" xfId="43452" xr:uid="{190265E8-EFCC-4A43-BC13-78AA10B4DA24}"/>
    <cellStyle name="Separador de milhares 4 3 15 3" xfId="23302" xr:uid="{1A15C1FE-7DA7-4DF6-9805-45A6CD74DE70}"/>
    <cellStyle name="Separador de milhares 4 3 15 3 2" xfId="29447" xr:uid="{34EA7C28-FD1F-4A0B-ABCC-1C31AADCE126}"/>
    <cellStyle name="Separador de milhares 4 3 15 3 3" xfId="39540" xr:uid="{3757D2EA-39A2-4CA4-9197-8D06657B430D}"/>
    <cellStyle name="Separador de milhares 4 3 15 3 4" xfId="44673" xr:uid="{3459F6D5-59BB-44CF-9953-00BD66A568AD}"/>
    <cellStyle name="Separador de milhares 4 3 15 4" xfId="23299" xr:uid="{B9ED1905-C6E4-4394-B68C-28A530DBF70A}"/>
    <cellStyle name="Separador de milhares 4 3 15 4 2" xfId="32416" xr:uid="{11935DE7-51E9-4DBE-9FEF-060902C0E581}"/>
    <cellStyle name="Separador de milhares 4 3 15 4 3" xfId="39537" xr:uid="{29327F9D-42DC-4C5A-8385-9B742B96AC4A}"/>
    <cellStyle name="Separador de milhares 4 3 15 4 4" xfId="47147" xr:uid="{3857FDAF-B382-420A-90DF-1D3F3AC1C70E}"/>
    <cellStyle name="Separador de milhares 4 3 15 5" xfId="33785" xr:uid="{2E11C9C5-D402-4026-A17D-9A5BE78BE29F}"/>
    <cellStyle name="Separador de milhares 4 3 15 5 2" xfId="48664" xr:uid="{F5814172-76A5-4F6D-A911-80C93AE3F2C0}"/>
    <cellStyle name="Separador de milhares 4 3 15 6" xfId="42229" xr:uid="{B9423239-7025-40D5-B5D1-1AEF482AEB8D}"/>
    <cellStyle name="Separador de milhares 4 3 16" xfId="14444" xr:uid="{27D968A1-A7D6-4E94-9E57-184C704A5197}"/>
    <cellStyle name="Separador de milhares 4 3 16 2" xfId="17074" xr:uid="{B368F8C2-6928-4021-9AA1-347B5EE9F5F4}"/>
    <cellStyle name="Separador de milhares 4 3 16 2 2" xfId="23305" xr:uid="{69E6A96B-F9C4-4083-BB42-AE9B8E78A7F4}"/>
    <cellStyle name="Separador de milhares 4 3 16 2 2 2" xfId="30671" xr:uid="{3BB6CBA2-F5CE-48DF-8746-CED30A342CC0}"/>
    <cellStyle name="Separador de milhares 4 3 16 2 2 3" xfId="39543" xr:uid="{0BEF4819-40BC-4F85-99BA-D06D17FB9B08}"/>
    <cellStyle name="Separador de milhares 4 3 16 2 2 4" xfId="45897" xr:uid="{D9696688-1646-4505-AC44-22DA6EF27EA4}"/>
    <cellStyle name="Separador de milhares 4 3 16 2 3" xfId="23304" xr:uid="{1E6AC5AE-B057-4200-8321-B5428F4E5115}"/>
    <cellStyle name="Separador de milhares 4 3 16 2 3 2" xfId="39542" xr:uid="{1CE06912-31E8-4660-96D2-0AC96BB6C1B5}"/>
    <cellStyle name="Separador de milhares 4 3 16 2 4" xfId="25931" xr:uid="{4BA8130C-AB4F-4CBD-8BFB-8BEC3F359B17}"/>
    <cellStyle name="Separador de milhares 4 3 16 2 5" xfId="27504" xr:uid="{A964C860-B4F6-481B-BFC7-802A480F1D36}"/>
    <cellStyle name="Separador de milhares 4 3 16 2 6" xfId="35246" xr:uid="{20358478-B374-45F3-B20A-AA790DD0FBF1}"/>
    <cellStyle name="Separador de milhares 4 3 16 2 7" xfId="43453" xr:uid="{12C60478-1943-4CA6-9A08-2156000468B0}"/>
    <cellStyle name="Separador de milhares 4 3 16 3" xfId="23306" xr:uid="{3F324ED2-1CAB-43FD-84F6-E283658184A5}"/>
    <cellStyle name="Separador de milhares 4 3 16 3 2" xfId="29448" xr:uid="{2F1CD8CD-FBC1-449C-8D58-D25A2AEF4280}"/>
    <cellStyle name="Separador de milhares 4 3 16 3 3" xfId="39544" xr:uid="{140D9BB2-ADB3-4A0C-A024-76159159E782}"/>
    <cellStyle name="Separador de milhares 4 3 16 3 4" xfId="44674" xr:uid="{68B44CBD-BBCE-498C-A7C1-11A246F181C2}"/>
    <cellStyle name="Separador de milhares 4 3 16 4" xfId="23303" xr:uid="{520EF78B-7657-4799-9625-E62A3C0A8606}"/>
    <cellStyle name="Separador de milhares 4 3 16 4 2" xfId="32417" xr:uid="{05542B86-37C1-4B2A-B46C-FAE3BE8C59B7}"/>
    <cellStyle name="Separador de milhares 4 3 16 4 3" xfId="39541" xr:uid="{84E1B8DC-A97E-4598-B459-7DAA30E077A9}"/>
    <cellStyle name="Separador de milhares 4 3 16 4 4" xfId="47148" xr:uid="{E320F23E-D338-42A7-8C9D-D647947FADDA}"/>
    <cellStyle name="Separador de milhares 4 3 16 5" xfId="33786" xr:uid="{7921D90D-6BCF-49DF-AF69-476FB1056623}"/>
    <cellStyle name="Separador de milhares 4 3 16 5 2" xfId="48665" xr:uid="{28778199-FBF8-4DE8-94F2-10F2C631F170}"/>
    <cellStyle name="Separador de milhares 4 3 16 6" xfId="42230" xr:uid="{862DD53F-062C-4278-91CC-B0112927DB34}"/>
    <cellStyle name="Separador de milhares 4 3 17" xfId="14445" xr:uid="{181FC4EA-1FAE-4563-95A5-6F35DDFC2D49}"/>
    <cellStyle name="Separador de milhares 4 3 17 2" xfId="17075" xr:uid="{8B3DE40E-3309-4526-AD8C-ADF7E9240F47}"/>
    <cellStyle name="Separador de milhares 4 3 17 2 2" xfId="23309" xr:uid="{B1CB05FB-97C7-4EED-A230-84F09DC33051}"/>
    <cellStyle name="Separador de milhares 4 3 17 2 2 2" xfId="30672" xr:uid="{BC2077DA-2FEF-40BB-BFF0-E65A17F6DD03}"/>
    <cellStyle name="Separador de milhares 4 3 17 2 2 3" xfId="39547" xr:uid="{1E7752BC-6233-4927-A439-6DDC102F3638}"/>
    <cellStyle name="Separador de milhares 4 3 17 2 2 4" xfId="45898" xr:uid="{0BCBDAD4-D962-4592-8404-E0157B1D1A5C}"/>
    <cellStyle name="Separador de milhares 4 3 17 2 3" xfId="23308" xr:uid="{939E9C41-8B3B-4083-9DCD-79C0544A2AD5}"/>
    <cellStyle name="Separador de milhares 4 3 17 2 3 2" xfId="39546" xr:uid="{5CF352D0-5CD2-4D56-A278-AFD16727B38B}"/>
    <cellStyle name="Separador de milhares 4 3 17 2 4" xfId="25932" xr:uid="{646A22AF-D725-46E0-B124-54A42ED1D77B}"/>
    <cellStyle name="Separador de milhares 4 3 17 2 5" xfId="27505" xr:uid="{621DB9AF-9597-477E-B051-78A8E039E554}"/>
    <cellStyle name="Separador de milhares 4 3 17 2 6" xfId="35247" xr:uid="{3DF4E53C-70C3-4B67-BB2A-A789B5A9BB46}"/>
    <cellStyle name="Separador de milhares 4 3 17 2 7" xfId="43454" xr:uid="{2FDB95A5-9FA2-4E07-86DD-39F7FABC6898}"/>
    <cellStyle name="Separador de milhares 4 3 17 3" xfId="23310" xr:uid="{C77713A8-586B-4303-AC3A-E8A8BDD4A4B8}"/>
    <cellStyle name="Separador de milhares 4 3 17 3 2" xfId="29449" xr:uid="{F80F3FC3-8D42-4C02-BBB7-91238C3CA968}"/>
    <cellStyle name="Separador de milhares 4 3 17 3 3" xfId="39548" xr:uid="{6753C922-5D99-451B-8E55-98169495137C}"/>
    <cellStyle name="Separador de milhares 4 3 17 3 4" xfId="44675" xr:uid="{2D3ABC9E-DFCB-4BB2-B9ED-E4EDA135C887}"/>
    <cellStyle name="Separador de milhares 4 3 17 4" xfId="23307" xr:uid="{8985B0ED-D308-4668-8DEB-DEA1CAC3F322}"/>
    <cellStyle name="Separador de milhares 4 3 17 4 2" xfId="32418" xr:uid="{EDA77BAD-005D-4C44-B35B-75915346642E}"/>
    <cellStyle name="Separador de milhares 4 3 17 4 3" xfId="39545" xr:uid="{1C97C363-1686-4044-A37E-80E5BC82486D}"/>
    <cellStyle name="Separador de milhares 4 3 17 4 4" xfId="47149" xr:uid="{90147EB3-20E1-4B93-86DF-08E2616BA44C}"/>
    <cellStyle name="Separador de milhares 4 3 17 5" xfId="33787" xr:uid="{C9926848-51B0-4802-A481-074CB12ECCFC}"/>
    <cellStyle name="Separador de milhares 4 3 17 5 2" xfId="48666" xr:uid="{BEC9A659-7E6B-4C34-ACC6-BFA55BE20811}"/>
    <cellStyle name="Separador de milhares 4 3 17 6" xfId="42231" xr:uid="{49154C80-A084-494B-A898-6FFB7953076F}"/>
    <cellStyle name="Separador de milhares 4 3 18" xfId="17067" xr:uid="{1A3E7F87-B717-4A37-8E1F-14C69BC613F4}"/>
    <cellStyle name="Separador de milhares 4 3 18 2" xfId="23312" xr:uid="{CB784CFB-31BB-4E18-94F0-E09BF88AC779}"/>
    <cellStyle name="Separador de milhares 4 3 18 2 2" xfId="23313" xr:uid="{41AAB49E-DA3E-40D0-B890-092F1AD01EA0}"/>
    <cellStyle name="Separador de milhares 4 3 18 2 2 2" xfId="30664" xr:uid="{DB471A76-0CE1-420F-A004-123C15158EFF}"/>
    <cellStyle name="Separador de milhares 4 3 18 2 2 3" xfId="39551" xr:uid="{6D14DEBF-A719-4E10-A914-E1D9CDAE4986}"/>
    <cellStyle name="Separador de milhares 4 3 18 2 2 4" xfId="45890" xr:uid="{64839AF7-D234-4ECB-BAA9-3F21C9B92FBB}"/>
    <cellStyle name="Separador de milhares 4 3 18 2 3" xfId="27220" xr:uid="{16D9C438-41C3-45E4-A919-CF16003B71CA}"/>
    <cellStyle name="Separador de milhares 4 3 18 2 4" xfId="39550" xr:uid="{6360954A-04CF-48D1-98A6-F16E70DE9219}"/>
    <cellStyle name="Separador de milhares 4 3 18 2 5" xfId="43446" xr:uid="{BD59B5F9-0958-498E-BFD4-A1B0AC23358C}"/>
    <cellStyle name="Separador de milhares 4 3 18 3" xfId="23314" xr:uid="{F900C42A-15E6-4DC5-90E6-EB0204223F91}"/>
    <cellStyle name="Separador de milhares 4 3 18 3 2" xfId="29441" xr:uid="{9A3D1D3F-74E4-442C-8FD8-D0417F19DF92}"/>
    <cellStyle name="Separador de milhares 4 3 18 3 3" xfId="39552" xr:uid="{FF448CD8-EE70-4D44-B5E3-B17D1A9393EF}"/>
    <cellStyle name="Separador de milhares 4 3 18 3 4" xfId="44667" xr:uid="{A9511D31-8017-459A-9631-124F25A164A4}"/>
    <cellStyle name="Separador de milhares 4 3 18 4" xfId="23311" xr:uid="{AAE8E879-05C1-4711-8F4A-3BF64EDFB3F0}"/>
    <cellStyle name="Separador de milhares 4 3 18 4 2" xfId="39549" xr:uid="{DE4759AB-E926-4E20-AF86-6C19E2354418}"/>
    <cellStyle name="Separador de milhares 4 3 18 5" xfId="25924" xr:uid="{8715E3C5-5804-4352-8D1B-BC07DFF39C25}"/>
    <cellStyle name="Separador de milhares 4 3 18 6" xfId="27497" xr:uid="{693E805C-3778-4221-82DC-9636095570FF}"/>
    <cellStyle name="Separador de milhares 4 3 18 7" xfId="35239" xr:uid="{E0AF5AB0-BFAB-4602-9D03-0EED82F32369}"/>
    <cellStyle name="Separador de milhares 4 3 18 8" xfId="42223" xr:uid="{BB270C7D-997E-48D4-8B66-725B7B8BE542}"/>
    <cellStyle name="Separador de milhares 4 3 19" xfId="23315" xr:uid="{57C0FB5F-A300-4143-986A-22E8401AD338}"/>
    <cellStyle name="Separador de milhares 4 3 19 2" xfId="23316" xr:uid="{D60CD599-9641-468D-A7AE-26ED031AA0A5}"/>
    <cellStyle name="Separador de milhares 4 3 19 2 2" xfId="30441" xr:uid="{D3BE3A57-D04E-406B-B844-A3BA34A21595}"/>
    <cellStyle name="Separador de milhares 4 3 19 2 3" xfId="39554" xr:uid="{C6386A28-4C10-4BAD-9896-18583B8601E0}"/>
    <cellStyle name="Separador de milhares 4 3 19 2 4" xfId="45667" xr:uid="{E580F475-E4AD-46B1-BA8B-C22DB478C97D}"/>
    <cellStyle name="Separador de milhares 4 3 19 3" xfId="25698" xr:uid="{D2B77C64-FC62-468E-B2E9-73A2B9594DB5}"/>
    <cellStyle name="Separador de milhares 4 3 19 4" xfId="27256" xr:uid="{91628595-557F-407F-B08B-CEF8EEA4025D}"/>
    <cellStyle name="Separador de milhares 4 3 19 5" xfId="39553" xr:uid="{7A48F8B5-2B83-42AF-925B-A5E4DDC09B3C}"/>
    <cellStyle name="Separador de milhares 4 3 19 6" xfId="43223" xr:uid="{BE4BD2FB-BF2F-471B-B1E3-1F80E889EBC8}"/>
    <cellStyle name="Separador de milhares 4 3 2" xfId="14446" xr:uid="{4BAF4DFF-0F3E-483C-892C-5423760B713A}"/>
    <cellStyle name="Separador de milhares 4 3 2 2" xfId="17076" xr:uid="{28612946-36F1-4EFA-941C-40988F55AA47}"/>
    <cellStyle name="Separador de milhares 4 3 2 2 2" xfId="23319" xr:uid="{E2E119D6-F133-4114-900F-515212E44CA2}"/>
    <cellStyle name="Separador de milhares 4 3 2 2 2 2" xfId="30673" xr:uid="{AA656C03-0447-4DAE-872F-8911240E0356}"/>
    <cellStyle name="Separador de milhares 4 3 2 2 2 3" xfId="39557" xr:uid="{76004CAA-CC00-48A8-AA0A-D1FE98E4109C}"/>
    <cellStyle name="Separador de milhares 4 3 2 2 2 4" xfId="45899" xr:uid="{F7A10EF2-6BB2-4454-85F2-14CFA4165FFD}"/>
    <cellStyle name="Separador de milhares 4 3 2 2 3" xfId="23318" xr:uid="{DC7B82A1-8F2C-48F2-A60A-EC9F5544EA29}"/>
    <cellStyle name="Separador de milhares 4 3 2 2 3 2" xfId="39556" xr:uid="{A1756C10-EEED-440F-9B37-CFDC21BCD5E4}"/>
    <cellStyle name="Separador de milhares 4 3 2 2 4" xfId="25933" xr:uid="{D23FA8EC-E3B5-4BA8-A356-5688F947B7AB}"/>
    <cellStyle name="Separador de milhares 4 3 2 2 5" xfId="27506" xr:uid="{C7D89780-4292-4DC4-A76A-1D9A028CC0A1}"/>
    <cellStyle name="Separador de milhares 4 3 2 2 6" xfId="35248" xr:uid="{D346FFC4-82AD-4FAA-A655-9A56D27B03FC}"/>
    <cellStyle name="Separador de milhares 4 3 2 2 7" xfId="43455" xr:uid="{A7769510-B301-4B6A-A394-4288A24437E0}"/>
    <cellStyle name="Separador de milhares 4 3 2 3" xfId="23320" xr:uid="{203DA953-1124-4450-B779-DE2A0D7264C0}"/>
    <cellStyle name="Separador de milhares 4 3 2 3 2" xfId="29450" xr:uid="{5D862076-7E7C-4B5C-8710-C94A98536FA3}"/>
    <cellStyle name="Separador de milhares 4 3 2 3 3" xfId="39558" xr:uid="{0059A45B-5FFE-4786-B265-141830915F01}"/>
    <cellStyle name="Separador de milhares 4 3 2 3 4" xfId="44676" xr:uid="{A8E805BA-9599-45B5-A3A2-81DE1182A2E5}"/>
    <cellStyle name="Separador de milhares 4 3 2 4" xfId="23317" xr:uid="{350366FE-EC8F-4DB1-A885-BB92720F64C1}"/>
    <cellStyle name="Separador de milhares 4 3 2 4 2" xfId="32419" xr:uid="{19CB706E-104D-4B62-BCAE-60E043C128C1}"/>
    <cellStyle name="Separador de milhares 4 3 2 4 3" xfId="39555" xr:uid="{DF59E12C-1796-40C6-B3B1-C1827A3C8EE4}"/>
    <cellStyle name="Separador de milhares 4 3 2 4 4" xfId="47150" xr:uid="{A02F85C3-05F8-43CB-8FDC-ACE57A99D738}"/>
    <cellStyle name="Separador de milhares 4 3 2 5" xfId="33788" xr:uid="{A4A88200-B5D8-485F-8193-98CA591A2D00}"/>
    <cellStyle name="Separador de milhares 4 3 2 5 2" xfId="48667" xr:uid="{82FCD8A8-0DF6-4183-A486-BFDA9D7D6C20}"/>
    <cellStyle name="Separador de milhares 4 3 2 6" xfId="42232" xr:uid="{97F955E6-4E63-4F23-B361-B05B9A850231}"/>
    <cellStyle name="Separador de milhares 4 3 20" xfId="23321" xr:uid="{F0A92490-88E6-4C05-9A43-BE5E7CE7F769}"/>
    <cellStyle name="Separador de milhares 4 3 20 2" xfId="29219" xr:uid="{9B9610DD-1DF2-482E-9B75-9CD0DDB503AE}"/>
    <cellStyle name="Separador de milhares 4 3 20 3" xfId="39559" xr:uid="{7EC3EDF7-9666-4E85-9E74-E9C1701948ED}"/>
    <cellStyle name="Separador de milhares 4 3 20 4" xfId="44444" xr:uid="{55F85656-874D-45E8-9D79-A0836C4485B2}"/>
    <cellStyle name="Separador de milhares 4 3 21" xfId="23278" xr:uid="{8E5710DD-77D7-4981-BECD-DE3DC678A474}"/>
    <cellStyle name="Separador de milhares 4 3 21 2" xfId="32410" xr:uid="{CF53D7AD-C1E7-47D2-BAE3-31A592523004}"/>
    <cellStyle name="Separador de milhares 4 3 21 3" xfId="39516" xr:uid="{69177B72-DD01-43A9-BBD5-5484BF005EF6}"/>
    <cellStyle name="Separador de milhares 4 3 21 4" xfId="47141" xr:uid="{9D7B5D73-3EDE-4DA4-A65E-31841E4DA579}"/>
    <cellStyle name="Separador de milhares 4 3 22" xfId="33779" xr:uid="{3227F20C-FEFA-44C2-BE14-F6A03387A6CF}"/>
    <cellStyle name="Separador de milhares 4 3 22 2" xfId="48658" xr:uid="{4C150203-A0EE-4BC2-BAB7-F2152E27493B}"/>
    <cellStyle name="Separador de milhares 4 3 23" xfId="42000" xr:uid="{0F798EFD-CC2D-4B17-BBF7-98631D2E551E}"/>
    <cellStyle name="Separador de milhares 4 3 3" xfId="14447" xr:uid="{887C9FE5-5AC4-4264-9D20-5B7D8C172A73}"/>
    <cellStyle name="Separador de milhares 4 3 3 2" xfId="17077" xr:uid="{DBE0D4AB-BD8B-4403-A284-E7BF9FD2E515}"/>
    <cellStyle name="Separador de milhares 4 3 3 2 2" xfId="23324" xr:uid="{910C2925-4EB9-4D05-B110-046567A96120}"/>
    <cellStyle name="Separador de milhares 4 3 3 2 2 2" xfId="30674" xr:uid="{14ED9DC0-D342-4F44-BF62-6A009BF137D5}"/>
    <cellStyle name="Separador de milhares 4 3 3 2 2 3" xfId="39562" xr:uid="{C0BA2759-9E86-4041-8799-51C1C180D407}"/>
    <cellStyle name="Separador de milhares 4 3 3 2 2 4" xfId="45900" xr:uid="{A6822E89-20A1-475D-A567-2BF1706C0D18}"/>
    <cellStyle name="Separador de milhares 4 3 3 2 3" xfId="23323" xr:uid="{8CDA6454-A756-4D6F-9F1C-205869D325A2}"/>
    <cellStyle name="Separador de milhares 4 3 3 2 3 2" xfId="39561" xr:uid="{B444B62A-494D-41E1-A6B2-293CE09A0052}"/>
    <cellStyle name="Separador de milhares 4 3 3 2 4" xfId="25934" xr:uid="{2785A6A7-CE3E-4891-B564-46ECD876FA2E}"/>
    <cellStyle name="Separador de milhares 4 3 3 2 5" xfId="27507" xr:uid="{A6013070-6815-47A7-AE44-64AFC5D77AC9}"/>
    <cellStyle name="Separador de milhares 4 3 3 2 6" xfId="35249" xr:uid="{C69CA332-EC0F-44CB-9C43-EAAB5AB52756}"/>
    <cellStyle name="Separador de milhares 4 3 3 2 7" xfId="43456" xr:uid="{86A6D659-9EA3-4C48-8C1D-E8E724E3ABF0}"/>
    <cellStyle name="Separador de milhares 4 3 3 3" xfId="23325" xr:uid="{752C880C-5F41-461A-94B1-B73631D5DE5E}"/>
    <cellStyle name="Separador de milhares 4 3 3 3 2" xfId="29451" xr:uid="{6E1B4AE7-39C7-4FD7-8E7E-68AD66BD9942}"/>
    <cellStyle name="Separador de milhares 4 3 3 3 3" xfId="39563" xr:uid="{0F2D12EB-9829-4DD0-93E7-86563BBCA6CB}"/>
    <cellStyle name="Separador de milhares 4 3 3 3 4" xfId="44677" xr:uid="{7853BD08-66FA-4C62-A4AB-B1DEF4668F05}"/>
    <cellStyle name="Separador de milhares 4 3 3 4" xfId="23322" xr:uid="{82B1736F-73E2-4B2B-B22E-3033C613F734}"/>
    <cellStyle name="Separador de milhares 4 3 3 4 2" xfId="32420" xr:uid="{A41AF1EB-6B9A-4C8F-BB62-E06920F641BB}"/>
    <cellStyle name="Separador de milhares 4 3 3 4 3" xfId="39560" xr:uid="{8DF0D285-DF6F-4028-A32F-2D3950D17717}"/>
    <cellStyle name="Separador de milhares 4 3 3 4 4" xfId="47151" xr:uid="{1533045B-4B47-4ECF-AA93-370DCCC7C2A2}"/>
    <cellStyle name="Separador de milhares 4 3 3 5" xfId="33789" xr:uid="{519F393B-78FC-4960-83A4-8EFC86746C5F}"/>
    <cellStyle name="Separador de milhares 4 3 3 5 2" xfId="48668" xr:uid="{DB99C91B-5050-463D-AD66-C7A604211887}"/>
    <cellStyle name="Separador de milhares 4 3 3 6" xfId="42233" xr:uid="{141013D7-400D-4E65-817F-4CD401E6C882}"/>
    <cellStyle name="Separador de milhares 4 3 4" xfId="14448" xr:uid="{A893E077-465C-494A-8EBE-6C5442A10217}"/>
    <cellStyle name="Separador de milhares 4 3 4 2" xfId="17078" xr:uid="{C7DD3E9F-ACC3-48A2-ACEC-605F21EE725A}"/>
    <cellStyle name="Separador de milhares 4 3 4 2 2" xfId="23328" xr:uid="{669912CE-C1DE-4B29-A9C2-9FAFC5138948}"/>
    <cellStyle name="Separador de milhares 4 3 4 2 2 2" xfId="30675" xr:uid="{8A0B4671-9C87-4F27-BDBA-150C3FC63429}"/>
    <cellStyle name="Separador de milhares 4 3 4 2 2 3" xfId="39566" xr:uid="{267E43FA-3F6F-4FF1-A01C-7D210BEAE3FC}"/>
    <cellStyle name="Separador de milhares 4 3 4 2 2 4" xfId="45901" xr:uid="{0A87F933-B910-4212-8B45-65A598E1B5C6}"/>
    <cellStyle name="Separador de milhares 4 3 4 2 3" xfId="23327" xr:uid="{8F47B769-AECB-4931-A89B-D1B2369149BE}"/>
    <cellStyle name="Separador de milhares 4 3 4 2 3 2" xfId="39565" xr:uid="{F05E6202-4763-44C0-BA7C-94FE22016EDD}"/>
    <cellStyle name="Separador de milhares 4 3 4 2 4" xfId="25935" xr:uid="{006887DA-2BBE-46FD-B234-8BCB83D109A1}"/>
    <cellStyle name="Separador de milhares 4 3 4 2 5" xfId="27508" xr:uid="{82F6569F-4A63-45C5-910B-1FA815F61514}"/>
    <cellStyle name="Separador de milhares 4 3 4 2 6" xfId="35250" xr:uid="{47955F01-3BC6-4E84-91FF-1A112D0E94C6}"/>
    <cellStyle name="Separador de milhares 4 3 4 2 7" xfId="43457" xr:uid="{0013A2BD-BC0F-4655-A4BF-4560FC5313B7}"/>
    <cellStyle name="Separador de milhares 4 3 4 3" xfId="23329" xr:uid="{B4CB1BEC-69F6-4650-8C1B-B99B91E3E388}"/>
    <cellStyle name="Separador de milhares 4 3 4 3 2" xfId="29452" xr:uid="{710357F4-3A2B-4E69-AB1B-8B68DF3DCEDE}"/>
    <cellStyle name="Separador de milhares 4 3 4 3 3" xfId="39567" xr:uid="{201D1BE6-DC27-497D-B64D-15130DF96791}"/>
    <cellStyle name="Separador de milhares 4 3 4 3 4" xfId="44678" xr:uid="{ABA3E2BE-3A28-4116-9924-217FC4DDD770}"/>
    <cellStyle name="Separador de milhares 4 3 4 4" xfId="23326" xr:uid="{DA3CC2FA-1D7B-45CA-A93C-3A69A39AA963}"/>
    <cellStyle name="Separador de milhares 4 3 4 4 2" xfId="32421" xr:uid="{87B68B26-A29E-424C-90E7-49200F204BEF}"/>
    <cellStyle name="Separador de milhares 4 3 4 4 3" xfId="39564" xr:uid="{7F579609-6315-40FA-A874-A4ACAAB45854}"/>
    <cellStyle name="Separador de milhares 4 3 4 4 4" xfId="47152" xr:uid="{5B23A7DC-FD89-425B-8730-2C79D02D6928}"/>
    <cellStyle name="Separador de milhares 4 3 4 5" xfId="33790" xr:uid="{4944EA5A-012C-4653-A967-9FB39FF32D5B}"/>
    <cellStyle name="Separador de milhares 4 3 4 5 2" xfId="48669" xr:uid="{8861C1C2-4CCF-40AB-8587-D526F9FAC06F}"/>
    <cellStyle name="Separador de milhares 4 3 4 6" xfId="42234" xr:uid="{41DA1B32-4F33-4ACC-AE3F-22C655EAC9B6}"/>
    <cellStyle name="Separador de milhares 4 3 5" xfId="14449" xr:uid="{03EFB64B-7F31-493E-8D30-D328CEC6E6FD}"/>
    <cellStyle name="Separador de milhares 4 3 5 2" xfId="17079" xr:uid="{8C417D99-19B2-4611-B304-5E83AE16D87C}"/>
    <cellStyle name="Separador de milhares 4 3 5 2 2" xfId="23332" xr:uid="{CA26B0E8-C332-4D63-B8E1-C6C11DB6E7CD}"/>
    <cellStyle name="Separador de milhares 4 3 5 2 2 2" xfId="30676" xr:uid="{4FD2CE93-652E-43E6-A1E9-94278BAE044C}"/>
    <cellStyle name="Separador de milhares 4 3 5 2 2 3" xfId="39570" xr:uid="{791C5F1E-CBBD-474F-B2D3-42EFAB8EF842}"/>
    <cellStyle name="Separador de milhares 4 3 5 2 2 4" xfId="45902" xr:uid="{1534AB6E-D387-4C61-919E-F3D2094439CB}"/>
    <cellStyle name="Separador de milhares 4 3 5 2 3" xfId="23331" xr:uid="{E1A467A7-F78F-4D6E-9772-5A65E4DB5769}"/>
    <cellStyle name="Separador de milhares 4 3 5 2 3 2" xfId="39569" xr:uid="{ADF009BF-9377-481B-8D97-B3F51871A56F}"/>
    <cellStyle name="Separador de milhares 4 3 5 2 4" xfId="25936" xr:uid="{C072478A-8DAC-4058-8856-CB62EC5EE2C2}"/>
    <cellStyle name="Separador de milhares 4 3 5 2 5" xfId="27509" xr:uid="{91155F21-1B72-46D7-84E9-17B21171E990}"/>
    <cellStyle name="Separador de milhares 4 3 5 2 6" xfId="35251" xr:uid="{7D586294-E8CE-4D5D-8E15-B0ADD9D7438B}"/>
    <cellStyle name="Separador de milhares 4 3 5 2 7" xfId="43458" xr:uid="{450439A0-59BC-4292-A2A6-7145735B4109}"/>
    <cellStyle name="Separador de milhares 4 3 5 3" xfId="23333" xr:uid="{BF176210-F50A-48B7-AC90-A72557A6C228}"/>
    <cellStyle name="Separador de milhares 4 3 5 3 2" xfId="29453" xr:uid="{9FBA38D1-1860-4678-A22A-BBEEB68063D4}"/>
    <cellStyle name="Separador de milhares 4 3 5 3 3" xfId="39571" xr:uid="{2A456EC3-EA59-4147-ABD8-5ACE2534EF3A}"/>
    <cellStyle name="Separador de milhares 4 3 5 3 4" xfId="44679" xr:uid="{DBA201EF-4D6E-4720-9D02-DF8420320AE7}"/>
    <cellStyle name="Separador de milhares 4 3 5 4" xfId="23330" xr:uid="{08A9B654-DEC7-421D-B16E-06A2659BFEF8}"/>
    <cellStyle name="Separador de milhares 4 3 5 4 2" xfId="32422" xr:uid="{1F030587-5C13-43ED-ACC2-1D8AB2B0E5FC}"/>
    <cellStyle name="Separador de milhares 4 3 5 4 3" xfId="39568" xr:uid="{A00F56A4-C54C-4607-A17C-6CA8B0518823}"/>
    <cellStyle name="Separador de milhares 4 3 5 4 4" xfId="47153" xr:uid="{F55F8770-AD4E-4B6E-B30A-389293801CED}"/>
    <cellStyle name="Separador de milhares 4 3 5 5" xfId="33791" xr:uid="{4A42CB1F-7FC4-4AED-BD95-2C1731C4D9AE}"/>
    <cellStyle name="Separador de milhares 4 3 5 5 2" xfId="48670" xr:uid="{38CCF318-47C5-478D-BB54-67965DD6A5C0}"/>
    <cellStyle name="Separador de milhares 4 3 5 6" xfId="42235" xr:uid="{E4C49312-D7D2-4F89-A919-BF6BD699CF3D}"/>
    <cellStyle name="Separador de milhares 4 3 6" xfId="14450" xr:uid="{DA87180B-FE26-4B6D-9BE0-B3597629DB25}"/>
    <cellStyle name="Separador de milhares 4 3 6 2" xfId="17080" xr:uid="{876FF20C-67E7-4793-81D0-18DAB4230025}"/>
    <cellStyle name="Separador de milhares 4 3 6 2 2" xfId="23336" xr:uid="{427890CD-4D8A-47AF-BB77-BE1C58BB49BE}"/>
    <cellStyle name="Separador de milhares 4 3 6 2 2 2" xfId="30677" xr:uid="{EDF15BFD-8506-4CF3-9345-C5D3CEF410E8}"/>
    <cellStyle name="Separador de milhares 4 3 6 2 2 3" xfId="39574" xr:uid="{BF13226E-2A74-4DE8-A41B-5A4043E91FF4}"/>
    <cellStyle name="Separador de milhares 4 3 6 2 2 4" xfId="45903" xr:uid="{39722CEC-2F72-42F0-B612-D4C3849CEE97}"/>
    <cellStyle name="Separador de milhares 4 3 6 2 3" xfId="23335" xr:uid="{6C5691CB-94C4-445E-AA33-FCD8975228B4}"/>
    <cellStyle name="Separador de milhares 4 3 6 2 3 2" xfId="39573" xr:uid="{1DA846F6-2B5C-427A-9707-0E5B6964117E}"/>
    <cellStyle name="Separador de milhares 4 3 6 2 4" xfId="25937" xr:uid="{06C7C6E0-C4C6-434B-BE42-3065D5AD768F}"/>
    <cellStyle name="Separador de milhares 4 3 6 2 5" xfId="27510" xr:uid="{5D1DAF0F-3F30-45F5-824B-2D60AA7F3854}"/>
    <cellStyle name="Separador de milhares 4 3 6 2 6" xfId="35252" xr:uid="{0279B179-567E-4A6E-962D-0469C28E086F}"/>
    <cellStyle name="Separador de milhares 4 3 6 2 7" xfId="43459" xr:uid="{16E8A058-9398-4207-BB51-400ED7539D6E}"/>
    <cellStyle name="Separador de milhares 4 3 6 3" xfId="23337" xr:uid="{3D00C9DF-BACD-4373-91DE-6D1D75B9155A}"/>
    <cellStyle name="Separador de milhares 4 3 6 3 2" xfId="29454" xr:uid="{03AC4533-C797-44CD-8993-BCC6273E0B30}"/>
    <cellStyle name="Separador de milhares 4 3 6 3 3" xfId="39575" xr:uid="{69378056-AA80-4B2B-B56C-9E7B0E844529}"/>
    <cellStyle name="Separador de milhares 4 3 6 3 4" xfId="44680" xr:uid="{0413B966-C436-4F9D-A7D4-9E1A8726E25F}"/>
    <cellStyle name="Separador de milhares 4 3 6 4" xfId="23334" xr:uid="{7BFBAEF1-0F28-4E38-8EBF-3B60FDCA190C}"/>
    <cellStyle name="Separador de milhares 4 3 6 4 2" xfId="32423" xr:uid="{38B2E485-FA1F-42F0-B738-44670A59B6A0}"/>
    <cellStyle name="Separador de milhares 4 3 6 4 3" xfId="39572" xr:uid="{DFF68416-1BF8-44FB-A536-A18B24A7C288}"/>
    <cellStyle name="Separador de milhares 4 3 6 4 4" xfId="47154" xr:uid="{B5E3ECD7-51A0-4982-837B-1389FEE232D4}"/>
    <cellStyle name="Separador de milhares 4 3 6 5" xfId="33792" xr:uid="{221484E5-AD52-4807-819F-AC94185E81F7}"/>
    <cellStyle name="Separador de milhares 4 3 6 5 2" xfId="48671" xr:uid="{9D9A486F-29A4-4C60-973D-3FEFCFC09A81}"/>
    <cellStyle name="Separador de milhares 4 3 6 6" xfId="42236" xr:uid="{CE30215A-53BA-4550-A2C0-610327677903}"/>
    <cellStyle name="Separador de milhares 4 3 7" xfId="14451" xr:uid="{02E35B6D-69EB-44C3-AB23-231ACB4D1B39}"/>
    <cellStyle name="Separador de milhares 4 3 7 2" xfId="17081" xr:uid="{FB95ADAE-A4AE-4FB6-B498-C7AD2BC5767A}"/>
    <cellStyle name="Separador de milhares 4 3 7 2 2" xfId="23340" xr:uid="{3C246974-4F41-4F15-A7B2-ACACA67CEC65}"/>
    <cellStyle name="Separador de milhares 4 3 7 2 2 2" xfId="30678" xr:uid="{89BB1D6C-1760-4D1C-B37D-5906CAF40A2C}"/>
    <cellStyle name="Separador de milhares 4 3 7 2 2 3" xfId="39578" xr:uid="{954904B9-4F83-4913-8693-4AE1A362F0AA}"/>
    <cellStyle name="Separador de milhares 4 3 7 2 2 4" xfId="45904" xr:uid="{15F926A6-27F8-470E-A4A3-BE7122B6D0DE}"/>
    <cellStyle name="Separador de milhares 4 3 7 2 3" xfId="23339" xr:uid="{AA5FCAD9-88A5-4EA7-AC55-FD1461910808}"/>
    <cellStyle name="Separador de milhares 4 3 7 2 3 2" xfId="39577" xr:uid="{3EF6756A-2010-4572-A20F-96C3C3F8AAED}"/>
    <cellStyle name="Separador de milhares 4 3 7 2 4" xfId="25938" xr:uid="{CC78013A-FC53-477C-9B9A-F50A0A69B0C2}"/>
    <cellStyle name="Separador de milhares 4 3 7 2 5" xfId="27511" xr:uid="{47EEAE77-2D56-4B16-AD13-F6AB5DF8E62B}"/>
    <cellStyle name="Separador de milhares 4 3 7 2 6" xfId="35253" xr:uid="{6B52B4F8-25ED-4C28-83B9-D0924643C0A7}"/>
    <cellStyle name="Separador de milhares 4 3 7 2 7" xfId="43460" xr:uid="{EE4B74AB-35DD-4523-B636-1E609004A80B}"/>
    <cellStyle name="Separador de milhares 4 3 7 3" xfId="23341" xr:uid="{9F6D0210-92D5-47D3-A198-2D8ABA1BC96E}"/>
    <cellStyle name="Separador de milhares 4 3 7 3 2" xfId="29455" xr:uid="{7E83B8BF-6811-4DDD-B514-1ED353AAC56C}"/>
    <cellStyle name="Separador de milhares 4 3 7 3 3" xfId="39579" xr:uid="{C06FD2FE-5629-4471-BBBB-286660AF17A3}"/>
    <cellStyle name="Separador de milhares 4 3 7 3 4" xfId="44681" xr:uid="{2A7C7339-C93B-4B4F-BC5C-66B2DDF17A3D}"/>
    <cellStyle name="Separador de milhares 4 3 7 4" xfId="23338" xr:uid="{E1AF82FC-370C-4283-B690-09016DEC2C4E}"/>
    <cellStyle name="Separador de milhares 4 3 7 4 2" xfId="32424" xr:uid="{353B6518-CD8F-4794-BE96-BE23FDD563BF}"/>
    <cellStyle name="Separador de milhares 4 3 7 4 3" xfId="39576" xr:uid="{535237A3-B295-4869-9DC8-E681992C8FA4}"/>
    <cellStyle name="Separador de milhares 4 3 7 4 4" xfId="47155" xr:uid="{2C5A1AF4-E8D6-4662-A528-A684D4C9078E}"/>
    <cellStyle name="Separador de milhares 4 3 7 5" xfId="33793" xr:uid="{39DEBD0D-B86D-44AB-BBEB-F18D6438467D}"/>
    <cellStyle name="Separador de milhares 4 3 7 5 2" xfId="48672" xr:uid="{D21AF366-DA2E-4A34-906F-C6F9A8FF9DE6}"/>
    <cellStyle name="Separador de milhares 4 3 7 6" xfId="42237" xr:uid="{A2AF0008-4A02-4EC5-BBD3-EB87BCEBFBAD}"/>
    <cellStyle name="Separador de milhares 4 3 8" xfId="14452" xr:uid="{DD0FFDD8-CCE7-448A-AB97-E7347E3E7DA9}"/>
    <cellStyle name="Separador de milhares 4 3 8 2" xfId="17082" xr:uid="{120B9AFD-C471-442F-AE8E-57A88BD9752E}"/>
    <cellStyle name="Separador de milhares 4 3 8 2 2" xfId="23344" xr:uid="{55FE5690-A617-495A-A1C9-C7B8D814E399}"/>
    <cellStyle name="Separador de milhares 4 3 8 2 2 2" xfId="30679" xr:uid="{3037148F-437A-4022-8BB2-936AD4BD92C7}"/>
    <cellStyle name="Separador de milhares 4 3 8 2 2 3" xfId="39582" xr:uid="{A56ED35B-F049-49AF-B3A5-D8CBF777A6B3}"/>
    <cellStyle name="Separador de milhares 4 3 8 2 2 4" xfId="45905" xr:uid="{D302DD22-4703-446E-8548-B375C8333F32}"/>
    <cellStyle name="Separador de milhares 4 3 8 2 3" xfId="23343" xr:uid="{DDDC9D18-3C82-48BF-B89A-BC5FB987673B}"/>
    <cellStyle name="Separador de milhares 4 3 8 2 3 2" xfId="39581" xr:uid="{F8BE8900-4050-4CC0-BB70-C2EAB4BA1D37}"/>
    <cellStyle name="Separador de milhares 4 3 8 2 4" xfId="25939" xr:uid="{631381DF-F37E-44B4-A85C-5A89BD1D1E1C}"/>
    <cellStyle name="Separador de milhares 4 3 8 2 5" xfId="27512" xr:uid="{8D9F2955-272B-44CF-A3A0-43234DA5C0EB}"/>
    <cellStyle name="Separador de milhares 4 3 8 2 6" xfId="35254" xr:uid="{CCCFF576-CC5B-43ED-93EA-9A464F7FDACF}"/>
    <cellStyle name="Separador de milhares 4 3 8 2 7" xfId="43461" xr:uid="{04171CB0-DCB6-4359-AAC6-1C3F5CF57BDA}"/>
    <cellStyle name="Separador de milhares 4 3 8 3" xfId="23345" xr:uid="{00E5A92B-AAC7-4C2B-80D3-5DB8AC56E203}"/>
    <cellStyle name="Separador de milhares 4 3 8 3 2" xfId="29456" xr:uid="{4D38B4F9-0AD4-497F-9EA7-36EAE8DDED72}"/>
    <cellStyle name="Separador de milhares 4 3 8 3 3" xfId="39583" xr:uid="{CDB33946-C8DD-4F06-B934-28C347DB649F}"/>
    <cellStyle name="Separador de milhares 4 3 8 3 4" xfId="44682" xr:uid="{72FDA570-DE35-48C9-8B0D-174E23DF1E41}"/>
    <cellStyle name="Separador de milhares 4 3 8 4" xfId="23342" xr:uid="{DEB6987B-DA46-4D6F-A916-93AE00FD4594}"/>
    <cellStyle name="Separador de milhares 4 3 8 4 2" xfId="32425" xr:uid="{70591FAA-72EE-49CA-9BEC-4ED1746AECF0}"/>
    <cellStyle name="Separador de milhares 4 3 8 4 3" xfId="39580" xr:uid="{D19932C9-389A-404D-857B-21943B7EC8C0}"/>
    <cellStyle name="Separador de milhares 4 3 8 4 4" xfId="47156" xr:uid="{32DB5CE8-F52A-417C-A4A6-C474F066D324}"/>
    <cellStyle name="Separador de milhares 4 3 8 5" xfId="33794" xr:uid="{3E6AA5ED-B4BD-4840-B310-FE539536E67B}"/>
    <cellStyle name="Separador de milhares 4 3 8 5 2" xfId="48673" xr:uid="{747CA559-D2B9-4F8B-85CB-609CEB8AF7D4}"/>
    <cellStyle name="Separador de milhares 4 3 8 6" xfId="42238" xr:uid="{50B6CA47-05DD-4697-B3D0-A1FDE97CD748}"/>
    <cellStyle name="Separador de milhares 4 3 9" xfId="14453" xr:uid="{25862251-C3B5-49F9-93B3-1390BFC9A7EC}"/>
    <cellStyle name="Separador de milhares 4 3 9 2" xfId="17083" xr:uid="{63239BB8-1E0A-46E4-BD0F-217EE1EA9DA7}"/>
    <cellStyle name="Separador de milhares 4 3 9 2 2" xfId="23348" xr:uid="{C2A4EF9D-CA25-48A7-A1CF-2639E2D48AAC}"/>
    <cellStyle name="Separador de milhares 4 3 9 2 2 2" xfId="30680" xr:uid="{14178272-BE59-4672-A453-0A3F3BA8511D}"/>
    <cellStyle name="Separador de milhares 4 3 9 2 2 3" xfId="39586" xr:uid="{954E60F0-D18B-4CCB-B8C3-E6E8527D991C}"/>
    <cellStyle name="Separador de milhares 4 3 9 2 2 4" xfId="45906" xr:uid="{77A98B50-FAB2-418F-B18B-360D1EADBE38}"/>
    <cellStyle name="Separador de milhares 4 3 9 2 3" xfId="23347" xr:uid="{68F302B8-E291-46A3-95DF-F658BB32BFE0}"/>
    <cellStyle name="Separador de milhares 4 3 9 2 3 2" xfId="39585" xr:uid="{13570A8B-1705-4148-932B-3F295B1C3C4D}"/>
    <cellStyle name="Separador de milhares 4 3 9 2 4" xfId="25940" xr:uid="{27178BE1-102D-4E83-A3AF-A59377060183}"/>
    <cellStyle name="Separador de milhares 4 3 9 2 5" xfId="27513" xr:uid="{B72352DC-983B-425E-B8CE-64A55564C34B}"/>
    <cellStyle name="Separador de milhares 4 3 9 2 6" xfId="35255" xr:uid="{66C7FBB0-7586-42E6-9071-0E8F890D5BD6}"/>
    <cellStyle name="Separador de milhares 4 3 9 2 7" xfId="43462" xr:uid="{8DB1F7DC-693D-4C36-8AF6-D725C31FA2D9}"/>
    <cellStyle name="Separador de milhares 4 3 9 3" xfId="23349" xr:uid="{86956EE8-292C-4F51-84FC-2EF8B9AAA3CD}"/>
    <cellStyle name="Separador de milhares 4 3 9 3 2" xfId="29457" xr:uid="{BB4D0139-9DC1-40B5-BAE1-3CC26EC00F88}"/>
    <cellStyle name="Separador de milhares 4 3 9 3 3" xfId="39587" xr:uid="{6FB6B571-4353-421D-AB7B-025639D1E51D}"/>
    <cellStyle name="Separador de milhares 4 3 9 3 4" xfId="44683" xr:uid="{D6AFBB41-1489-483A-8889-5DA1C59B4C69}"/>
    <cellStyle name="Separador de milhares 4 3 9 4" xfId="23346" xr:uid="{6A2C0AB4-C3CE-4104-AAD8-6C3E278AD8F1}"/>
    <cellStyle name="Separador de milhares 4 3 9 4 2" xfId="32426" xr:uid="{75C2CE24-B902-4556-96A1-FD10692004F6}"/>
    <cellStyle name="Separador de milhares 4 3 9 4 3" xfId="39584" xr:uid="{B034C19E-7521-449A-9551-680F41F15772}"/>
    <cellStyle name="Separador de milhares 4 3 9 4 4" xfId="47157" xr:uid="{9505E209-6A5C-4200-BE86-320BB77F5D6F}"/>
    <cellStyle name="Separador de milhares 4 3 9 5" xfId="33795" xr:uid="{155124F5-AD91-4826-98B7-10F546B2A1EB}"/>
    <cellStyle name="Separador de milhares 4 3 9 5 2" xfId="48674" xr:uid="{18C99C81-C686-4BBC-9A33-D9C17BC43D65}"/>
    <cellStyle name="Separador de milhares 4 3 9 6" xfId="42239" xr:uid="{10702C4D-0E13-4B52-ACEB-38B7AF5AF989}"/>
    <cellStyle name="Separador de milhares 4 4" xfId="14454" xr:uid="{D92E7BB0-0F32-4669-8695-BE3433747391}"/>
    <cellStyle name="Separador de milhares 4 4 10" xfId="14455" xr:uid="{8B9C51BA-F89E-4FC9-957D-3CAF0CBBCF90}"/>
    <cellStyle name="Separador de milhares 4 4 10 2" xfId="17085" xr:uid="{B6EDD306-2705-4F1B-8952-695F9B1BE6A8}"/>
    <cellStyle name="Separador de milhares 4 4 10 2 2" xfId="23353" xr:uid="{6BA77570-5231-495A-9D96-3405F1587719}"/>
    <cellStyle name="Separador de milhares 4 4 10 2 2 2" xfId="30682" xr:uid="{C5B454A8-F828-4149-AB84-2C9CFEBA6117}"/>
    <cellStyle name="Separador de milhares 4 4 10 2 2 3" xfId="39591" xr:uid="{68B66DEC-497B-4105-B43F-DE6DD5F228A9}"/>
    <cellStyle name="Separador de milhares 4 4 10 2 2 4" xfId="45908" xr:uid="{B207DA20-F119-4A7F-8108-52429A1BA3EA}"/>
    <cellStyle name="Separador de milhares 4 4 10 2 3" xfId="23352" xr:uid="{5DF99F22-A1AD-4716-AAF4-37C029A88639}"/>
    <cellStyle name="Separador de milhares 4 4 10 2 3 2" xfId="39590" xr:uid="{BE177F4E-44D8-4C0A-BF1D-262120C7DEE9}"/>
    <cellStyle name="Separador de milhares 4 4 10 2 4" xfId="25942" xr:uid="{D770EBAD-8618-40F5-91B2-21ACDD7B2094}"/>
    <cellStyle name="Separador de milhares 4 4 10 2 5" xfId="27515" xr:uid="{071D49C3-83BF-4CEC-B9F6-3E0CD06CA541}"/>
    <cellStyle name="Separador de milhares 4 4 10 2 6" xfId="35257" xr:uid="{C940DB0A-DBE5-4CAB-89FF-83156EF24BD0}"/>
    <cellStyle name="Separador de milhares 4 4 10 2 7" xfId="43464" xr:uid="{48AD6D2C-5595-4423-92FF-171B52FF2CB1}"/>
    <cellStyle name="Separador de milhares 4 4 10 3" xfId="23354" xr:uid="{5DEA7D00-5E22-4181-A319-B6B05084A447}"/>
    <cellStyle name="Separador de milhares 4 4 10 3 2" xfId="29459" xr:uid="{52F64165-5040-433A-8ED7-B00E8D086787}"/>
    <cellStyle name="Separador de milhares 4 4 10 3 3" xfId="39592" xr:uid="{CAD03447-5C52-430F-97BD-D77ED95BA527}"/>
    <cellStyle name="Separador de milhares 4 4 10 3 4" xfId="44685" xr:uid="{86F36BEF-3036-43C8-9254-B689AFFC7CCB}"/>
    <cellStyle name="Separador de milhares 4 4 10 4" xfId="23351" xr:uid="{F060C6C7-DF60-4C1C-98B7-8C3E5F712E58}"/>
    <cellStyle name="Separador de milhares 4 4 10 4 2" xfId="32428" xr:uid="{D0AB23D9-9AF1-4A09-9A5E-2A3314A78DA8}"/>
    <cellStyle name="Separador de milhares 4 4 10 4 3" xfId="39589" xr:uid="{05AE5741-0859-48A8-89E2-D8CC0AF3554B}"/>
    <cellStyle name="Separador de milhares 4 4 10 4 4" xfId="47159" xr:uid="{C4BE62CE-49E8-4498-9E03-F45A5EA47D7F}"/>
    <cellStyle name="Separador de milhares 4 4 10 5" xfId="33797" xr:uid="{1003F5CD-B8EB-43E1-98C0-5768F2AC0AA0}"/>
    <cellStyle name="Separador de milhares 4 4 10 5 2" xfId="48676" xr:uid="{1878ADB7-36E9-4DE3-A57F-F9860A9DE1F6}"/>
    <cellStyle name="Separador de milhares 4 4 10 6" xfId="42241" xr:uid="{8A529D03-8102-453A-8C18-032A9C2E9DBC}"/>
    <cellStyle name="Separador de milhares 4 4 11" xfId="14456" xr:uid="{EAD637BB-A039-4EDD-9F49-25D005823B8C}"/>
    <cellStyle name="Separador de milhares 4 4 11 2" xfId="17086" xr:uid="{AFCCD77B-7FD4-436F-8C3A-10BE41D57BF9}"/>
    <cellStyle name="Separador de milhares 4 4 11 2 2" xfId="23357" xr:uid="{A5E41D9C-0761-49AB-8165-94F944815900}"/>
    <cellStyle name="Separador de milhares 4 4 11 2 2 2" xfId="30683" xr:uid="{82DDD276-4EDE-4948-B537-65E38C6EA8AD}"/>
    <cellStyle name="Separador de milhares 4 4 11 2 2 3" xfId="39595" xr:uid="{CCD181F8-CAE6-4173-8947-0D12E4E10205}"/>
    <cellStyle name="Separador de milhares 4 4 11 2 2 4" xfId="45909" xr:uid="{F4294307-5784-4760-82DF-912374D33810}"/>
    <cellStyle name="Separador de milhares 4 4 11 2 3" xfId="23356" xr:uid="{CAEF7373-A0B4-4532-B94B-669AA5D1E529}"/>
    <cellStyle name="Separador de milhares 4 4 11 2 3 2" xfId="39594" xr:uid="{49D7DBBE-E159-4659-B811-E4A5FF0278DC}"/>
    <cellStyle name="Separador de milhares 4 4 11 2 4" xfId="25943" xr:uid="{DD65157C-A01A-431D-95BD-BBBAAAF72160}"/>
    <cellStyle name="Separador de milhares 4 4 11 2 5" xfId="27516" xr:uid="{6C42352B-F3D8-412E-8C5B-3E88AECB89BD}"/>
    <cellStyle name="Separador de milhares 4 4 11 2 6" xfId="35258" xr:uid="{89EE8EB4-D9E9-4955-AAFE-204A2621A4A6}"/>
    <cellStyle name="Separador de milhares 4 4 11 2 7" xfId="43465" xr:uid="{18C39398-D399-4409-9242-CA6DAB10B521}"/>
    <cellStyle name="Separador de milhares 4 4 11 3" xfId="23358" xr:uid="{F446B2A2-E6DC-4CA5-86D5-BC50919816A5}"/>
    <cellStyle name="Separador de milhares 4 4 11 3 2" xfId="29460" xr:uid="{F2D5335E-6CC3-442B-9761-DF329B4D76D8}"/>
    <cellStyle name="Separador de milhares 4 4 11 3 3" xfId="39596" xr:uid="{C7CDD504-3E74-4A6A-975E-4CD82AD17718}"/>
    <cellStyle name="Separador de milhares 4 4 11 3 4" xfId="44686" xr:uid="{BA017DBA-DC39-4098-BDE0-82E92B50F004}"/>
    <cellStyle name="Separador de milhares 4 4 11 4" xfId="23355" xr:uid="{A2D05EC3-25D9-4C9D-96EF-BC3F17F60533}"/>
    <cellStyle name="Separador de milhares 4 4 11 4 2" xfId="32429" xr:uid="{243B8607-DD61-42A0-B838-2B6CE1100160}"/>
    <cellStyle name="Separador de milhares 4 4 11 4 3" xfId="39593" xr:uid="{A1A1B192-450C-4F46-B6D5-AA9788D097F9}"/>
    <cellStyle name="Separador de milhares 4 4 11 4 4" xfId="47160" xr:uid="{8903706B-A8F1-4EE6-A9B3-049CC08C708E}"/>
    <cellStyle name="Separador de milhares 4 4 11 5" xfId="33798" xr:uid="{6D666829-BA0F-4BAC-B624-FD03C19BE11D}"/>
    <cellStyle name="Separador de milhares 4 4 11 5 2" xfId="48677" xr:uid="{1C4E5E48-48C4-4CF3-AA61-0B9B69800F04}"/>
    <cellStyle name="Separador de milhares 4 4 11 6" xfId="42242" xr:uid="{9335B1E4-5FDF-4FDA-A411-D7D1ADCF2972}"/>
    <cellStyle name="Separador de milhares 4 4 12" xfId="14457" xr:uid="{AAA38CE7-ACE2-4EDB-8E12-4CDE82345DF2}"/>
    <cellStyle name="Separador de milhares 4 4 12 2" xfId="17087" xr:uid="{422E29B3-7CAF-4E3A-92DB-53B9CC6FCA62}"/>
    <cellStyle name="Separador de milhares 4 4 12 2 2" xfId="23361" xr:uid="{FC78CE01-7986-4866-9E64-402FDA1745A6}"/>
    <cellStyle name="Separador de milhares 4 4 12 2 2 2" xfId="30684" xr:uid="{073C49E8-F062-405B-AB15-76A5B3C0C531}"/>
    <cellStyle name="Separador de milhares 4 4 12 2 2 3" xfId="39599" xr:uid="{061DD262-6AE8-47CE-9DAA-B057CC5625F9}"/>
    <cellStyle name="Separador de milhares 4 4 12 2 2 4" xfId="45910" xr:uid="{9A69537F-23FA-469C-A4AD-9F366C74D5F9}"/>
    <cellStyle name="Separador de milhares 4 4 12 2 3" xfId="23360" xr:uid="{6F1FA310-F0A6-4EC4-B701-C0A1A9C96481}"/>
    <cellStyle name="Separador de milhares 4 4 12 2 3 2" xfId="39598" xr:uid="{C50BD619-B9C7-4913-8009-067FCC0C9301}"/>
    <cellStyle name="Separador de milhares 4 4 12 2 4" xfId="25944" xr:uid="{B230A8D2-C14F-41D3-8FF8-D756D7640923}"/>
    <cellStyle name="Separador de milhares 4 4 12 2 5" xfId="27517" xr:uid="{F12394A7-415E-4D4F-9852-02B6A11D986A}"/>
    <cellStyle name="Separador de milhares 4 4 12 2 6" xfId="35259" xr:uid="{1595143F-23E4-4895-8F28-8A608D13C33D}"/>
    <cellStyle name="Separador de milhares 4 4 12 2 7" xfId="43466" xr:uid="{FDC7CEE0-6873-439C-A185-1AC7C6805699}"/>
    <cellStyle name="Separador de milhares 4 4 12 3" xfId="23362" xr:uid="{8A416E74-34E4-4060-8D71-769FA840868E}"/>
    <cellStyle name="Separador de milhares 4 4 12 3 2" xfId="29461" xr:uid="{71B5DEC5-4C6B-444D-A4E9-96464CE6E69B}"/>
    <cellStyle name="Separador de milhares 4 4 12 3 3" xfId="39600" xr:uid="{07249376-C807-4764-8034-44D349ADD9A2}"/>
    <cellStyle name="Separador de milhares 4 4 12 3 4" xfId="44687" xr:uid="{2773B682-332C-4977-A13E-F39B4298D975}"/>
    <cellStyle name="Separador de milhares 4 4 12 4" xfId="23359" xr:uid="{143446D8-06DE-4228-8D11-A259C6FD0EBC}"/>
    <cellStyle name="Separador de milhares 4 4 12 4 2" xfId="32430" xr:uid="{2A6B9AD1-AB99-44B8-B278-27257B1EB5F9}"/>
    <cellStyle name="Separador de milhares 4 4 12 4 3" xfId="39597" xr:uid="{14BBB675-4856-4A20-8B95-7F5130EF7DB8}"/>
    <cellStyle name="Separador de milhares 4 4 12 4 4" xfId="47161" xr:uid="{16AF76A1-8399-4410-B027-F7A3119A5236}"/>
    <cellStyle name="Separador de milhares 4 4 12 5" xfId="33799" xr:uid="{ED989FE2-DA9B-40F8-8EC6-5011E9E2CBAD}"/>
    <cellStyle name="Separador de milhares 4 4 12 5 2" xfId="48678" xr:uid="{48A6A235-751C-40E6-9119-478FB25C9551}"/>
    <cellStyle name="Separador de milhares 4 4 12 6" xfId="42243" xr:uid="{479BC92A-584D-4A4C-B9CC-450A343675D0}"/>
    <cellStyle name="Separador de milhares 4 4 13" xfId="14458" xr:uid="{B72C4966-B3D3-4795-89B2-DE36AB702229}"/>
    <cellStyle name="Separador de milhares 4 4 13 2" xfId="17088" xr:uid="{9768AD8F-9CEE-4EF1-BBCD-9DD4EBE8471F}"/>
    <cellStyle name="Separador de milhares 4 4 13 2 2" xfId="23365" xr:uid="{FA3A6272-1398-472C-9651-9799B317B479}"/>
    <cellStyle name="Separador de milhares 4 4 13 2 2 2" xfId="30685" xr:uid="{26146AD9-E31E-41EB-85E8-AD6E5623E326}"/>
    <cellStyle name="Separador de milhares 4 4 13 2 2 3" xfId="39603" xr:uid="{85850DE4-45F4-4659-B0DB-6F3EC4423C90}"/>
    <cellStyle name="Separador de milhares 4 4 13 2 2 4" xfId="45911" xr:uid="{2605CAB2-9B0F-4B02-9E9A-8F89067EEE49}"/>
    <cellStyle name="Separador de milhares 4 4 13 2 3" xfId="23364" xr:uid="{6E8AAEE6-E2C6-43E0-847A-E4960EDA003C}"/>
    <cellStyle name="Separador de milhares 4 4 13 2 3 2" xfId="39602" xr:uid="{F4F5ABA2-A7C7-4548-B10C-AC697F8233F7}"/>
    <cellStyle name="Separador de milhares 4 4 13 2 4" xfId="25945" xr:uid="{183B81CC-2560-44AB-AE85-614E14139548}"/>
    <cellStyle name="Separador de milhares 4 4 13 2 5" xfId="27518" xr:uid="{2AD4ECBD-2573-41E2-BA61-AAA44F7B8B02}"/>
    <cellStyle name="Separador de milhares 4 4 13 2 6" xfId="35260" xr:uid="{30D67290-5FDF-4F5D-AC4B-AD26DAB70EAD}"/>
    <cellStyle name="Separador de milhares 4 4 13 2 7" xfId="43467" xr:uid="{F0EC88E7-7786-4181-9DB5-BB53706B07A2}"/>
    <cellStyle name="Separador de milhares 4 4 13 3" xfId="23366" xr:uid="{70821DA8-0F47-4E10-A585-500787C1C088}"/>
    <cellStyle name="Separador de milhares 4 4 13 3 2" xfId="29462" xr:uid="{14C62F11-4725-45C2-9682-DFD16FA8D35D}"/>
    <cellStyle name="Separador de milhares 4 4 13 3 3" xfId="39604" xr:uid="{20C5089F-F5E5-4613-A386-4A7B7BD2E235}"/>
    <cellStyle name="Separador de milhares 4 4 13 3 4" xfId="44688" xr:uid="{E2531ACD-48D8-4ED5-B563-EFF71E355879}"/>
    <cellStyle name="Separador de milhares 4 4 13 4" xfId="23363" xr:uid="{9F7CA155-2F33-4E1B-8C16-E3A4CDCB2181}"/>
    <cellStyle name="Separador de milhares 4 4 13 4 2" xfId="32431" xr:uid="{DFFB96B0-CEFC-4193-AA8B-D395C0E0CB21}"/>
    <cellStyle name="Separador de milhares 4 4 13 4 3" xfId="39601" xr:uid="{A6132270-2CE8-449E-AADB-329290C2BE4E}"/>
    <cellStyle name="Separador de milhares 4 4 13 4 4" xfId="47162" xr:uid="{D96477D8-6539-4AF7-9BF9-4F005281E751}"/>
    <cellStyle name="Separador de milhares 4 4 13 5" xfId="33800" xr:uid="{CA49CFCF-2881-42E2-955C-4DCDD9038CE5}"/>
    <cellStyle name="Separador de milhares 4 4 13 5 2" xfId="48679" xr:uid="{5EF21196-9FF3-49BF-A021-26444135B99A}"/>
    <cellStyle name="Separador de milhares 4 4 13 6" xfId="42244" xr:uid="{FED42084-CB6D-4CFE-B953-264C4B2090AC}"/>
    <cellStyle name="Separador de milhares 4 4 14" xfId="14459" xr:uid="{2DAC810A-6619-4CA1-9F07-BF9A81D50560}"/>
    <cellStyle name="Separador de milhares 4 4 14 2" xfId="17089" xr:uid="{16238964-AB32-4AD4-BA31-5B9C773FDED5}"/>
    <cellStyle name="Separador de milhares 4 4 14 2 2" xfId="23369" xr:uid="{2DB44B4D-EC71-479F-90D3-8A4C20C92D0B}"/>
    <cellStyle name="Separador de milhares 4 4 14 2 2 2" xfId="30686" xr:uid="{35BB9BEF-1941-48AD-A5AB-208F44FD080C}"/>
    <cellStyle name="Separador de milhares 4 4 14 2 2 3" xfId="39607" xr:uid="{37AD6929-CA2A-45AA-A17B-FB5317E33514}"/>
    <cellStyle name="Separador de milhares 4 4 14 2 2 4" xfId="45912" xr:uid="{2FD8495A-909E-4B87-92A8-5F3991DA64CE}"/>
    <cellStyle name="Separador de milhares 4 4 14 2 3" xfId="23368" xr:uid="{D4646880-F4B5-456C-8278-C7A1756FE609}"/>
    <cellStyle name="Separador de milhares 4 4 14 2 3 2" xfId="39606" xr:uid="{161E7E45-7AD1-4F0A-8D09-BF6121B70FC3}"/>
    <cellStyle name="Separador de milhares 4 4 14 2 4" xfId="25946" xr:uid="{14834505-462F-4F75-BDC0-28D8631CE535}"/>
    <cellStyle name="Separador de milhares 4 4 14 2 5" xfId="27519" xr:uid="{562BEE6F-7238-41BE-AF07-3C722634E958}"/>
    <cellStyle name="Separador de milhares 4 4 14 2 6" xfId="35261" xr:uid="{6CCF46AA-1068-44A7-902A-81CD7951D5C0}"/>
    <cellStyle name="Separador de milhares 4 4 14 2 7" xfId="43468" xr:uid="{00A722B2-F8CB-4ACB-9536-8EB3E0BD22E9}"/>
    <cellStyle name="Separador de milhares 4 4 14 3" xfId="23370" xr:uid="{8DFF28C1-C9CE-4CF6-90FC-16436E19E975}"/>
    <cellStyle name="Separador de milhares 4 4 14 3 2" xfId="29463" xr:uid="{763D0995-25F8-4CFE-8BA2-85529382B144}"/>
    <cellStyle name="Separador de milhares 4 4 14 3 3" xfId="39608" xr:uid="{61256DF8-3244-41F4-AB87-449894A71590}"/>
    <cellStyle name="Separador de milhares 4 4 14 3 4" xfId="44689" xr:uid="{C26A1904-BA76-42AA-BC23-D479697A463E}"/>
    <cellStyle name="Separador de milhares 4 4 14 4" xfId="23367" xr:uid="{D0625886-61A2-46A2-8436-6B4529D7DE6A}"/>
    <cellStyle name="Separador de milhares 4 4 14 4 2" xfId="32432" xr:uid="{53A0DA0F-9847-4EE8-83C3-6BA77C642064}"/>
    <cellStyle name="Separador de milhares 4 4 14 4 3" xfId="39605" xr:uid="{EA1E58F7-9C24-4938-9930-0CD20DDF8667}"/>
    <cellStyle name="Separador de milhares 4 4 14 4 4" xfId="47163" xr:uid="{59AA8448-643D-4EE5-AEEA-6D84655D6031}"/>
    <cellStyle name="Separador de milhares 4 4 14 5" xfId="33801" xr:uid="{33867857-7D7F-4ECB-AA84-248CEFB923C0}"/>
    <cellStyle name="Separador de milhares 4 4 14 5 2" xfId="48680" xr:uid="{91F81CC2-062F-468D-81D0-162007500321}"/>
    <cellStyle name="Separador de milhares 4 4 14 6" xfId="42245" xr:uid="{5C7BAAAE-4306-44AA-920A-EB565146DB7D}"/>
    <cellStyle name="Separador de milhares 4 4 15" xfId="14460" xr:uid="{CC4C5D02-5DF7-41E3-8C1F-D77F5D4B855B}"/>
    <cellStyle name="Separador de milhares 4 4 15 2" xfId="17090" xr:uid="{B1F92EFA-13EF-4873-A66B-743F23F5B085}"/>
    <cellStyle name="Separador de milhares 4 4 15 2 2" xfId="23373" xr:uid="{3A6D7BAF-0259-4641-B44A-BECF32C92FD6}"/>
    <cellStyle name="Separador de milhares 4 4 15 2 2 2" xfId="30687" xr:uid="{A35727BE-F4C2-4F95-8E33-63BCF8209CAA}"/>
    <cellStyle name="Separador de milhares 4 4 15 2 2 3" xfId="39611" xr:uid="{A810545D-C84E-4C0D-AF6C-3A3718C4E9A9}"/>
    <cellStyle name="Separador de milhares 4 4 15 2 2 4" xfId="45913" xr:uid="{B75E57E2-B892-4FA2-95CF-B883E6D6CE20}"/>
    <cellStyle name="Separador de milhares 4 4 15 2 3" xfId="23372" xr:uid="{E49B2C10-ED36-4E81-B5D0-26C7A0920C9E}"/>
    <cellStyle name="Separador de milhares 4 4 15 2 3 2" xfId="39610" xr:uid="{AEDB4EC8-F85C-493B-9644-F77012582784}"/>
    <cellStyle name="Separador de milhares 4 4 15 2 4" xfId="25947" xr:uid="{821FF50B-D777-4606-83B8-CA1EA7DE2578}"/>
    <cellStyle name="Separador de milhares 4 4 15 2 5" xfId="27520" xr:uid="{64C9111C-3E5C-4C5A-B564-01D63B0B302A}"/>
    <cellStyle name="Separador de milhares 4 4 15 2 6" xfId="35262" xr:uid="{037412B2-C5AA-4027-9247-0A4912B37C4D}"/>
    <cellStyle name="Separador de milhares 4 4 15 2 7" xfId="43469" xr:uid="{CC088B96-7257-4A36-A95D-56D4E5164817}"/>
    <cellStyle name="Separador de milhares 4 4 15 3" xfId="23374" xr:uid="{F061444D-3865-4A24-B5B6-95D11A84F712}"/>
    <cellStyle name="Separador de milhares 4 4 15 3 2" xfId="29464" xr:uid="{794B3E37-FF47-49A5-8380-EF74BAAA1CD9}"/>
    <cellStyle name="Separador de milhares 4 4 15 3 3" xfId="39612" xr:uid="{11E21B8A-CCB0-4CE4-8D68-355AA1CD546F}"/>
    <cellStyle name="Separador de milhares 4 4 15 3 4" xfId="44690" xr:uid="{85CD6B2E-A95E-4CE0-B568-C92B282246DC}"/>
    <cellStyle name="Separador de milhares 4 4 15 4" xfId="23371" xr:uid="{01FB0B64-E04B-4EF8-9F13-1AA23F080B45}"/>
    <cellStyle name="Separador de milhares 4 4 15 4 2" xfId="32433" xr:uid="{C2A3558B-37BD-4BC4-9294-86808F3858A6}"/>
    <cellStyle name="Separador de milhares 4 4 15 4 3" xfId="39609" xr:uid="{222DF4D9-A2C7-4A52-82E2-7C2F8830E27A}"/>
    <cellStyle name="Separador de milhares 4 4 15 4 4" xfId="47164" xr:uid="{EACBAE82-F550-46B5-8D03-37EF7CC102A6}"/>
    <cellStyle name="Separador de milhares 4 4 15 5" xfId="33802" xr:uid="{FFBDDA49-40D6-4BC5-865D-2787E05A8351}"/>
    <cellStyle name="Separador de milhares 4 4 15 5 2" xfId="48681" xr:uid="{BE95E399-E999-4DCA-A14B-F7291A47BCF5}"/>
    <cellStyle name="Separador de milhares 4 4 15 6" xfId="42246" xr:uid="{EEA14602-9536-41C7-801F-FA4B709F06F9}"/>
    <cellStyle name="Separador de milhares 4 4 16" xfId="14461" xr:uid="{978EEA8C-6505-4E23-8BCD-B0866AE55E0C}"/>
    <cellStyle name="Separador de milhares 4 4 16 2" xfId="17091" xr:uid="{47E3B0D8-80CE-47D7-BB73-DF60E48A190E}"/>
    <cellStyle name="Separador de milhares 4 4 16 2 2" xfId="23377" xr:uid="{FBEAB4D8-3444-42F5-8903-B628AEF124A2}"/>
    <cellStyle name="Separador de milhares 4 4 16 2 2 2" xfId="30688" xr:uid="{ACE3BD89-70D6-4FEC-978E-F8EEDDEA3E4E}"/>
    <cellStyle name="Separador de milhares 4 4 16 2 2 3" xfId="39615" xr:uid="{DDD4E89E-0DE0-4D17-AD97-C222E2CEFD6E}"/>
    <cellStyle name="Separador de milhares 4 4 16 2 2 4" xfId="45914" xr:uid="{0367CE17-C730-40DD-89D5-2DEF3C71340A}"/>
    <cellStyle name="Separador de milhares 4 4 16 2 3" xfId="23376" xr:uid="{38B035FB-8638-494C-A896-EAD3B259410B}"/>
    <cellStyle name="Separador de milhares 4 4 16 2 3 2" xfId="39614" xr:uid="{AE642285-C2BE-4422-B9D6-BC6FE30B6B17}"/>
    <cellStyle name="Separador de milhares 4 4 16 2 4" xfId="25948" xr:uid="{00A32D36-BC8C-412B-8737-A80F69AFEFA6}"/>
    <cellStyle name="Separador de milhares 4 4 16 2 5" xfId="27521" xr:uid="{D585B0EF-9874-42BB-A82E-D4FF51639C77}"/>
    <cellStyle name="Separador de milhares 4 4 16 2 6" xfId="35263" xr:uid="{DBBB122F-967B-463B-A795-BFAB4DC35725}"/>
    <cellStyle name="Separador de milhares 4 4 16 2 7" xfId="43470" xr:uid="{F57DB1CC-27C5-4DA1-BA0A-E24C342BDC66}"/>
    <cellStyle name="Separador de milhares 4 4 16 3" xfId="23378" xr:uid="{FB0D86DB-4C6E-40FF-8912-100176679145}"/>
    <cellStyle name="Separador de milhares 4 4 16 3 2" xfId="29465" xr:uid="{98A5A892-ED61-4F2E-A742-9A7C6D692C37}"/>
    <cellStyle name="Separador de milhares 4 4 16 3 3" xfId="39616" xr:uid="{62CA7848-E555-4D73-9A51-420405858D9A}"/>
    <cellStyle name="Separador de milhares 4 4 16 3 4" xfId="44691" xr:uid="{8622C24C-2DC1-4E6B-8A58-B8F9F726D638}"/>
    <cellStyle name="Separador de milhares 4 4 16 4" xfId="23375" xr:uid="{4FDE9AD2-800E-4E9D-A739-ABB9CB697647}"/>
    <cellStyle name="Separador de milhares 4 4 16 4 2" xfId="32434" xr:uid="{DF6A1A19-A125-4FAC-BBCB-B5310845817F}"/>
    <cellStyle name="Separador de milhares 4 4 16 4 3" xfId="39613" xr:uid="{B0EB7E58-FC04-438F-8B46-83B5D88924AC}"/>
    <cellStyle name="Separador de milhares 4 4 16 4 4" xfId="47165" xr:uid="{7620B50C-CB1D-4931-8978-DDAF022BF350}"/>
    <cellStyle name="Separador de milhares 4 4 16 5" xfId="33803" xr:uid="{F56DF94A-F6B4-4C0B-B193-7E778515F482}"/>
    <cellStyle name="Separador de milhares 4 4 16 5 2" xfId="48682" xr:uid="{1ADCCCF1-0107-4B87-9470-83125B2E6B00}"/>
    <cellStyle name="Separador de milhares 4 4 16 6" xfId="42247" xr:uid="{791A4B81-E258-46BB-9D06-4DBBBCB72C33}"/>
    <cellStyle name="Separador de milhares 4 4 17" xfId="14462" xr:uid="{41A7CD54-EC47-4EFF-BACE-1A8BE098E8EF}"/>
    <cellStyle name="Separador de milhares 4 4 17 2" xfId="17092" xr:uid="{6008650F-1107-4364-80A7-CCFBDAFBDBA1}"/>
    <cellStyle name="Separador de milhares 4 4 17 2 2" xfId="23381" xr:uid="{F9BA5873-6310-4376-B8FD-07F2F88EE144}"/>
    <cellStyle name="Separador de milhares 4 4 17 2 2 2" xfId="30689" xr:uid="{3F317431-77E5-415C-B845-CEBD9DD1F420}"/>
    <cellStyle name="Separador de milhares 4 4 17 2 2 3" xfId="39619" xr:uid="{07D431B1-27D4-4D78-B1A4-57E182931C7C}"/>
    <cellStyle name="Separador de milhares 4 4 17 2 2 4" xfId="45915" xr:uid="{10A587EF-3100-4E5C-A023-E92979CDE6DE}"/>
    <cellStyle name="Separador de milhares 4 4 17 2 3" xfId="23380" xr:uid="{D5AD6A73-A346-4A0F-81BF-7654904EE73E}"/>
    <cellStyle name="Separador de milhares 4 4 17 2 3 2" xfId="39618" xr:uid="{71A1F866-D4A9-47DF-807E-B4CCADDC729D}"/>
    <cellStyle name="Separador de milhares 4 4 17 2 4" xfId="25949" xr:uid="{27F836CC-7249-4D8E-8166-D2532B99A090}"/>
    <cellStyle name="Separador de milhares 4 4 17 2 5" xfId="27522" xr:uid="{790A379F-2764-4AFF-B64C-6EFDBCAE2678}"/>
    <cellStyle name="Separador de milhares 4 4 17 2 6" xfId="35264" xr:uid="{6AB1401F-3D99-4198-B125-BC376821E809}"/>
    <cellStyle name="Separador de milhares 4 4 17 2 7" xfId="43471" xr:uid="{40E62F4C-37AC-488D-A59B-C6D4E01FC2D8}"/>
    <cellStyle name="Separador de milhares 4 4 17 3" xfId="23382" xr:uid="{61C8658F-442B-43DE-9293-027F7C226E6F}"/>
    <cellStyle name="Separador de milhares 4 4 17 3 2" xfId="29466" xr:uid="{AD79EA86-930B-4669-9903-650CFC75DA93}"/>
    <cellStyle name="Separador de milhares 4 4 17 3 3" xfId="39620" xr:uid="{637E8E3D-431B-4CCD-8311-CE86870D2FCD}"/>
    <cellStyle name="Separador de milhares 4 4 17 3 4" xfId="44692" xr:uid="{C3CB2EE5-DDCA-46AA-A1E9-59E92123EA0E}"/>
    <cellStyle name="Separador de milhares 4 4 17 4" xfId="23379" xr:uid="{29A60028-1DF8-437A-9CEB-DDCAFC98E903}"/>
    <cellStyle name="Separador de milhares 4 4 17 4 2" xfId="32435" xr:uid="{EE9CE5DB-20F5-4B68-940F-81956B7E805F}"/>
    <cellStyle name="Separador de milhares 4 4 17 4 3" xfId="39617" xr:uid="{366C1DEB-C719-479B-873E-C247239F4CAA}"/>
    <cellStyle name="Separador de milhares 4 4 17 4 4" xfId="47166" xr:uid="{236DC117-7AF3-433B-BB7B-3F5A9D973BBA}"/>
    <cellStyle name="Separador de milhares 4 4 17 5" xfId="33804" xr:uid="{925C043D-174B-4C7A-957F-A8A5F5BA3B72}"/>
    <cellStyle name="Separador de milhares 4 4 17 5 2" xfId="48683" xr:uid="{588D9945-3B61-4221-BC29-F4E642201FE9}"/>
    <cellStyle name="Separador de milhares 4 4 17 6" xfId="42248" xr:uid="{96F7555B-8673-457C-8A7A-166DBF573B36}"/>
    <cellStyle name="Separador de milhares 4 4 18" xfId="17084" xr:uid="{CDD7E5E0-3F32-49CB-85A7-B010E1AFE4FD}"/>
    <cellStyle name="Separador de milhares 4 4 18 2" xfId="23384" xr:uid="{62E157B3-4434-495D-8C5D-6AB34F4B645E}"/>
    <cellStyle name="Separador de milhares 4 4 18 2 2" xfId="30681" xr:uid="{CFB483DE-E5C1-4968-A7FC-1AFFD9CD4F7F}"/>
    <cellStyle name="Separador de milhares 4 4 18 2 3" xfId="39622" xr:uid="{924CEBB4-DB3B-49F2-A977-F319E59BACFE}"/>
    <cellStyle name="Separador de milhares 4 4 18 2 4" xfId="45907" xr:uid="{9294A727-422C-4AA6-9729-E9C10DFD032D}"/>
    <cellStyle name="Separador de milhares 4 4 18 3" xfId="23383" xr:uid="{04A6567C-5240-4E33-AF27-A3EDAE7FCB32}"/>
    <cellStyle name="Separador de milhares 4 4 18 3 2" xfId="39621" xr:uid="{E00D0C82-026D-4D0B-88E2-EEDD7576CD38}"/>
    <cellStyle name="Separador de milhares 4 4 18 4" xfId="25941" xr:uid="{A714A586-A1ED-4483-8BF5-9BB27CD79A16}"/>
    <cellStyle name="Separador de milhares 4 4 18 5" xfId="27514" xr:uid="{1DDCB478-A225-4280-9925-7CBA28D9925D}"/>
    <cellStyle name="Separador de milhares 4 4 18 6" xfId="35256" xr:uid="{B952D672-ADB8-488D-BF69-DAF04B70D049}"/>
    <cellStyle name="Separador de milhares 4 4 18 7" xfId="43463" xr:uid="{9CDA584C-CDA3-4119-B148-3A6EC5417555}"/>
    <cellStyle name="Separador de milhares 4 4 19" xfId="23385" xr:uid="{36C9AC78-7B5D-44A0-BCAF-E3DA21025BA7}"/>
    <cellStyle name="Separador de milhares 4 4 19 2" xfId="29458" xr:uid="{0F91C8C6-4E6A-4A03-8A48-A2471A3F8951}"/>
    <cellStyle name="Separador de milhares 4 4 19 3" xfId="39623" xr:uid="{6906109F-7827-40BE-A866-C1AED2F1AB25}"/>
    <cellStyle name="Separador de milhares 4 4 19 4" xfId="44684" xr:uid="{B577B3DB-4EE9-429F-8A31-B38D87CB2B99}"/>
    <cellStyle name="Separador de milhares 4 4 2" xfId="14463" xr:uid="{68C39E86-7898-4CC9-AEB3-B3B2EAEC6D2D}"/>
    <cellStyle name="Separador de milhares 4 4 2 2" xfId="17093" xr:uid="{E32974B4-6E57-455E-8FFE-E6A014B9C4C6}"/>
    <cellStyle name="Separador de milhares 4 4 2 2 2" xfId="23388" xr:uid="{C0A4240F-7126-4D57-8BD0-0AFA0BF9CD5D}"/>
    <cellStyle name="Separador de milhares 4 4 2 2 2 2" xfId="30690" xr:uid="{00F27702-D03A-408F-BE67-543E53598A77}"/>
    <cellStyle name="Separador de milhares 4 4 2 2 2 3" xfId="39626" xr:uid="{DF6099B0-1C08-4AB9-88F0-48F77BA1D212}"/>
    <cellStyle name="Separador de milhares 4 4 2 2 2 4" xfId="45916" xr:uid="{AE0695D3-1480-4244-95EE-404326DD7E6D}"/>
    <cellStyle name="Separador de milhares 4 4 2 2 3" xfId="23387" xr:uid="{3A5C9797-7BB8-4A9C-BC3B-DA106EA95046}"/>
    <cellStyle name="Separador de milhares 4 4 2 2 3 2" xfId="39625" xr:uid="{97E66680-26FE-45FF-8128-A740B0D5D161}"/>
    <cellStyle name="Separador de milhares 4 4 2 2 4" xfId="25950" xr:uid="{7B69D420-E1D4-4172-99CB-2A367E0797C3}"/>
    <cellStyle name="Separador de milhares 4 4 2 2 5" xfId="27523" xr:uid="{FE4EBFF9-C24A-4152-9EBD-A2F0BF97AD37}"/>
    <cellStyle name="Separador de milhares 4 4 2 2 6" xfId="35265" xr:uid="{E8DB234C-0508-46B5-87E0-4280A79D724F}"/>
    <cellStyle name="Separador de milhares 4 4 2 2 7" xfId="43472" xr:uid="{D12FDFCB-8B7D-4092-BA23-A1BC709C44A1}"/>
    <cellStyle name="Separador de milhares 4 4 2 3" xfId="23389" xr:uid="{0637CD02-8A30-485E-9A1B-F103655DA8CD}"/>
    <cellStyle name="Separador de milhares 4 4 2 3 2" xfId="29467" xr:uid="{C9D2C7D5-6610-4F8A-988C-82D4CA23ACE8}"/>
    <cellStyle name="Separador de milhares 4 4 2 3 3" xfId="39627" xr:uid="{1FEC3BFB-7E52-4B49-9CC6-92FF04D9EE4D}"/>
    <cellStyle name="Separador de milhares 4 4 2 3 4" xfId="44693" xr:uid="{E97E5B32-F4AB-4033-BB4C-052A81B630E6}"/>
    <cellStyle name="Separador de milhares 4 4 2 4" xfId="23386" xr:uid="{071E2516-190E-40B1-B767-3F34ED40F5E2}"/>
    <cellStyle name="Separador de milhares 4 4 2 4 2" xfId="32436" xr:uid="{A1944CBC-D2E0-4910-A674-F24B5D5D3373}"/>
    <cellStyle name="Separador de milhares 4 4 2 4 3" xfId="39624" xr:uid="{236508A8-62FE-4819-B0E3-30E479BCCBF6}"/>
    <cellStyle name="Separador de milhares 4 4 2 4 4" xfId="47167" xr:uid="{1D3C7AEC-2BBC-42F4-97FD-721453FAAB3D}"/>
    <cellStyle name="Separador de milhares 4 4 2 5" xfId="33805" xr:uid="{12DA6370-92A8-47B6-BB91-68BB1ADFA4E3}"/>
    <cellStyle name="Separador de milhares 4 4 2 5 2" xfId="48684" xr:uid="{862ACA9E-8408-4D72-9FE4-733A2F2C5DB6}"/>
    <cellStyle name="Separador de milhares 4 4 2 6" xfId="42249" xr:uid="{18E660F5-56DD-47B6-9F69-D685DE5C5A4E}"/>
    <cellStyle name="Separador de milhares 4 4 20" xfId="23350" xr:uid="{200DED70-B67A-4B4C-BC24-6F4E16CE264C}"/>
    <cellStyle name="Separador de milhares 4 4 20 2" xfId="32427" xr:uid="{3F525066-A7D8-405C-8E67-00880002B510}"/>
    <cellStyle name="Separador de milhares 4 4 20 3" xfId="39588" xr:uid="{72014A33-BABB-4CB9-9A4F-172F42BD0BB0}"/>
    <cellStyle name="Separador de milhares 4 4 20 4" xfId="47158" xr:uid="{5553A96D-5F69-4E92-BA10-5D20C346A7B2}"/>
    <cellStyle name="Separador de milhares 4 4 21" xfId="33796" xr:uid="{AE649769-8D8F-48FF-A786-04E3B5B0EF2F}"/>
    <cellStyle name="Separador de milhares 4 4 21 2" xfId="48675" xr:uid="{CBAF848F-81DB-496C-93F2-53C85DB51BCA}"/>
    <cellStyle name="Separador de milhares 4 4 22" xfId="42240" xr:uid="{DF995895-C798-4ADB-9F9A-E1D6943C9B6F}"/>
    <cellStyle name="Separador de milhares 4 4 3" xfId="14464" xr:uid="{19825354-DE9A-41A6-AFD5-8E5E0EEF102E}"/>
    <cellStyle name="Separador de milhares 4 4 3 2" xfId="17094" xr:uid="{487C3781-4E0D-4F98-8429-B3C852CF930A}"/>
    <cellStyle name="Separador de milhares 4 4 3 2 2" xfId="23392" xr:uid="{1FFE5F15-4F59-4D49-B4A8-011E9D75C8E1}"/>
    <cellStyle name="Separador de milhares 4 4 3 2 2 2" xfId="30691" xr:uid="{31F6823B-DCCF-451A-BD99-3DB033C4A1E7}"/>
    <cellStyle name="Separador de milhares 4 4 3 2 2 3" xfId="39630" xr:uid="{0F42EA37-8D7F-47C1-ADA6-293F98261F78}"/>
    <cellStyle name="Separador de milhares 4 4 3 2 2 4" xfId="45917" xr:uid="{21D744B9-865E-4EE1-8F23-43CB0E611725}"/>
    <cellStyle name="Separador de milhares 4 4 3 2 3" xfId="23391" xr:uid="{10AAC1E0-FE6C-4187-8350-2C388A8E1D19}"/>
    <cellStyle name="Separador de milhares 4 4 3 2 3 2" xfId="39629" xr:uid="{80D5E258-AE24-41D1-9DD7-73961F0FC9B0}"/>
    <cellStyle name="Separador de milhares 4 4 3 2 4" xfId="25951" xr:uid="{A19AFDEB-4CC6-4AC2-8DEE-74A116DAF128}"/>
    <cellStyle name="Separador de milhares 4 4 3 2 5" xfId="27524" xr:uid="{6D74E640-26A5-40EB-93DA-FA80FC793E65}"/>
    <cellStyle name="Separador de milhares 4 4 3 2 6" xfId="35266" xr:uid="{316AC804-6249-445F-A50C-14AA6715CE60}"/>
    <cellStyle name="Separador de milhares 4 4 3 2 7" xfId="43473" xr:uid="{7ABA8FDA-8BCC-415B-849A-B286CFDA685B}"/>
    <cellStyle name="Separador de milhares 4 4 3 3" xfId="23393" xr:uid="{2D5F6F2A-281F-4CA6-8C46-A39E84937C21}"/>
    <cellStyle name="Separador de milhares 4 4 3 3 2" xfId="29468" xr:uid="{F3F89CD7-DA6D-4161-A697-44BE0051DBF1}"/>
    <cellStyle name="Separador de milhares 4 4 3 3 3" xfId="39631" xr:uid="{14A68095-FD6E-48E1-9642-1F79CAC47D9C}"/>
    <cellStyle name="Separador de milhares 4 4 3 3 4" xfId="44694" xr:uid="{1FF97475-15E9-4FAB-990C-0295C14F2E3E}"/>
    <cellStyle name="Separador de milhares 4 4 3 4" xfId="23390" xr:uid="{1060471A-518A-433B-95DC-CCB66CE316F6}"/>
    <cellStyle name="Separador de milhares 4 4 3 4 2" xfId="32437" xr:uid="{3B4675AA-D959-42F9-9057-B2A89A438377}"/>
    <cellStyle name="Separador de milhares 4 4 3 4 3" xfId="39628" xr:uid="{442C8848-2287-40A3-A901-EF3E6FC34A32}"/>
    <cellStyle name="Separador de milhares 4 4 3 4 4" xfId="47168" xr:uid="{2A0E22D0-501E-4CC2-B6BF-6A62C3FAA84D}"/>
    <cellStyle name="Separador de milhares 4 4 3 5" xfId="33806" xr:uid="{7165A48D-0C6C-49D7-A0FA-B9AA33CCA90D}"/>
    <cellStyle name="Separador de milhares 4 4 3 5 2" xfId="48685" xr:uid="{0DA98E7F-513E-4290-8D76-2B39405F1DC4}"/>
    <cellStyle name="Separador de milhares 4 4 3 6" xfId="42250" xr:uid="{CB2C2B7E-E2A0-4705-8F0A-67D13B806A84}"/>
    <cellStyle name="Separador de milhares 4 4 4" xfId="14465" xr:uid="{74BDEB2D-66AD-4D9D-AD6D-F5076D76501E}"/>
    <cellStyle name="Separador de milhares 4 4 4 2" xfId="17095" xr:uid="{4C70F528-A73B-461C-B4BD-1925AFDD105F}"/>
    <cellStyle name="Separador de milhares 4 4 4 2 2" xfId="23396" xr:uid="{BAAAE4FD-4E89-4FAF-9B7D-38417E454D2A}"/>
    <cellStyle name="Separador de milhares 4 4 4 2 2 2" xfId="30692" xr:uid="{B1993A96-DF2A-4C29-A295-C90A82E05EF4}"/>
    <cellStyle name="Separador de milhares 4 4 4 2 2 3" xfId="39634" xr:uid="{0F5D3ED9-811D-4701-917B-B69228F6B445}"/>
    <cellStyle name="Separador de milhares 4 4 4 2 2 4" xfId="45918" xr:uid="{0755F1B9-5685-4666-A888-CF65DB359A8A}"/>
    <cellStyle name="Separador de milhares 4 4 4 2 3" xfId="23395" xr:uid="{873B7169-F93A-49C0-A8A4-087AB494E954}"/>
    <cellStyle name="Separador de milhares 4 4 4 2 3 2" xfId="39633" xr:uid="{7F94E452-8B42-4EE6-8852-8AB7E6C9EC8B}"/>
    <cellStyle name="Separador de milhares 4 4 4 2 4" xfId="25952" xr:uid="{896583EF-5188-4F8E-81DA-ADF453E2ED0F}"/>
    <cellStyle name="Separador de milhares 4 4 4 2 5" xfId="27525" xr:uid="{A6540281-EF4C-46CB-97AB-E5CABFE68A8C}"/>
    <cellStyle name="Separador de milhares 4 4 4 2 6" xfId="35267" xr:uid="{3FD65B81-5699-4B3C-80EA-06BAF7A1AC08}"/>
    <cellStyle name="Separador de milhares 4 4 4 2 7" xfId="43474" xr:uid="{83535CAD-086B-4251-8280-7C6A152C5282}"/>
    <cellStyle name="Separador de milhares 4 4 4 3" xfId="23397" xr:uid="{9A6E214E-59AB-46AB-A733-013D18BB2F0B}"/>
    <cellStyle name="Separador de milhares 4 4 4 3 2" xfId="29469" xr:uid="{AB52B0F5-D634-4B18-8499-1B912CDF3749}"/>
    <cellStyle name="Separador de milhares 4 4 4 3 3" xfId="39635" xr:uid="{20E24B26-3BAB-4A85-88C2-CD6FE425383E}"/>
    <cellStyle name="Separador de milhares 4 4 4 3 4" xfId="44695" xr:uid="{A0D70C95-7387-4DE8-BAB9-65F6AB7FA7C8}"/>
    <cellStyle name="Separador de milhares 4 4 4 4" xfId="23394" xr:uid="{0A5FE5CA-2599-4C52-B60B-6B4B68EA02F8}"/>
    <cellStyle name="Separador de milhares 4 4 4 4 2" xfId="32438" xr:uid="{D8BA036E-935B-4E99-BE04-9E0F3085E928}"/>
    <cellStyle name="Separador de milhares 4 4 4 4 3" xfId="39632" xr:uid="{26F6F255-0ED9-40C1-B94D-CD4A4770FEB0}"/>
    <cellStyle name="Separador de milhares 4 4 4 4 4" xfId="47169" xr:uid="{4FA83FDA-FAD8-4319-9734-1462E9CB479E}"/>
    <cellStyle name="Separador de milhares 4 4 4 5" xfId="33807" xr:uid="{D8254354-4439-485A-B96C-F6D2D945CD35}"/>
    <cellStyle name="Separador de milhares 4 4 4 5 2" xfId="48686" xr:uid="{457A80B4-AB04-4221-886E-DEB1F336B4B5}"/>
    <cellStyle name="Separador de milhares 4 4 4 6" xfId="42251" xr:uid="{8BF31176-FFA4-44A0-8E7B-EC5D6C8CE8DD}"/>
    <cellStyle name="Separador de milhares 4 4 5" xfId="14466" xr:uid="{A02CBD64-E155-4F6D-AA3A-C9F8CB005404}"/>
    <cellStyle name="Separador de milhares 4 4 5 2" xfId="17096" xr:uid="{AB29E8C6-FA11-4976-B84C-5015D40A6438}"/>
    <cellStyle name="Separador de milhares 4 4 5 2 2" xfId="23400" xr:uid="{1A85FEAD-7DC8-47AF-94B5-1B2490E054DC}"/>
    <cellStyle name="Separador de milhares 4 4 5 2 2 2" xfId="30693" xr:uid="{F2C4A20A-8467-42DD-98B1-6E4DE8689EB1}"/>
    <cellStyle name="Separador de milhares 4 4 5 2 2 3" xfId="39638" xr:uid="{046E31BE-174D-4BE7-A316-BB14F9B263C0}"/>
    <cellStyle name="Separador de milhares 4 4 5 2 2 4" xfId="45919" xr:uid="{D9B08B0C-7F5B-44FB-A020-55C9DD0BCBE1}"/>
    <cellStyle name="Separador de milhares 4 4 5 2 3" xfId="23399" xr:uid="{43CC4197-9AE4-41EA-8531-D9E05936B6FB}"/>
    <cellStyle name="Separador de milhares 4 4 5 2 3 2" xfId="39637" xr:uid="{417418E5-E4F6-433C-8E7D-3371158B0DDD}"/>
    <cellStyle name="Separador de milhares 4 4 5 2 4" xfId="25953" xr:uid="{C456FA51-6B6E-4F23-B21D-9F985CE90E50}"/>
    <cellStyle name="Separador de milhares 4 4 5 2 5" xfId="27526" xr:uid="{72F8B9DB-946B-41B7-A64D-13BEF8F5ED6A}"/>
    <cellStyle name="Separador de milhares 4 4 5 2 6" xfId="35268" xr:uid="{3C228F71-B2FE-47E2-9EC5-AB9E17841002}"/>
    <cellStyle name="Separador de milhares 4 4 5 2 7" xfId="43475" xr:uid="{49C1CD80-25D5-4473-A70D-2A85BC78F448}"/>
    <cellStyle name="Separador de milhares 4 4 5 3" xfId="23401" xr:uid="{D1FAB222-2172-459B-AFD1-A41B02A6208D}"/>
    <cellStyle name="Separador de milhares 4 4 5 3 2" xfId="29470" xr:uid="{BA847A93-16B1-44F1-A6B4-997E6CF37F27}"/>
    <cellStyle name="Separador de milhares 4 4 5 3 3" xfId="39639" xr:uid="{AF096D0C-74BD-41FE-992E-4C75C6E931F7}"/>
    <cellStyle name="Separador de milhares 4 4 5 3 4" xfId="44696" xr:uid="{F931D4CC-426C-4B07-9B7C-C501E5486D68}"/>
    <cellStyle name="Separador de milhares 4 4 5 4" xfId="23398" xr:uid="{1DC9CD3C-4F1C-4155-9B55-E823F44F371A}"/>
    <cellStyle name="Separador de milhares 4 4 5 4 2" xfId="32439" xr:uid="{CEB7F15A-46A1-4628-AD94-F33551879D5D}"/>
    <cellStyle name="Separador de milhares 4 4 5 4 3" xfId="39636" xr:uid="{1CDB8D0D-52DE-4668-BADC-78E254C63EEA}"/>
    <cellStyle name="Separador de milhares 4 4 5 4 4" xfId="47170" xr:uid="{9FCB6E33-D812-49D2-B0D5-56F54CC15CD0}"/>
    <cellStyle name="Separador de milhares 4 4 5 5" xfId="33808" xr:uid="{F0C28464-A06D-48E5-8510-952E7BDB6F18}"/>
    <cellStyle name="Separador de milhares 4 4 5 5 2" xfId="48687" xr:uid="{8F770292-28BC-4161-8FF5-F372ECD5F30C}"/>
    <cellStyle name="Separador de milhares 4 4 5 6" xfId="42252" xr:uid="{9287DE98-C910-4125-BE20-21E5E23AE610}"/>
    <cellStyle name="Separador de milhares 4 4 6" xfId="14467" xr:uid="{D7587298-BEEF-4C5E-A934-10CF87F1744B}"/>
    <cellStyle name="Separador de milhares 4 4 6 2" xfId="17097" xr:uid="{078F63A6-DDEA-4971-A8D2-BEF963EACA16}"/>
    <cellStyle name="Separador de milhares 4 4 6 2 2" xfId="23404" xr:uid="{1DABCDF3-5128-4968-AF25-555D993D71CE}"/>
    <cellStyle name="Separador de milhares 4 4 6 2 2 2" xfId="30694" xr:uid="{190C7EC6-FD7B-418A-9128-AC1C11DAB66B}"/>
    <cellStyle name="Separador de milhares 4 4 6 2 2 3" xfId="39642" xr:uid="{5C06AD3B-444A-4AA6-BFEE-2C246BCBBDD1}"/>
    <cellStyle name="Separador de milhares 4 4 6 2 2 4" xfId="45920" xr:uid="{36A2CB43-4CBF-4766-A125-14380977C16B}"/>
    <cellStyle name="Separador de milhares 4 4 6 2 3" xfId="23403" xr:uid="{E92B1A09-73AF-4748-A37C-616625218FA2}"/>
    <cellStyle name="Separador de milhares 4 4 6 2 3 2" xfId="39641" xr:uid="{8EED5B26-1C62-4B2B-846A-604226E6DAA5}"/>
    <cellStyle name="Separador de milhares 4 4 6 2 4" xfId="25954" xr:uid="{3AEF6E28-ECB0-46EE-BEC9-885ECD261B92}"/>
    <cellStyle name="Separador de milhares 4 4 6 2 5" xfId="27527" xr:uid="{73C8FC57-81EB-4DD3-A936-6B30B868CF8F}"/>
    <cellStyle name="Separador de milhares 4 4 6 2 6" xfId="35269" xr:uid="{DF232131-94F3-492D-B6B5-4C22E298A296}"/>
    <cellStyle name="Separador de milhares 4 4 6 2 7" xfId="43476" xr:uid="{F54F4369-68AF-444F-B2ED-555CE11F8A33}"/>
    <cellStyle name="Separador de milhares 4 4 6 3" xfId="23405" xr:uid="{C059838A-0617-4360-B690-29D8F908DE4C}"/>
    <cellStyle name="Separador de milhares 4 4 6 3 2" xfId="29471" xr:uid="{7660C200-0364-4448-BAAC-A8DC584B9025}"/>
    <cellStyle name="Separador de milhares 4 4 6 3 3" xfId="39643" xr:uid="{FC9421BB-22DD-49FE-8345-6F4C64999C34}"/>
    <cellStyle name="Separador de milhares 4 4 6 3 4" xfId="44697" xr:uid="{EF2EF647-D7F0-4ECA-92DC-34EE39D54E76}"/>
    <cellStyle name="Separador de milhares 4 4 6 4" xfId="23402" xr:uid="{CC3295F7-C78A-4F24-9FB7-1179551C5EB7}"/>
    <cellStyle name="Separador de milhares 4 4 6 4 2" xfId="32440" xr:uid="{F27CDEA7-7D90-49FF-B87C-C5D7A36E04C7}"/>
    <cellStyle name="Separador de milhares 4 4 6 4 3" xfId="39640" xr:uid="{EFD2EBA8-CE41-4346-A964-9BEB058D8C1B}"/>
    <cellStyle name="Separador de milhares 4 4 6 4 4" xfId="47171" xr:uid="{807B3D8B-4809-4D20-A50F-52F66A707926}"/>
    <cellStyle name="Separador de milhares 4 4 6 5" xfId="33809" xr:uid="{A157BFC3-079C-4376-A6CF-0DBD4B75E203}"/>
    <cellStyle name="Separador de milhares 4 4 6 5 2" xfId="48688" xr:uid="{982EBD0D-3159-4D6F-B4F8-6523CE411781}"/>
    <cellStyle name="Separador de milhares 4 4 6 6" xfId="42253" xr:uid="{A37C47EE-4FFD-4B3E-AF93-2FD503725064}"/>
    <cellStyle name="Separador de milhares 4 4 7" xfId="14468" xr:uid="{9E5FE88C-09B0-4ABB-943F-9BE82914267B}"/>
    <cellStyle name="Separador de milhares 4 4 7 2" xfId="17098" xr:uid="{CE8D159B-9097-430E-85AC-AC34BF5F3574}"/>
    <cellStyle name="Separador de milhares 4 4 7 2 2" xfId="23408" xr:uid="{CF251B20-5D86-4615-BAFE-3D5E0BD120B1}"/>
    <cellStyle name="Separador de milhares 4 4 7 2 2 2" xfId="30695" xr:uid="{A673AEFC-242F-4B3C-ADB1-FDA6B1FAFC83}"/>
    <cellStyle name="Separador de milhares 4 4 7 2 2 3" xfId="39646" xr:uid="{91E56004-2A43-44CC-99B4-710CDBB7AC91}"/>
    <cellStyle name="Separador de milhares 4 4 7 2 2 4" xfId="45921" xr:uid="{CF79652F-012C-43FD-8804-C9E173AB5E86}"/>
    <cellStyle name="Separador de milhares 4 4 7 2 3" xfId="23407" xr:uid="{5B10D402-7F75-4459-BD8C-9403799B7D96}"/>
    <cellStyle name="Separador de milhares 4 4 7 2 3 2" xfId="39645" xr:uid="{D85E16E1-F1D0-492B-B520-33A21149C988}"/>
    <cellStyle name="Separador de milhares 4 4 7 2 4" xfId="25955" xr:uid="{09F952C9-3915-45A9-9B44-2BCE805FFAEB}"/>
    <cellStyle name="Separador de milhares 4 4 7 2 5" xfId="27528" xr:uid="{7C101058-8CD2-4F3C-B4C0-CEAB9C1CAF01}"/>
    <cellStyle name="Separador de milhares 4 4 7 2 6" xfId="35270" xr:uid="{F9EB13A8-DBC5-469B-89DE-18EF107AC52F}"/>
    <cellStyle name="Separador de milhares 4 4 7 2 7" xfId="43477" xr:uid="{8A3305FE-7C26-4E5C-A610-648BE32108EB}"/>
    <cellStyle name="Separador de milhares 4 4 7 3" xfId="23409" xr:uid="{52539C6D-5E6B-4CFE-831A-CAEB293FF5DF}"/>
    <cellStyle name="Separador de milhares 4 4 7 3 2" xfId="29472" xr:uid="{2E6FAA50-3922-42BF-A789-DF661ED02486}"/>
    <cellStyle name="Separador de milhares 4 4 7 3 3" xfId="39647" xr:uid="{D6B35DC6-7839-415F-86EC-AA838E0BEDE2}"/>
    <cellStyle name="Separador de milhares 4 4 7 3 4" xfId="44698" xr:uid="{93ADC4DC-31A4-4AB2-8180-672D6710FD35}"/>
    <cellStyle name="Separador de milhares 4 4 7 4" xfId="23406" xr:uid="{2368D6E9-E241-45E8-A013-35BF685891D4}"/>
    <cellStyle name="Separador de milhares 4 4 7 4 2" xfId="32441" xr:uid="{1D5746D3-D3D1-4C45-9F12-450A99974509}"/>
    <cellStyle name="Separador de milhares 4 4 7 4 3" xfId="39644" xr:uid="{5FE5F60A-E23B-43CA-BB03-1BF77F4AFE93}"/>
    <cellStyle name="Separador de milhares 4 4 7 4 4" xfId="47172" xr:uid="{67F654EB-65C4-4225-B935-CCEAD579B3F4}"/>
    <cellStyle name="Separador de milhares 4 4 7 5" xfId="33810" xr:uid="{22DB9683-EF00-4BF1-91DF-A443148887FB}"/>
    <cellStyle name="Separador de milhares 4 4 7 5 2" xfId="48689" xr:uid="{9BFAB286-60CB-494A-B019-895AE8E145C9}"/>
    <cellStyle name="Separador de milhares 4 4 7 6" xfId="42254" xr:uid="{D3941370-F8C3-4325-9C64-2B3E226F93FB}"/>
    <cellStyle name="Separador de milhares 4 4 8" xfId="14469" xr:uid="{6DB34BE7-9DE7-4F45-9A36-EF83EE8E48DD}"/>
    <cellStyle name="Separador de milhares 4 4 8 2" xfId="17099" xr:uid="{51052119-9D80-43AD-B3B5-5F30BEC62FA8}"/>
    <cellStyle name="Separador de milhares 4 4 8 2 2" xfId="23412" xr:uid="{6CD017C6-30F1-423D-86BD-4D3B57EC4B50}"/>
    <cellStyle name="Separador de milhares 4 4 8 2 2 2" xfId="30696" xr:uid="{CC2DA98D-5CBF-44D8-8AAE-B671409F1CE5}"/>
    <cellStyle name="Separador de milhares 4 4 8 2 2 3" xfId="39650" xr:uid="{BBCB379E-D96E-4DFA-B0CE-1518423ACA80}"/>
    <cellStyle name="Separador de milhares 4 4 8 2 2 4" xfId="45922" xr:uid="{A6431EB5-C059-4ABA-9C8B-D808F6AA5B0E}"/>
    <cellStyle name="Separador de milhares 4 4 8 2 3" xfId="23411" xr:uid="{80AEE111-2DCA-40A5-90DB-D46BE05DD5E8}"/>
    <cellStyle name="Separador de milhares 4 4 8 2 3 2" xfId="39649" xr:uid="{326B2765-F331-4472-A2F9-E22F0A0FFC06}"/>
    <cellStyle name="Separador de milhares 4 4 8 2 4" xfId="25956" xr:uid="{E7BFDF1D-1A7D-4B98-B27F-B0B071D53625}"/>
    <cellStyle name="Separador de milhares 4 4 8 2 5" xfId="27529" xr:uid="{F58FF74A-E4E2-465E-B69F-98323DD376AF}"/>
    <cellStyle name="Separador de milhares 4 4 8 2 6" xfId="35271" xr:uid="{AF6F69FA-3F9F-42DE-8B6D-1687D1294444}"/>
    <cellStyle name="Separador de milhares 4 4 8 2 7" xfId="43478" xr:uid="{FFC189A6-B1A6-45BA-901A-DE8AA23C4E46}"/>
    <cellStyle name="Separador de milhares 4 4 8 3" xfId="23413" xr:uid="{7ECF7D42-16A7-47B9-8E42-CB94B1B180D8}"/>
    <cellStyle name="Separador de milhares 4 4 8 3 2" xfId="29473" xr:uid="{74BAC6B0-C150-4899-87EF-6BE68950CFC3}"/>
    <cellStyle name="Separador de milhares 4 4 8 3 3" xfId="39651" xr:uid="{84983802-C33F-4D4F-8DA9-4CE5C15E786B}"/>
    <cellStyle name="Separador de milhares 4 4 8 3 4" xfId="44699" xr:uid="{31E92C3A-6AE1-4CE0-9CE2-387DAAC7B718}"/>
    <cellStyle name="Separador de milhares 4 4 8 4" xfId="23410" xr:uid="{B53F691F-D9F5-494D-A544-AF664447BDAE}"/>
    <cellStyle name="Separador de milhares 4 4 8 4 2" xfId="32442" xr:uid="{373FBCAE-A95B-460F-B271-119EA5B3C109}"/>
    <cellStyle name="Separador de milhares 4 4 8 4 3" xfId="39648" xr:uid="{86DA8A1A-EBA7-4295-B767-48E2993EF354}"/>
    <cellStyle name="Separador de milhares 4 4 8 4 4" xfId="47173" xr:uid="{E8E1ED59-E8AF-4DDE-BACF-DD9C53F9BE7A}"/>
    <cellStyle name="Separador de milhares 4 4 8 5" xfId="33811" xr:uid="{C778C3B0-0613-402F-907C-EEB9F75196BD}"/>
    <cellStyle name="Separador de milhares 4 4 8 5 2" xfId="48690" xr:uid="{2B2EEA2A-3D15-4193-BE52-EF7D208D5C9B}"/>
    <cellStyle name="Separador de milhares 4 4 8 6" xfId="42255" xr:uid="{E7228394-25C1-4930-8A3B-EA2BEE5C3041}"/>
    <cellStyle name="Separador de milhares 4 4 9" xfId="14470" xr:uid="{BB2CEA5F-4C4E-473E-9C71-E0C08F4F18D4}"/>
    <cellStyle name="Separador de milhares 4 4 9 2" xfId="17100" xr:uid="{37601DD8-8B4C-431A-9165-2C3D48049D60}"/>
    <cellStyle name="Separador de milhares 4 4 9 2 2" xfId="23416" xr:uid="{71274757-28A3-4995-8F65-0A80F9A57171}"/>
    <cellStyle name="Separador de milhares 4 4 9 2 2 2" xfId="30697" xr:uid="{35ED81D8-DCF0-4BFC-957C-B86B1DF25AE9}"/>
    <cellStyle name="Separador de milhares 4 4 9 2 2 3" xfId="39654" xr:uid="{E30AA5E5-7A2B-4344-8319-4BABCF74D0E4}"/>
    <cellStyle name="Separador de milhares 4 4 9 2 2 4" xfId="45923" xr:uid="{ED453EF3-A491-4B3D-8F46-2DB17EBD8B22}"/>
    <cellStyle name="Separador de milhares 4 4 9 2 3" xfId="23415" xr:uid="{B03D72C9-E43A-466C-A088-FF7D3EF4D68E}"/>
    <cellStyle name="Separador de milhares 4 4 9 2 3 2" xfId="39653" xr:uid="{FAE5DEE9-571A-4FF8-A582-2310AFC1F176}"/>
    <cellStyle name="Separador de milhares 4 4 9 2 4" xfId="25957" xr:uid="{877417E7-8AC4-48B5-89B7-1B7EB011D365}"/>
    <cellStyle name="Separador de milhares 4 4 9 2 5" xfId="27530" xr:uid="{14F1C2FD-B491-435B-BCE9-F23C58657C38}"/>
    <cellStyle name="Separador de milhares 4 4 9 2 6" xfId="35272" xr:uid="{D026D64C-D6FB-4D93-9A1C-77D0C14299C4}"/>
    <cellStyle name="Separador de milhares 4 4 9 2 7" xfId="43479" xr:uid="{2963CC43-7E61-4A96-A6D1-B4B5824730BE}"/>
    <cellStyle name="Separador de milhares 4 4 9 3" xfId="23417" xr:uid="{AA466585-5F36-4FFA-BC86-502788418693}"/>
    <cellStyle name="Separador de milhares 4 4 9 3 2" xfId="29474" xr:uid="{EC095412-54C9-42D9-A2DE-CA682D1BF34C}"/>
    <cellStyle name="Separador de milhares 4 4 9 3 3" xfId="39655" xr:uid="{B6F4C06C-AA29-4353-93FC-F56E3A22A32E}"/>
    <cellStyle name="Separador de milhares 4 4 9 3 4" xfId="44700" xr:uid="{C998BB55-B0A0-4974-B2EF-A3B4008363AC}"/>
    <cellStyle name="Separador de milhares 4 4 9 4" xfId="23414" xr:uid="{C08D0F45-5925-427E-BB3C-332E6A641818}"/>
    <cellStyle name="Separador de milhares 4 4 9 4 2" xfId="32443" xr:uid="{E67A3421-A724-4D3B-ABBF-0101CC71E9AC}"/>
    <cellStyle name="Separador de milhares 4 4 9 4 3" xfId="39652" xr:uid="{B13DFFA2-9AA7-410A-AA60-E9E9DDCCAB51}"/>
    <cellStyle name="Separador de milhares 4 4 9 4 4" xfId="47174" xr:uid="{7261B39D-575B-45FC-A278-9488946C65CF}"/>
    <cellStyle name="Separador de milhares 4 4 9 5" xfId="33812" xr:uid="{CE46C4D4-3B2B-4161-B7D4-709EE3DDDDB5}"/>
    <cellStyle name="Separador de milhares 4 4 9 5 2" xfId="48691" xr:uid="{61EF8DDD-A38B-4F55-A036-DA747115F0C1}"/>
    <cellStyle name="Separador de milhares 4 4 9 6" xfId="42256" xr:uid="{2C7DF412-5A0E-469A-BF4B-A2670A663238}"/>
    <cellStyle name="Separador de milhares 4 5" xfId="14471" xr:uid="{C13DD472-75FD-4609-9713-65FE8181E2B4}"/>
    <cellStyle name="Separador de milhares 4 5 10" xfId="14472" xr:uid="{D0DDD75E-B794-403C-9E83-34D10ED699BD}"/>
    <cellStyle name="Separador de milhares 4 5 10 2" xfId="17102" xr:uid="{BE002118-83C2-4375-811C-0EDA1E5EF0F8}"/>
    <cellStyle name="Separador de milhares 4 5 10 2 2" xfId="23421" xr:uid="{0BED0FFB-C285-4DAB-B75B-5947287258F4}"/>
    <cellStyle name="Separador de milhares 4 5 10 2 2 2" xfId="30699" xr:uid="{729F023C-A806-4702-B0DB-7FA1DB148656}"/>
    <cellStyle name="Separador de milhares 4 5 10 2 2 3" xfId="39659" xr:uid="{2AF16401-47BE-4A5F-95F3-B21F223CA2B7}"/>
    <cellStyle name="Separador de milhares 4 5 10 2 2 4" xfId="45925" xr:uid="{A317B2E1-1D2C-4112-9344-5ACCB1FB8D21}"/>
    <cellStyle name="Separador de milhares 4 5 10 2 3" xfId="23420" xr:uid="{EE97BC02-945B-46C6-8551-4EEFA3E01353}"/>
    <cellStyle name="Separador de milhares 4 5 10 2 3 2" xfId="39658" xr:uid="{0F612041-3D43-4C58-BF1A-C092BC5A106B}"/>
    <cellStyle name="Separador de milhares 4 5 10 2 4" xfId="25959" xr:uid="{2446D7FD-657F-45BD-9DE1-66A6DA1C66D3}"/>
    <cellStyle name="Separador de milhares 4 5 10 2 5" xfId="27532" xr:uid="{0E13B805-90F4-47EF-A80D-A4D4E83C55D3}"/>
    <cellStyle name="Separador de milhares 4 5 10 2 6" xfId="35274" xr:uid="{EEF28FFE-49DB-4FC5-976C-29C231DF8D58}"/>
    <cellStyle name="Separador de milhares 4 5 10 2 7" xfId="43481" xr:uid="{727EB54B-465D-46AE-BF8E-C51EDF9C73D1}"/>
    <cellStyle name="Separador de milhares 4 5 10 3" xfId="23422" xr:uid="{50EB68DB-53ED-4462-A148-43619FCF3CB8}"/>
    <cellStyle name="Separador de milhares 4 5 10 3 2" xfId="29476" xr:uid="{45613EFA-3800-4E2A-8B2E-22737DE037A1}"/>
    <cellStyle name="Separador de milhares 4 5 10 3 3" xfId="39660" xr:uid="{D9EAC869-2D68-426F-B9EE-3006A3E37F36}"/>
    <cellStyle name="Separador de milhares 4 5 10 3 4" xfId="44702" xr:uid="{563A149B-088A-41A3-BEC7-5F8A525FEED0}"/>
    <cellStyle name="Separador de milhares 4 5 10 4" xfId="23419" xr:uid="{03F81659-6C71-4CB3-BC0B-FE936618C763}"/>
    <cellStyle name="Separador de milhares 4 5 10 4 2" xfId="32445" xr:uid="{6B4BAD6F-F269-4713-A8F0-4F9CB571E944}"/>
    <cellStyle name="Separador de milhares 4 5 10 4 3" xfId="39657" xr:uid="{9C841E4F-5A4F-41E2-8966-E66759DC9789}"/>
    <cellStyle name="Separador de milhares 4 5 10 4 4" xfId="47176" xr:uid="{31D98400-4D1D-4D47-A1EE-72B63176F42E}"/>
    <cellStyle name="Separador de milhares 4 5 10 5" xfId="33814" xr:uid="{D9982C04-8D16-4AB3-9E62-8050F75E3F5D}"/>
    <cellStyle name="Separador de milhares 4 5 10 5 2" xfId="48693" xr:uid="{BA4CFF2F-D375-44C5-A333-035C471DD0BC}"/>
    <cellStyle name="Separador de milhares 4 5 10 6" xfId="42258" xr:uid="{E83E5C62-2053-48BA-BEB4-DE0D91178988}"/>
    <cellStyle name="Separador de milhares 4 5 11" xfId="14473" xr:uid="{53ECB472-10CA-4F87-82E7-166D3271D936}"/>
    <cellStyle name="Separador de milhares 4 5 11 2" xfId="17103" xr:uid="{4467B30E-8DFE-4F8A-B1D1-81934709CF03}"/>
    <cellStyle name="Separador de milhares 4 5 11 2 2" xfId="23425" xr:uid="{9151A4AF-5E1C-4599-B149-DCA493A792AC}"/>
    <cellStyle name="Separador de milhares 4 5 11 2 2 2" xfId="30700" xr:uid="{F0C95456-6587-4E2D-86F7-CB79E89E63C9}"/>
    <cellStyle name="Separador de milhares 4 5 11 2 2 3" xfId="39663" xr:uid="{1BE78F6C-7903-4A5E-8C82-E182BDB05C2F}"/>
    <cellStyle name="Separador de milhares 4 5 11 2 2 4" xfId="45926" xr:uid="{F0647A82-FAE1-4E80-A760-C3942E5C8236}"/>
    <cellStyle name="Separador de milhares 4 5 11 2 3" xfId="23424" xr:uid="{512836C9-6843-42BC-AA79-EADB9074C9AC}"/>
    <cellStyle name="Separador de milhares 4 5 11 2 3 2" xfId="39662" xr:uid="{0DD40A80-B286-470C-BEFB-26360B0319F6}"/>
    <cellStyle name="Separador de milhares 4 5 11 2 4" xfId="25960" xr:uid="{C00BE934-0680-4335-B3B7-656CA525BA20}"/>
    <cellStyle name="Separador de milhares 4 5 11 2 5" xfId="27533" xr:uid="{1CE43887-7FAC-47D9-9A71-4A562FB68E20}"/>
    <cellStyle name="Separador de milhares 4 5 11 2 6" xfId="35275" xr:uid="{03803D66-47FC-4AE7-9324-9DA8DCF7A9B2}"/>
    <cellStyle name="Separador de milhares 4 5 11 2 7" xfId="43482" xr:uid="{0B2ECA02-87FA-4C5C-958F-7A521B9AD70F}"/>
    <cellStyle name="Separador de milhares 4 5 11 3" xfId="23426" xr:uid="{A1225305-2826-464E-B6F7-62D24E95CE1B}"/>
    <cellStyle name="Separador de milhares 4 5 11 3 2" xfId="29477" xr:uid="{781439B0-4C46-4EA5-97E5-8DCED21CFC24}"/>
    <cellStyle name="Separador de milhares 4 5 11 3 3" xfId="39664" xr:uid="{1D1A49C2-879F-4F76-A7D4-E598583C0087}"/>
    <cellStyle name="Separador de milhares 4 5 11 3 4" xfId="44703" xr:uid="{64914721-A314-4EF9-B831-5DDF47902A3C}"/>
    <cellStyle name="Separador de milhares 4 5 11 4" xfId="23423" xr:uid="{AD534D34-4F1E-4FBC-98E5-ACF7ED0854A4}"/>
    <cellStyle name="Separador de milhares 4 5 11 4 2" xfId="32446" xr:uid="{B4635320-2464-4CF1-BBDF-B3CE83F3564C}"/>
    <cellStyle name="Separador de milhares 4 5 11 4 3" xfId="39661" xr:uid="{9B6A3437-EF21-43B9-A0C8-5819912CE158}"/>
    <cellStyle name="Separador de milhares 4 5 11 4 4" xfId="47177" xr:uid="{8EC503DE-9F59-4272-A5CF-74C974042AC7}"/>
    <cellStyle name="Separador de milhares 4 5 11 5" xfId="33815" xr:uid="{D8423F17-3C92-4838-8823-971021E4F6F9}"/>
    <cellStyle name="Separador de milhares 4 5 11 5 2" xfId="48694" xr:uid="{06679871-3707-45FE-A896-9E42E2A60555}"/>
    <cellStyle name="Separador de milhares 4 5 11 6" xfId="42259" xr:uid="{2BFA7A9D-FC3B-4942-833A-CF777173CF31}"/>
    <cellStyle name="Separador de milhares 4 5 12" xfId="14474" xr:uid="{F8D791BA-F9AA-462B-925D-24E8E3E417C6}"/>
    <cellStyle name="Separador de milhares 4 5 12 2" xfId="17104" xr:uid="{5898004F-B778-4C4A-9273-9E1DAC2E1F82}"/>
    <cellStyle name="Separador de milhares 4 5 12 2 2" xfId="23429" xr:uid="{D7C82E84-2018-4554-BD5B-46C7DCABAE54}"/>
    <cellStyle name="Separador de milhares 4 5 12 2 2 2" xfId="30701" xr:uid="{143D2B09-FE1A-430C-91C9-72DB2570ED3A}"/>
    <cellStyle name="Separador de milhares 4 5 12 2 2 3" xfId="39667" xr:uid="{0F89D46C-44A6-4CD5-8B72-52BC45B61584}"/>
    <cellStyle name="Separador de milhares 4 5 12 2 2 4" xfId="45927" xr:uid="{F6563F46-E0A5-4609-8A8B-E4CF70AAEA77}"/>
    <cellStyle name="Separador de milhares 4 5 12 2 3" xfId="23428" xr:uid="{3C4CDEF4-FF4F-4C3C-A9A0-E1E614051A50}"/>
    <cellStyle name="Separador de milhares 4 5 12 2 3 2" xfId="39666" xr:uid="{58B398A0-EFC9-4DDC-8AC6-574F529BA715}"/>
    <cellStyle name="Separador de milhares 4 5 12 2 4" xfId="25961" xr:uid="{8F010A03-A943-48B4-8600-38B2F14C4E95}"/>
    <cellStyle name="Separador de milhares 4 5 12 2 5" xfId="27534" xr:uid="{EBB8A8D3-9BB3-4B3D-B782-78802167C181}"/>
    <cellStyle name="Separador de milhares 4 5 12 2 6" xfId="35276" xr:uid="{982E560A-F2C8-4F58-83C5-CB53AF500D65}"/>
    <cellStyle name="Separador de milhares 4 5 12 2 7" xfId="43483" xr:uid="{17C17873-1F6E-46E4-99C0-5AB770EA86C4}"/>
    <cellStyle name="Separador de milhares 4 5 12 3" xfId="23430" xr:uid="{133DDADD-2C5D-4278-98A9-DAFE57A72FAF}"/>
    <cellStyle name="Separador de milhares 4 5 12 3 2" xfId="29478" xr:uid="{5DAF6CA9-FED4-4DA9-894B-78647595EEBC}"/>
    <cellStyle name="Separador de milhares 4 5 12 3 3" xfId="39668" xr:uid="{EEB7F1A6-F445-4439-A18D-17CAEE7B1CB2}"/>
    <cellStyle name="Separador de milhares 4 5 12 3 4" xfId="44704" xr:uid="{F7FF555D-668C-4F26-91FB-8A493DCB4439}"/>
    <cellStyle name="Separador de milhares 4 5 12 4" xfId="23427" xr:uid="{C8BDE812-C515-4134-8B9D-0D3BAF54860F}"/>
    <cellStyle name="Separador de milhares 4 5 12 4 2" xfId="32447" xr:uid="{29CFE92B-1AC5-4745-B1CE-E13D9F8850E1}"/>
    <cellStyle name="Separador de milhares 4 5 12 4 3" xfId="39665" xr:uid="{C7E8DC9D-7CE5-46F8-BA6D-DD3CDC642C2E}"/>
    <cellStyle name="Separador de milhares 4 5 12 4 4" xfId="47178" xr:uid="{92906DB0-6D2B-4A2D-A788-C1B784F0E916}"/>
    <cellStyle name="Separador de milhares 4 5 12 5" xfId="33816" xr:uid="{D3C355F3-CCAC-463C-80D2-7001A9EA4B19}"/>
    <cellStyle name="Separador de milhares 4 5 12 5 2" xfId="48695" xr:uid="{98CFC56F-6D27-4C98-99C1-BB0DDB02DCD2}"/>
    <cellStyle name="Separador de milhares 4 5 12 6" xfId="42260" xr:uid="{01D5BD3A-28FC-4698-96AC-5062808C16D6}"/>
    <cellStyle name="Separador de milhares 4 5 13" xfId="14475" xr:uid="{B971AF42-A8AB-431A-A4DB-C4AD7CB57CE9}"/>
    <cellStyle name="Separador de milhares 4 5 13 2" xfId="17105" xr:uid="{6BF24438-3A0C-406E-92B7-F08D0FE708CA}"/>
    <cellStyle name="Separador de milhares 4 5 13 2 2" xfId="23433" xr:uid="{5A66980C-02DC-4312-8C1C-DD2357ED4B58}"/>
    <cellStyle name="Separador de milhares 4 5 13 2 2 2" xfId="30702" xr:uid="{93A2A023-A198-4CA9-AF81-1ABCBE2E4D3F}"/>
    <cellStyle name="Separador de milhares 4 5 13 2 2 3" xfId="39671" xr:uid="{342A9B61-70AF-4A6F-8FEB-0DF490905B30}"/>
    <cellStyle name="Separador de milhares 4 5 13 2 2 4" xfId="45928" xr:uid="{2153048A-8A42-469F-86EA-939A6FBF9978}"/>
    <cellStyle name="Separador de milhares 4 5 13 2 3" xfId="23432" xr:uid="{BA15778E-086F-4A05-AB0E-01BB0AAF17C1}"/>
    <cellStyle name="Separador de milhares 4 5 13 2 3 2" xfId="39670" xr:uid="{A5335F7B-5D12-4E1B-8927-B2230DE80B73}"/>
    <cellStyle name="Separador de milhares 4 5 13 2 4" xfId="25962" xr:uid="{4BD3F9B7-507C-4AC7-8C42-70381B9E795C}"/>
    <cellStyle name="Separador de milhares 4 5 13 2 5" xfId="27535" xr:uid="{0913EC56-4059-4393-8684-C1553B03E63D}"/>
    <cellStyle name="Separador de milhares 4 5 13 2 6" xfId="35277" xr:uid="{13595A19-4DFE-4D84-A6B8-FE58EC9F7A23}"/>
    <cellStyle name="Separador de milhares 4 5 13 2 7" xfId="43484" xr:uid="{4E5FFE10-611A-4745-A2A5-D710E0C835B2}"/>
    <cellStyle name="Separador de milhares 4 5 13 3" xfId="23434" xr:uid="{E535DA87-0F43-4F5B-80A9-790CBB2ADF11}"/>
    <cellStyle name="Separador de milhares 4 5 13 3 2" xfId="29479" xr:uid="{3EE9BC7D-D4DB-4F90-83CA-E378D2F75F9D}"/>
    <cellStyle name="Separador de milhares 4 5 13 3 3" xfId="39672" xr:uid="{31C7ECAE-AD89-4720-90D8-814AB591AAC9}"/>
    <cellStyle name="Separador de milhares 4 5 13 3 4" xfId="44705" xr:uid="{B9358FF9-F2FA-451A-830F-3EF50A95F048}"/>
    <cellStyle name="Separador de milhares 4 5 13 4" xfId="23431" xr:uid="{5248C3B1-54FF-4B5D-B94A-2D8631D7A33A}"/>
    <cellStyle name="Separador de milhares 4 5 13 4 2" xfId="32448" xr:uid="{F97B3A1F-18A8-4C25-8AA5-EA3409DB5618}"/>
    <cellStyle name="Separador de milhares 4 5 13 4 3" xfId="39669" xr:uid="{1DDAC894-5454-4880-BB69-BD3BD6723CBA}"/>
    <cellStyle name="Separador de milhares 4 5 13 4 4" xfId="47179" xr:uid="{A6C1B6AE-2019-41C6-BFFD-6231C2AF481D}"/>
    <cellStyle name="Separador de milhares 4 5 13 5" xfId="33817" xr:uid="{8D9B6ECE-5397-4902-90EC-B156F6071824}"/>
    <cellStyle name="Separador de milhares 4 5 13 5 2" xfId="48696" xr:uid="{1A9B9031-4CB0-442A-9B58-B662D7C6025C}"/>
    <cellStyle name="Separador de milhares 4 5 13 6" xfId="42261" xr:uid="{791A13F5-6ED5-4ABC-815F-693B2F2B83B6}"/>
    <cellStyle name="Separador de milhares 4 5 14" xfId="14476" xr:uid="{270DF0C9-2752-4E52-9A9C-4B3D83EEC527}"/>
    <cellStyle name="Separador de milhares 4 5 14 2" xfId="17106" xr:uid="{A3B942C9-7F23-4D04-B2CE-06A11D157515}"/>
    <cellStyle name="Separador de milhares 4 5 14 2 2" xfId="23437" xr:uid="{A63E120C-FB8F-4D56-99DC-8A03CF259E95}"/>
    <cellStyle name="Separador de milhares 4 5 14 2 2 2" xfId="30703" xr:uid="{54FAD48C-ADC9-43F1-95B0-30FD6FFF3CA1}"/>
    <cellStyle name="Separador de milhares 4 5 14 2 2 3" xfId="39675" xr:uid="{0D71601D-AD9A-4399-81EB-C0ADE310DE68}"/>
    <cellStyle name="Separador de milhares 4 5 14 2 2 4" xfId="45929" xr:uid="{7DD04280-7C6F-4CE3-9D2C-B634B19ABA81}"/>
    <cellStyle name="Separador de milhares 4 5 14 2 3" xfId="23436" xr:uid="{EB8EB153-3B97-4B3B-96AD-5240F6539902}"/>
    <cellStyle name="Separador de milhares 4 5 14 2 3 2" xfId="39674" xr:uid="{D1A77C6E-F227-46C3-A731-F4B27EA742BC}"/>
    <cellStyle name="Separador de milhares 4 5 14 2 4" xfId="25963" xr:uid="{55D15BB8-7146-4B29-AE09-67C54FE479E2}"/>
    <cellStyle name="Separador de milhares 4 5 14 2 5" xfId="27536" xr:uid="{6ED4963C-9CE1-497D-BA65-DC55079EFD83}"/>
    <cellStyle name="Separador de milhares 4 5 14 2 6" xfId="35278" xr:uid="{B1758D9C-C1DD-4EB5-918D-B3C1A4AE2B66}"/>
    <cellStyle name="Separador de milhares 4 5 14 2 7" xfId="43485" xr:uid="{F5729E52-6A88-481F-925E-BB77B5E44BD0}"/>
    <cellStyle name="Separador de milhares 4 5 14 3" xfId="23438" xr:uid="{BCC95CDF-012C-4641-9DA7-AFD536ADBE74}"/>
    <cellStyle name="Separador de milhares 4 5 14 3 2" xfId="29480" xr:uid="{54108076-6AF0-4DC0-99FA-F482D58FC183}"/>
    <cellStyle name="Separador de milhares 4 5 14 3 3" xfId="39676" xr:uid="{FB250BD1-861A-4141-AE37-78A93EAE7158}"/>
    <cellStyle name="Separador de milhares 4 5 14 3 4" xfId="44706" xr:uid="{12763E2D-7FB9-44E4-A870-8D554F968426}"/>
    <cellStyle name="Separador de milhares 4 5 14 4" xfId="23435" xr:uid="{012026F4-159B-4407-B3BB-ACF6A156BBBA}"/>
    <cellStyle name="Separador de milhares 4 5 14 4 2" xfId="32449" xr:uid="{924C11B3-0923-46ED-A94F-ED9139616F22}"/>
    <cellStyle name="Separador de milhares 4 5 14 4 3" xfId="39673" xr:uid="{0777DB85-9A7B-4C02-B375-3FEFDEE55776}"/>
    <cellStyle name="Separador de milhares 4 5 14 4 4" xfId="47180" xr:uid="{7BF39AAF-46A9-42CB-B032-33EB58446D4E}"/>
    <cellStyle name="Separador de milhares 4 5 14 5" xfId="33818" xr:uid="{8845D6E3-9AC8-41D0-A937-217ECD9D86C0}"/>
    <cellStyle name="Separador de milhares 4 5 14 5 2" xfId="48697" xr:uid="{EA23008C-9515-4F58-B3B6-F55404258E9A}"/>
    <cellStyle name="Separador de milhares 4 5 14 6" xfId="42262" xr:uid="{DE5AC5B1-454B-4320-AA5B-60C81514F1F5}"/>
    <cellStyle name="Separador de milhares 4 5 15" xfId="14477" xr:uid="{3D75CA5A-01A3-41DF-90CC-3116809E2593}"/>
    <cellStyle name="Separador de milhares 4 5 15 2" xfId="17107" xr:uid="{ACB24BC1-5022-44F6-87DA-0691ADAE4B3F}"/>
    <cellStyle name="Separador de milhares 4 5 15 2 2" xfId="23441" xr:uid="{FBB22CC4-F7F1-4019-8238-600A657A73F9}"/>
    <cellStyle name="Separador de milhares 4 5 15 2 2 2" xfId="30704" xr:uid="{F1BC2392-EC21-4684-974E-40A69E3F98E6}"/>
    <cellStyle name="Separador de milhares 4 5 15 2 2 3" xfId="39679" xr:uid="{C9F6A525-2D10-4F5C-B147-F2DC2DE72EBF}"/>
    <cellStyle name="Separador de milhares 4 5 15 2 2 4" xfId="45930" xr:uid="{FB2F1338-CC94-43A4-ACAF-CB2B7020A373}"/>
    <cellStyle name="Separador de milhares 4 5 15 2 3" xfId="23440" xr:uid="{1A77D5A2-0C44-4AF0-B6F6-39D1711B6350}"/>
    <cellStyle name="Separador de milhares 4 5 15 2 3 2" xfId="39678" xr:uid="{21A533D5-7927-44B5-96E7-A2BBAB506B1E}"/>
    <cellStyle name="Separador de milhares 4 5 15 2 4" xfId="25964" xr:uid="{95106323-B889-452B-94DB-D2C99414F164}"/>
    <cellStyle name="Separador de milhares 4 5 15 2 5" xfId="27537" xr:uid="{240896F1-A581-4775-B3CE-9BB0643368FB}"/>
    <cellStyle name="Separador de milhares 4 5 15 2 6" xfId="35279" xr:uid="{175EE6DC-B0D7-4731-83A1-EAC077FD53EC}"/>
    <cellStyle name="Separador de milhares 4 5 15 2 7" xfId="43486" xr:uid="{C9B6ABEE-F2F5-4A80-A764-FEE6AA50EABE}"/>
    <cellStyle name="Separador de milhares 4 5 15 3" xfId="23442" xr:uid="{E720D6B1-97A8-4F48-9D14-37F7421D2E18}"/>
    <cellStyle name="Separador de milhares 4 5 15 3 2" xfId="29481" xr:uid="{CE07E399-9C49-449C-AD16-38EDF3D763DB}"/>
    <cellStyle name="Separador de milhares 4 5 15 3 3" xfId="39680" xr:uid="{A45CAE13-C914-4862-9E8C-F2DDAB4AAE42}"/>
    <cellStyle name="Separador de milhares 4 5 15 3 4" xfId="44707" xr:uid="{671C3B2B-7488-4095-AE32-7BB9D19F150B}"/>
    <cellStyle name="Separador de milhares 4 5 15 4" xfId="23439" xr:uid="{B4F4A4C3-4854-422F-957E-EEDF4D55C0B0}"/>
    <cellStyle name="Separador de milhares 4 5 15 4 2" xfId="32450" xr:uid="{3AD5AAAD-6816-4B8E-A6B1-6EF977B41DA9}"/>
    <cellStyle name="Separador de milhares 4 5 15 4 3" xfId="39677" xr:uid="{636F05C7-362F-4445-A671-08C4FE5C4600}"/>
    <cellStyle name="Separador de milhares 4 5 15 4 4" xfId="47181" xr:uid="{A3597CDD-E7E9-4AED-B683-AB49FD55694B}"/>
    <cellStyle name="Separador de milhares 4 5 15 5" xfId="33819" xr:uid="{179C6BBF-93EA-4615-8984-6706FD9A4F55}"/>
    <cellStyle name="Separador de milhares 4 5 15 5 2" xfId="48698" xr:uid="{2BA179DC-408F-459D-AB9B-3C6B43E56212}"/>
    <cellStyle name="Separador de milhares 4 5 15 6" xfId="42263" xr:uid="{9C9AE393-A553-45BC-AF19-891FB77F81EA}"/>
    <cellStyle name="Separador de milhares 4 5 16" xfId="14478" xr:uid="{BF2D6D8A-5C70-4BF5-AE1C-AC7B34A280D8}"/>
    <cellStyle name="Separador de milhares 4 5 16 2" xfId="17108" xr:uid="{1C82BCA2-D691-4B85-AB80-4EE94AFF5477}"/>
    <cellStyle name="Separador de milhares 4 5 16 2 2" xfId="23445" xr:uid="{A701B2D8-351D-4EBF-93B1-152D527E2858}"/>
    <cellStyle name="Separador de milhares 4 5 16 2 2 2" xfId="30705" xr:uid="{CEEE263E-276A-4287-BCA4-4A933BBB13BA}"/>
    <cellStyle name="Separador de milhares 4 5 16 2 2 3" xfId="39683" xr:uid="{78BA190A-BA72-40AB-B168-A44111D8EC16}"/>
    <cellStyle name="Separador de milhares 4 5 16 2 2 4" xfId="45931" xr:uid="{B82E6B1B-FA08-4709-AC06-B95242710CD9}"/>
    <cellStyle name="Separador de milhares 4 5 16 2 3" xfId="23444" xr:uid="{0B103B69-0433-4C58-8109-76F35B9B9A55}"/>
    <cellStyle name="Separador de milhares 4 5 16 2 3 2" xfId="39682" xr:uid="{45FD5C08-9ED4-4E4F-8F43-15BEEBFFD892}"/>
    <cellStyle name="Separador de milhares 4 5 16 2 4" xfId="25965" xr:uid="{C619DFE3-5210-4A91-8B1A-538104DE0AB9}"/>
    <cellStyle name="Separador de milhares 4 5 16 2 5" xfId="27538" xr:uid="{09148424-912C-4D08-B4B7-D3B778527575}"/>
    <cellStyle name="Separador de milhares 4 5 16 2 6" xfId="35280" xr:uid="{978BA4C1-7CE4-4F64-89B0-86E113DB468B}"/>
    <cellStyle name="Separador de milhares 4 5 16 2 7" xfId="43487" xr:uid="{B93F4CBB-FEA1-478E-82A9-B6C7AE8CE570}"/>
    <cellStyle name="Separador de milhares 4 5 16 3" xfId="23446" xr:uid="{F7FAD5EE-EEFE-4E9F-93B2-076DD6ADB426}"/>
    <cellStyle name="Separador de milhares 4 5 16 3 2" xfId="29482" xr:uid="{A303F812-181D-4433-B2C0-132CCB323E8A}"/>
    <cellStyle name="Separador de milhares 4 5 16 3 3" xfId="39684" xr:uid="{411E1266-1847-48AF-89A7-F7E4BAAE98F4}"/>
    <cellStyle name="Separador de milhares 4 5 16 3 4" xfId="44708" xr:uid="{E51BB0CB-1192-4D78-992E-369835C8EBC0}"/>
    <cellStyle name="Separador de milhares 4 5 16 4" xfId="23443" xr:uid="{92B328CC-F28F-40A4-9527-66692BBD6FD2}"/>
    <cellStyle name="Separador de milhares 4 5 16 4 2" xfId="32451" xr:uid="{B002D406-0CB9-4107-BA66-17AEBDD80FC1}"/>
    <cellStyle name="Separador de milhares 4 5 16 4 3" xfId="39681" xr:uid="{1549617F-54CC-4CFE-85E7-734106BB562D}"/>
    <cellStyle name="Separador de milhares 4 5 16 4 4" xfId="47182" xr:uid="{AF3EA33E-A7E0-484D-86D7-21D8C0ACDD6D}"/>
    <cellStyle name="Separador de milhares 4 5 16 5" xfId="33820" xr:uid="{286AEC5A-35E5-45C2-97B7-5041913D9E6B}"/>
    <cellStyle name="Separador de milhares 4 5 16 5 2" xfId="48699" xr:uid="{09809B2B-A832-48E8-A9E3-722FAD804FD2}"/>
    <cellStyle name="Separador de milhares 4 5 16 6" xfId="42264" xr:uid="{36AFED80-2C7C-4936-9AEE-21B0033A02C1}"/>
    <cellStyle name="Separador de milhares 4 5 17" xfId="14479" xr:uid="{FFFE9823-D3D2-4F81-9FB6-1E5FEC6E142B}"/>
    <cellStyle name="Separador de milhares 4 5 17 2" xfId="17109" xr:uid="{DA139D37-1CAC-438B-9790-BDD73C204094}"/>
    <cellStyle name="Separador de milhares 4 5 17 2 2" xfId="23449" xr:uid="{6A3B5E92-A3F8-4768-802B-B487C69D490E}"/>
    <cellStyle name="Separador de milhares 4 5 17 2 2 2" xfId="30706" xr:uid="{E48F972B-C3F8-44A1-99B7-650CCF413B32}"/>
    <cellStyle name="Separador de milhares 4 5 17 2 2 3" xfId="39687" xr:uid="{A09BC919-619B-4759-81BA-3C39448A8549}"/>
    <cellStyle name="Separador de milhares 4 5 17 2 2 4" xfId="45932" xr:uid="{D19296FA-D197-448D-8523-3DDDED30FF77}"/>
    <cellStyle name="Separador de milhares 4 5 17 2 3" xfId="23448" xr:uid="{5BCB1CD7-8001-4368-A48A-DE9E4F9A2860}"/>
    <cellStyle name="Separador de milhares 4 5 17 2 3 2" xfId="39686" xr:uid="{8A1AB222-576C-4B60-882E-63DF961A4057}"/>
    <cellStyle name="Separador de milhares 4 5 17 2 4" xfId="25966" xr:uid="{0CE4CFFA-84B4-4342-9861-F9D2C127BC2B}"/>
    <cellStyle name="Separador de milhares 4 5 17 2 5" xfId="27539" xr:uid="{E898710B-7701-4056-A299-945C65CB0FF5}"/>
    <cellStyle name="Separador de milhares 4 5 17 2 6" xfId="35281" xr:uid="{B9FDC2E5-66D8-438D-8EAF-5BFECC140982}"/>
    <cellStyle name="Separador de milhares 4 5 17 2 7" xfId="43488" xr:uid="{B06A9846-923C-4D24-9D9E-987C889DE8BE}"/>
    <cellStyle name="Separador de milhares 4 5 17 3" xfId="23450" xr:uid="{89E4F81B-099B-4ABC-BE10-A912BB23E3ED}"/>
    <cellStyle name="Separador de milhares 4 5 17 3 2" xfId="29483" xr:uid="{BD3DFF28-1099-49F0-87CA-E8B19D8BE163}"/>
    <cellStyle name="Separador de milhares 4 5 17 3 3" xfId="39688" xr:uid="{588DB441-0868-479B-8A4E-DF55A6FC359C}"/>
    <cellStyle name="Separador de milhares 4 5 17 3 4" xfId="44709" xr:uid="{D44E4431-27DD-4B9B-BEBA-81FDA42C192D}"/>
    <cellStyle name="Separador de milhares 4 5 17 4" xfId="23447" xr:uid="{81417E43-FB89-4607-B3D9-5C1F4B8F14D9}"/>
    <cellStyle name="Separador de milhares 4 5 17 4 2" xfId="32452" xr:uid="{A6203462-996F-4440-B992-A301EC035563}"/>
    <cellStyle name="Separador de milhares 4 5 17 4 3" xfId="39685" xr:uid="{AA9BF539-8703-4531-A999-48BEE3C0BD4A}"/>
    <cellStyle name="Separador de milhares 4 5 17 4 4" xfId="47183" xr:uid="{869C66DC-F0B7-4AAC-B354-2715C3A1EC34}"/>
    <cellStyle name="Separador de milhares 4 5 17 5" xfId="33821" xr:uid="{1C45DA41-9F0E-4D4E-9EB3-192DB61819B5}"/>
    <cellStyle name="Separador de milhares 4 5 17 5 2" xfId="48700" xr:uid="{FAB8E46A-0645-4AAE-9B9A-3E546D4D467B}"/>
    <cellStyle name="Separador de milhares 4 5 17 6" xfId="42265" xr:uid="{445642BD-3209-4378-9448-B49A3483C11F}"/>
    <cellStyle name="Separador de milhares 4 5 18" xfId="17101" xr:uid="{27780F4F-697F-4670-B98D-F295D350220B}"/>
    <cellStyle name="Separador de milhares 4 5 18 2" xfId="23452" xr:uid="{78D51439-080F-407A-AF74-49161EFC9804}"/>
    <cellStyle name="Separador de milhares 4 5 18 2 2" xfId="30698" xr:uid="{77A54712-0865-4FBE-994B-6363673E7916}"/>
    <cellStyle name="Separador de milhares 4 5 18 2 3" xfId="39690" xr:uid="{F0AD6B82-A2A9-456C-9DC4-F05BC8658841}"/>
    <cellStyle name="Separador de milhares 4 5 18 2 4" xfId="45924" xr:uid="{8A1D5FCC-8825-49EC-BB7D-DA085C9C543A}"/>
    <cellStyle name="Separador de milhares 4 5 18 3" xfId="23451" xr:uid="{728AA9C7-88CC-410C-A362-377156868290}"/>
    <cellStyle name="Separador de milhares 4 5 18 3 2" xfId="39689" xr:uid="{F98E822F-8001-45C7-8333-57C538F6A709}"/>
    <cellStyle name="Separador de milhares 4 5 18 4" xfId="25958" xr:uid="{98D0D08F-B059-44E3-A978-ECAB06E1F928}"/>
    <cellStyle name="Separador de milhares 4 5 18 5" xfId="27531" xr:uid="{EE400120-0C61-423C-8B61-8CA1CAE22616}"/>
    <cellStyle name="Separador de milhares 4 5 18 6" xfId="35273" xr:uid="{5D8E2464-89BE-4326-8E54-CA7E16AF7B04}"/>
    <cellStyle name="Separador de milhares 4 5 18 7" xfId="43480" xr:uid="{F0DC45A4-BFCA-4C05-A155-BA59B5776D16}"/>
    <cellStyle name="Separador de milhares 4 5 19" xfId="23453" xr:uid="{BF48D699-5F52-4171-B690-E316F4D04833}"/>
    <cellStyle name="Separador de milhares 4 5 19 2" xfId="29475" xr:uid="{E62A6751-BA54-4663-9014-A070FE3ACC10}"/>
    <cellStyle name="Separador de milhares 4 5 19 3" xfId="39691" xr:uid="{CC1F86E7-A850-471E-8E0A-444603DD470C}"/>
    <cellStyle name="Separador de milhares 4 5 19 4" xfId="44701" xr:uid="{BBB25B68-D31A-455B-BE94-BAA4E35174AC}"/>
    <cellStyle name="Separador de milhares 4 5 2" xfId="14480" xr:uid="{1C87CE15-A387-48C5-A427-3F0BAAB638D7}"/>
    <cellStyle name="Separador de milhares 4 5 2 2" xfId="17110" xr:uid="{BE9D0359-2B50-4C97-9ABC-82E4EF56C773}"/>
    <cellStyle name="Separador de milhares 4 5 2 2 2" xfId="23456" xr:uid="{A402DCD1-066A-4AA0-AE61-A5BD94ECF521}"/>
    <cellStyle name="Separador de milhares 4 5 2 2 2 2" xfId="30707" xr:uid="{68A9C795-5AD4-4CD4-A350-43993838A38E}"/>
    <cellStyle name="Separador de milhares 4 5 2 2 2 3" xfId="39694" xr:uid="{B58AC8FB-2C5A-4975-A11A-45BD8891E668}"/>
    <cellStyle name="Separador de milhares 4 5 2 2 2 4" xfId="45933" xr:uid="{FEBEE1D1-1A80-4F2C-A04D-38D66C424499}"/>
    <cellStyle name="Separador de milhares 4 5 2 2 3" xfId="23455" xr:uid="{598B0ACB-61C2-40CA-942C-80D1D1A55299}"/>
    <cellStyle name="Separador de milhares 4 5 2 2 3 2" xfId="39693" xr:uid="{08DADB60-DAF2-41E2-AF54-7ED02B5C8BD5}"/>
    <cellStyle name="Separador de milhares 4 5 2 2 4" xfId="25967" xr:uid="{9CC1553A-E01B-4CE5-9840-75F4AE0591CD}"/>
    <cellStyle name="Separador de milhares 4 5 2 2 5" xfId="27540" xr:uid="{16F96747-849E-424A-9B1C-C1695B8AC9A4}"/>
    <cellStyle name="Separador de milhares 4 5 2 2 6" xfId="35282" xr:uid="{0567DBA0-B821-436E-A73F-6AD1A790B343}"/>
    <cellStyle name="Separador de milhares 4 5 2 2 7" xfId="43489" xr:uid="{63C650AD-75FD-43FE-8F07-EECCA95EE9BB}"/>
    <cellStyle name="Separador de milhares 4 5 2 3" xfId="23457" xr:uid="{5BEC5435-4EBA-4EAD-BBEE-F041C2D0130B}"/>
    <cellStyle name="Separador de milhares 4 5 2 3 2" xfId="29484" xr:uid="{84467F7B-5F14-443A-AAB0-4E029764CB6D}"/>
    <cellStyle name="Separador de milhares 4 5 2 3 3" xfId="39695" xr:uid="{6AD91E73-08DB-4C77-A516-D4F49642FC85}"/>
    <cellStyle name="Separador de milhares 4 5 2 3 4" xfId="44710" xr:uid="{0422B315-C7E8-45BB-AB68-7C2B294DA45C}"/>
    <cellStyle name="Separador de milhares 4 5 2 4" xfId="23454" xr:uid="{0469465B-6C22-4B2D-A3DF-2B4BC88A460D}"/>
    <cellStyle name="Separador de milhares 4 5 2 4 2" xfId="32453" xr:uid="{D813748D-A725-4116-B022-4C92C689AB42}"/>
    <cellStyle name="Separador de milhares 4 5 2 4 3" xfId="39692" xr:uid="{0CE9E150-0F8A-462B-8F12-DE20C41DDD04}"/>
    <cellStyle name="Separador de milhares 4 5 2 4 4" xfId="47184" xr:uid="{619CC304-F478-46A0-A01E-B3447837B73C}"/>
    <cellStyle name="Separador de milhares 4 5 2 5" xfId="33822" xr:uid="{5C743564-F2F3-4A89-AE9D-C640E4510547}"/>
    <cellStyle name="Separador de milhares 4 5 2 5 2" xfId="48701" xr:uid="{EB29C176-D420-4A60-85E2-1EB3D789A75C}"/>
    <cellStyle name="Separador de milhares 4 5 2 6" xfId="42266" xr:uid="{C43C5871-AD70-4161-8DF4-32DE278E4A7E}"/>
    <cellStyle name="Separador de milhares 4 5 20" xfId="23418" xr:uid="{3B487F40-19D8-43DD-B152-A9809A3F9AC3}"/>
    <cellStyle name="Separador de milhares 4 5 20 2" xfId="32444" xr:uid="{8A3F0063-501C-451D-BEB4-D6607316610E}"/>
    <cellStyle name="Separador de milhares 4 5 20 3" xfId="39656" xr:uid="{93D65ABC-5B4B-491E-B3F0-0D8588D51F59}"/>
    <cellStyle name="Separador de milhares 4 5 20 4" xfId="47175" xr:uid="{4B45876C-AF10-450B-AB69-6B88B42BD358}"/>
    <cellStyle name="Separador de milhares 4 5 21" xfId="33813" xr:uid="{94C4F083-BABD-4B44-B26A-20F9BABF0E3C}"/>
    <cellStyle name="Separador de milhares 4 5 21 2" xfId="48692" xr:uid="{884675FA-8C3C-4A23-81D0-FC96BC3BB5B1}"/>
    <cellStyle name="Separador de milhares 4 5 22" xfId="42257" xr:uid="{0A16B190-3F59-4340-9CE1-83870E069D0C}"/>
    <cellStyle name="Separador de milhares 4 5 3" xfId="14481" xr:uid="{9A17715F-F2AA-4998-A970-2BA0B06565AE}"/>
    <cellStyle name="Separador de milhares 4 5 3 2" xfId="17111" xr:uid="{EC3BB530-1C05-4CA1-AB67-9CB652F04577}"/>
    <cellStyle name="Separador de milhares 4 5 3 2 2" xfId="23460" xr:uid="{026D9614-DB66-4F44-907B-BDA39FBF7D9E}"/>
    <cellStyle name="Separador de milhares 4 5 3 2 2 2" xfId="30708" xr:uid="{9611D1BD-8DC1-4CCE-B7E7-77312C0DD0FB}"/>
    <cellStyle name="Separador de milhares 4 5 3 2 2 3" xfId="39698" xr:uid="{99B8D616-3FF6-474B-A982-9C8EA0F05E24}"/>
    <cellStyle name="Separador de milhares 4 5 3 2 2 4" xfId="45934" xr:uid="{8B56273D-78B1-48C5-B569-39E88366F6D3}"/>
    <cellStyle name="Separador de milhares 4 5 3 2 3" xfId="23459" xr:uid="{6D89FA80-5A81-465C-A17D-52D1D84D72FB}"/>
    <cellStyle name="Separador de milhares 4 5 3 2 3 2" xfId="39697" xr:uid="{441EEFE5-FE0A-4EE9-9C3C-1178084B2A9E}"/>
    <cellStyle name="Separador de milhares 4 5 3 2 4" xfId="25968" xr:uid="{1952E09C-B628-425C-8DE8-C759407D93A3}"/>
    <cellStyle name="Separador de milhares 4 5 3 2 5" xfId="27541" xr:uid="{542CF7B5-A76A-4048-9390-08571C3C30BB}"/>
    <cellStyle name="Separador de milhares 4 5 3 2 6" xfId="35283" xr:uid="{75BCC61D-6E30-40E8-8D43-FE9637CFCC4C}"/>
    <cellStyle name="Separador de milhares 4 5 3 2 7" xfId="43490" xr:uid="{1447861D-1AE8-4F9D-963F-56404409A350}"/>
    <cellStyle name="Separador de milhares 4 5 3 3" xfId="23461" xr:uid="{73D40D96-5346-40F8-A071-41467897F74A}"/>
    <cellStyle name="Separador de milhares 4 5 3 3 2" xfId="29485" xr:uid="{A07E4610-30BD-44F7-A431-41D281C3DA9A}"/>
    <cellStyle name="Separador de milhares 4 5 3 3 3" xfId="39699" xr:uid="{5AC0C728-368E-44F1-91FA-D3ED10FBB2E8}"/>
    <cellStyle name="Separador de milhares 4 5 3 3 4" xfId="44711" xr:uid="{B32AD32F-B9CF-4A1F-9D36-82CA1A218DA8}"/>
    <cellStyle name="Separador de milhares 4 5 3 4" xfId="23458" xr:uid="{5C035835-40ED-4DCE-B0EA-F64A37292F50}"/>
    <cellStyle name="Separador de milhares 4 5 3 4 2" xfId="32454" xr:uid="{CC86E9E0-93A8-4038-B94A-694DFE4F2683}"/>
    <cellStyle name="Separador de milhares 4 5 3 4 3" xfId="39696" xr:uid="{8B032ED8-2EA8-4AD6-8114-E55D43F1A91F}"/>
    <cellStyle name="Separador de milhares 4 5 3 4 4" xfId="47185" xr:uid="{0BE78B31-DE9F-4432-A9CA-734A3C4B265C}"/>
    <cellStyle name="Separador de milhares 4 5 3 5" xfId="33823" xr:uid="{129C3E51-731C-4638-99FD-658E528EAA6C}"/>
    <cellStyle name="Separador de milhares 4 5 3 5 2" xfId="48702" xr:uid="{FDC4F861-D893-4E39-903D-DD4DF91C45E9}"/>
    <cellStyle name="Separador de milhares 4 5 3 6" xfId="42267" xr:uid="{B8CD7350-2A8A-44A8-8CCF-E9629EFE6756}"/>
    <cellStyle name="Separador de milhares 4 5 4" xfId="14482" xr:uid="{D0C2393C-96BF-406C-B0A8-ADF6A74EA310}"/>
    <cellStyle name="Separador de milhares 4 5 4 2" xfId="17112" xr:uid="{2EDFFB43-6E73-4098-80E9-CEB97748B5EB}"/>
    <cellStyle name="Separador de milhares 4 5 4 2 2" xfId="23464" xr:uid="{18D539D9-2A89-4CAC-A4E8-846653542D89}"/>
    <cellStyle name="Separador de milhares 4 5 4 2 2 2" xfId="30709" xr:uid="{2DAED6A0-C572-4A02-9A04-458F520EBF06}"/>
    <cellStyle name="Separador de milhares 4 5 4 2 2 3" xfId="39702" xr:uid="{8C426096-F152-4D18-A1B4-6049C438FC3C}"/>
    <cellStyle name="Separador de milhares 4 5 4 2 2 4" xfId="45935" xr:uid="{E5C89F02-E1F1-40F9-AAD6-29E4F66570FF}"/>
    <cellStyle name="Separador de milhares 4 5 4 2 3" xfId="23463" xr:uid="{F850837C-AB00-4DCB-A1F7-471066095F22}"/>
    <cellStyle name="Separador de milhares 4 5 4 2 3 2" xfId="39701" xr:uid="{3AE72CBB-00E7-49B6-B379-0E823C647D12}"/>
    <cellStyle name="Separador de milhares 4 5 4 2 4" xfId="25969" xr:uid="{4757FE74-F943-4864-A009-D50C4D719190}"/>
    <cellStyle name="Separador de milhares 4 5 4 2 5" xfId="27542" xr:uid="{56863EEB-2ED1-4647-B4A7-D69A7F682A9F}"/>
    <cellStyle name="Separador de milhares 4 5 4 2 6" xfId="35284" xr:uid="{70F3F4BF-9F56-4C54-BA1A-7E0F520AB83A}"/>
    <cellStyle name="Separador de milhares 4 5 4 2 7" xfId="43491" xr:uid="{6AE9E3B6-D23B-48BA-B8F1-BE609AB41BE6}"/>
    <cellStyle name="Separador de milhares 4 5 4 3" xfId="23465" xr:uid="{C7345B94-5E01-41CF-B8F9-D47392C220F1}"/>
    <cellStyle name="Separador de milhares 4 5 4 3 2" xfId="29486" xr:uid="{3CC3EB70-AA34-4338-A843-5C82C443AD6F}"/>
    <cellStyle name="Separador de milhares 4 5 4 3 3" xfId="39703" xr:uid="{712C83D7-F6A4-4106-BCA6-2D8D36FE428A}"/>
    <cellStyle name="Separador de milhares 4 5 4 3 4" xfId="44712" xr:uid="{EA07E82F-1C14-4425-953B-89C743678D92}"/>
    <cellStyle name="Separador de milhares 4 5 4 4" xfId="23462" xr:uid="{2E2A72DE-2AA4-470B-936D-B20036DED7B1}"/>
    <cellStyle name="Separador de milhares 4 5 4 4 2" xfId="32455" xr:uid="{CA7F770F-A0D1-4DC5-AE6A-BC9F40A72390}"/>
    <cellStyle name="Separador de milhares 4 5 4 4 3" xfId="39700" xr:uid="{20A138AE-98AF-4D01-9F08-D03C8A04895E}"/>
    <cellStyle name="Separador de milhares 4 5 4 4 4" xfId="47186" xr:uid="{E708E4AE-4453-4331-8003-22C1CAB2493D}"/>
    <cellStyle name="Separador de milhares 4 5 4 5" xfId="33824" xr:uid="{AAD11F39-D275-4276-A1E1-57D8E9FE793B}"/>
    <cellStyle name="Separador de milhares 4 5 4 5 2" xfId="48703" xr:uid="{D62F06FF-2C83-4BC0-9776-1E8395EC65D8}"/>
    <cellStyle name="Separador de milhares 4 5 4 6" xfId="42268" xr:uid="{A0218C80-383F-4E0A-A36C-58C93FD93C95}"/>
    <cellStyle name="Separador de milhares 4 5 5" xfId="14483" xr:uid="{0BB524FF-D499-4308-918D-9AA76BD9D8EA}"/>
    <cellStyle name="Separador de milhares 4 5 5 2" xfId="17113" xr:uid="{08E464CA-3218-4AA7-9A68-46AAFC64E07B}"/>
    <cellStyle name="Separador de milhares 4 5 5 2 2" xfId="23468" xr:uid="{DEBBA14E-8EF2-464A-B2E9-2899B7B7B3CF}"/>
    <cellStyle name="Separador de milhares 4 5 5 2 2 2" xfId="30710" xr:uid="{CDCC35B9-D463-42F9-8FC6-CBE54CA5635E}"/>
    <cellStyle name="Separador de milhares 4 5 5 2 2 3" xfId="39706" xr:uid="{3876E79F-EB8B-4568-9363-30379D4CBBCC}"/>
    <cellStyle name="Separador de milhares 4 5 5 2 2 4" xfId="45936" xr:uid="{A60A2191-EBA3-442C-B434-5CFBF52CAA30}"/>
    <cellStyle name="Separador de milhares 4 5 5 2 3" xfId="23467" xr:uid="{96BA0A56-8CC0-43D4-8CEF-B1E4C4C76D7D}"/>
    <cellStyle name="Separador de milhares 4 5 5 2 3 2" xfId="39705" xr:uid="{120C18CB-2312-49AB-818B-9E61DBFB6606}"/>
    <cellStyle name="Separador de milhares 4 5 5 2 4" xfId="25970" xr:uid="{EDBAC10D-96C3-4E7A-91CE-46C275F5CBE2}"/>
    <cellStyle name="Separador de milhares 4 5 5 2 5" xfId="27543" xr:uid="{68E13B7B-9401-4684-A050-2C1B6DF559E3}"/>
    <cellStyle name="Separador de milhares 4 5 5 2 6" xfId="35285" xr:uid="{49468A5A-03E5-4C00-AB3E-A18B24010FCF}"/>
    <cellStyle name="Separador de milhares 4 5 5 2 7" xfId="43492" xr:uid="{445ED785-13ED-4358-9FEA-790EA6A3A034}"/>
    <cellStyle name="Separador de milhares 4 5 5 3" xfId="23469" xr:uid="{4140F6EF-CD8B-4A95-A1AA-0C56E0853408}"/>
    <cellStyle name="Separador de milhares 4 5 5 3 2" xfId="29487" xr:uid="{ACCE2E9C-0199-4338-B0A4-9C649F181B64}"/>
    <cellStyle name="Separador de milhares 4 5 5 3 3" xfId="39707" xr:uid="{DB973737-D2BA-405D-B2B0-A875313E5929}"/>
    <cellStyle name="Separador de milhares 4 5 5 3 4" xfId="44713" xr:uid="{B6D64638-3C1C-4E57-990B-07C8A767CE96}"/>
    <cellStyle name="Separador de milhares 4 5 5 4" xfId="23466" xr:uid="{7B980B42-4E01-44BB-ACD5-4CF7A5C92643}"/>
    <cellStyle name="Separador de milhares 4 5 5 4 2" xfId="32456" xr:uid="{2B703841-0C9B-49B2-8823-F37C949B7B7C}"/>
    <cellStyle name="Separador de milhares 4 5 5 4 3" xfId="39704" xr:uid="{88E6CA3F-51E9-403B-85CA-90C2F0DC1514}"/>
    <cellStyle name="Separador de milhares 4 5 5 4 4" xfId="47187" xr:uid="{608B73BA-2860-412B-AEE8-3200DA8D333E}"/>
    <cellStyle name="Separador de milhares 4 5 5 5" xfId="33825" xr:uid="{E9D773F6-5573-4FB1-8013-8BD96DB3CC5C}"/>
    <cellStyle name="Separador de milhares 4 5 5 5 2" xfId="48704" xr:uid="{9C6641F4-A2FD-4104-BB9B-508E37E32A4D}"/>
    <cellStyle name="Separador de milhares 4 5 5 6" xfId="42269" xr:uid="{EE78F479-5834-4805-9AAE-C8DBB40A502C}"/>
    <cellStyle name="Separador de milhares 4 5 6" xfId="14484" xr:uid="{835D5204-0A81-47A2-848E-C21774E7AD4C}"/>
    <cellStyle name="Separador de milhares 4 5 6 2" xfId="17114" xr:uid="{A049B432-5C4C-4620-A8E2-293CD339064B}"/>
    <cellStyle name="Separador de milhares 4 5 6 2 2" xfId="23472" xr:uid="{3DD4C798-B38D-4A5A-A615-33FF8E11F281}"/>
    <cellStyle name="Separador de milhares 4 5 6 2 2 2" xfId="30711" xr:uid="{498DD9F6-A9C4-489E-A5B1-87F1DAF44371}"/>
    <cellStyle name="Separador de milhares 4 5 6 2 2 3" xfId="39710" xr:uid="{36BE3E20-C65F-4BA3-8F42-26E348EAFAB6}"/>
    <cellStyle name="Separador de milhares 4 5 6 2 2 4" xfId="45937" xr:uid="{EBBBF4EE-F0E0-4A55-948B-77E3A2AA4ECF}"/>
    <cellStyle name="Separador de milhares 4 5 6 2 3" xfId="23471" xr:uid="{9CF4449A-39D8-4036-BDD5-89C6024E42DE}"/>
    <cellStyle name="Separador de milhares 4 5 6 2 3 2" xfId="39709" xr:uid="{29385729-631C-48CB-BC52-02A7943EB7AC}"/>
    <cellStyle name="Separador de milhares 4 5 6 2 4" xfId="25971" xr:uid="{2C8B5B19-B6BE-4112-AC5C-4D2D4FC40A1F}"/>
    <cellStyle name="Separador de milhares 4 5 6 2 5" xfId="27544" xr:uid="{99B5EE13-3626-4BBE-A34F-065FDCB215BA}"/>
    <cellStyle name="Separador de milhares 4 5 6 2 6" xfId="35286" xr:uid="{060306A0-790B-4312-82EF-04F91137836B}"/>
    <cellStyle name="Separador de milhares 4 5 6 2 7" xfId="43493" xr:uid="{37E86D63-37C4-43CF-BFC6-EF433DA3DBD0}"/>
    <cellStyle name="Separador de milhares 4 5 6 3" xfId="23473" xr:uid="{9846BBB6-5251-4A1C-A2F7-B06E4B373CF6}"/>
    <cellStyle name="Separador de milhares 4 5 6 3 2" xfId="29488" xr:uid="{65BEA43D-8B71-47D7-8479-C223A53DF44A}"/>
    <cellStyle name="Separador de milhares 4 5 6 3 3" xfId="39711" xr:uid="{1EE189CF-865F-443F-A89C-21A343446C1F}"/>
    <cellStyle name="Separador de milhares 4 5 6 3 4" xfId="44714" xr:uid="{EDA5D55E-7E59-48F5-9E5D-947C8928EA29}"/>
    <cellStyle name="Separador de milhares 4 5 6 4" xfId="23470" xr:uid="{C561B646-4AE4-4B74-9B27-58BB685B0CF8}"/>
    <cellStyle name="Separador de milhares 4 5 6 4 2" xfId="32457" xr:uid="{618A96E2-8D0D-4B17-AA36-BAC4C027DFC6}"/>
    <cellStyle name="Separador de milhares 4 5 6 4 3" xfId="39708" xr:uid="{10054A59-E12E-4024-83CF-A901C7AA5847}"/>
    <cellStyle name="Separador de milhares 4 5 6 4 4" xfId="47188" xr:uid="{5F5F25E1-F077-4876-8BD8-5A0BEED7CA16}"/>
    <cellStyle name="Separador de milhares 4 5 6 5" xfId="33826" xr:uid="{4CAA8E4A-7920-4C2C-86EC-6CE025688D9B}"/>
    <cellStyle name="Separador de milhares 4 5 6 5 2" xfId="48705" xr:uid="{22AEAFD2-4038-4369-90F8-1F337E532940}"/>
    <cellStyle name="Separador de milhares 4 5 6 6" xfId="42270" xr:uid="{A65D93AA-2816-4FC7-B3CB-D7FAA9D52F62}"/>
    <cellStyle name="Separador de milhares 4 5 7" xfId="14485" xr:uid="{3A54F536-B57F-4B0D-8C88-145A9408BC73}"/>
    <cellStyle name="Separador de milhares 4 5 7 2" xfId="17115" xr:uid="{D11D5BB6-21F3-458C-8070-CC608F236D9D}"/>
    <cellStyle name="Separador de milhares 4 5 7 2 2" xfId="23476" xr:uid="{9743866F-CA82-4D3D-91EB-7B454D84B26C}"/>
    <cellStyle name="Separador de milhares 4 5 7 2 2 2" xfId="30712" xr:uid="{316F326A-B842-42D5-8805-75C90F4EE4B1}"/>
    <cellStyle name="Separador de milhares 4 5 7 2 2 3" xfId="39714" xr:uid="{54F68658-D3A4-4DB6-BFA7-6891D7254F15}"/>
    <cellStyle name="Separador de milhares 4 5 7 2 2 4" xfId="45938" xr:uid="{BC3670C5-5239-4399-8E8D-D115BF94227E}"/>
    <cellStyle name="Separador de milhares 4 5 7 2 3" xfId="23475" xr:uid="{E7F590F2-FB32-481E-8A65-80FFC019A253}"/>
    <cellStyle name="Separador de milhares 4 5 7 2 3 2" xfId="39713" xr:uid="{EFF2F805-0D96-474D-8112-4EEA8D3E92E1}"/>
    <cellStyle name="Separador de milhares 4 5 7 2 4" xfId="25972" xr:uid="{83E0AF53-1567-4B2B-99A1-680F054185E3}"/>
    <cellStyle name="Separador de milhares 4 5 7 2 5" xfId="27545" xr:uid="{5BDD1767-4ADE-482A-9315-B5EE2752E804}"/>
    <cellStyle name="Separador de milhares 4 5 7 2 6" xfId="35287" xr:uid="{0415B40C-38FB-420F-81DE-03515204C099}"/>
    <cellStyle name="Separador de milhares 4 5 7 2 7" xfId="43494" xr:uid="{B402E2AE-1C8B-47AF-9983-57841389F4A3}"/>
    <cellStyle name="Separador de milhares 4 5 7 3" xfId="23477" xr:uid="{15245077-041F-445E-88B4-5DB92315E7C7}"/>
    <cellStyle name="Separador de milhares 4 5 7 3 2" xfId="29489" xr:uid="{27782C44-DBCB-4DF2-A06F-FD31F09531B6}"/>
    <cellStyle name="Separador de milhares 4 5 7 3 3" xfId="39715" xr:uid="{9539A922-FBA0-47C4-8CC3-FD4EB1230F98}"/>
    <cellStyle name="Separador de milhares 4 5 7 3 4" xfId="44715" xr:uid="{781F7054-96DC-4979-AD7B-E4E033DF376C}"/>
    <cellStyle name="Separador de milhares 4 5 7 4" xfId="23474" xr:uid="{EFEAA938-AEB4-4CC7-868D-3483477BF81B}"/>
    <cellStyle name="Separador de milhares 4 5 7 4 2" xfId="32458" xr:uid="{A9749184-5A7F-41F9-9B1B-515318ECBDD1}"/>
    <cellStyle name="Separador de milhares 4 5 7 4 3" xfId="39712" xr:uid="{D1511546-D7E3-4119-973D-0828003779CE}"/>
    <cellStyle name="Separador de milhares 4 5 7 4 4" xfId="47189" xr:uid="{FD697830-9429-4675-B524-DD8C15BE8B67}"/>
    <cellStyle name="Separador de milhares 4 5 7 5" xfId="33827" xr:uid="{BE0E4F54-07FD-4B61-9B23-233778DE8676}"/>
    <cellStyle name="Separador de milhares 4 5 7 5 2" xfId="48706" xr:uid="{71EC0530-C81F-45D0-97CE-063DE0A5031F}"/>
    <cellStyle name="Separador de milhares 4 5 7 6" xfId="42271" xr:uid="{BF6D8841-31D6-45E6-A7EB-157363E3C7EB}"/>
    <cellStyle name="Separador de milhares 4 5 8" xfId="14486" xr:uid="{D9479F30-D3BC-4421-BED2-36AEBF09DBE2}"/>
    <cellStyle name="Separador de milhares 4 5 8 2" xfId="17116" xr:uid="{A5778E3D-9649-4250-98DB-F34DC1465EB6}"/>
    <cellStyle name="Separador de milhares 4 5 8 2 2" xfId="23480" xr:uid="{B99BF679-3555-4D61-B3DE-16ABD56AB20C}"/>
    <cellStyle name="Separador de milhares 4 5 8 2 2 2" xfId="30713" xr:uid="{FB6D67C0-11DC-4D99-AB47-EE0674C841D7}"/>
    <cellStyle name="Separador de milhares 4 5 8 2 2 3" xfId="39718" xr:uid="{C478D93A-F73A-4363-B72E-F17BC0522B1A}"/>
    <cellStyle name="Separador de milhares 4 5 8 2 2 4" xfId="45939" xr:uid="{0742C1A9-7880-4C9C-8946-5A8841368EBA}"/>
    <cellStyle name="Separador de milhares 4 5 8 2 3" xfId="23479" xr:uid="{0CD47F46-12F2-476F-96EF-EFA87E1E6B91}"/>
    <cellStyle name="Separador de milhares 4 5 8 2 3 2" xfId="39717" xr:uid="{49DD44C9-C14C-4555-952D-C98158C39B1F}"/>
    <cellStyle name="Separador de milhares 4 5 8 2 4" xfId="25973" xr:uid="{C4497369-1831-44F1-A4AC-FF37CB91EA6A}"/>
    <cellStyle name="Separador de milhares 4 5 8 2 5" xfId="27546" xr:uid="{9668F5BA-69E6-48A5-A1F6-7BD7D8F7B7BB}"/>
    <cellStyle name="Separador de milhares 4 5 8 2 6" xfId="35288" xr:uid="{638B81A0-E5A8-4CC3-B47B-6345BF643795}"/>
    <cellStyle name="Separador de milhares 4 5 8 2 7" xfId="43495" xr:uid="{0E776829-BC3B-42B6-ACE3-5D46402755BE}"/>
    <cellStyle name="Separador de milhares 4 5 8 3" xfId="23481" xr:uid="{AF541B88-288D-45D8-99AC-219E95097237}"/>
    <cellStyle name="Separador de milhares 4 5 8 3 2" xfId="29490" xr:uid="{4CF41A16-005A-41C4-815C-4851458DE34F}"/>
    <cellStyle name="Separador de milhares 4 5 8 3 3" xfId="39719" xr:uid="{A9D0B39B-1478-48C2-A42D-BC63E9E4B9E6}"/>
    <cellStyle name="Separador de milhares 4 5 8 3 4" xfId="44716" xr:uid="{AADFAAEC-B1B4-4892-B6F8-D774B8813E90}"/>
    <cellStyle name="Separador de milhares 4 5 8 4" xfId="23478" xr:uid="{50BAC049-FA0B-4C28-A149-7D0D7577F5FE}"/>
    <cellStyle name="Separador de milhares 4 5 8 4 2" xfId="32459" xr:uid="{5AFAAE50-801B-422D-A0B6-182F9B11F572}"/>
    <cellStyle name="Separador de milhares 4 5 8 4 3" xfId="39716" xr:uid="{A3572123-6DE3-4D2D-B018-ECE01582A287}"/>
    <cellStyle name="Separador de milhares 4 5 8 4 4" xfId="47190" xr:uid="{5F4E16F3-E4C8-4C5E-BA39-E3CF98CE1314}"/>
    <cellStyle name="Separador de milhares 4 5 8 5" xfId="33828" xr:uid="{D9B525A6-05CC-445C-9EC9-C05FCAEA11DA}"/>
    <cellStyle name="Separador de milhares 4 5 8 5 2" xfId="48707" xr:uid="{7819D777-15D9-4D45-A23D-ADC5928F94D3}"/>
    <cellStyle name="Separador de milhares 4 5 8 6" xfId="42272" xr:uid="{3827EFD2-050F-4B91-B07C-503995C2ACE1}"/>
    <cellStyle name="Separador de milhares 4 5 9" xfId="14487" xr:uid="{9A1903CB-54D6-48F6-AEF9-685FECDDF163}"/>
    <cellStyle name="Separador de milhares 4 5 9 2" xfId="17117" xr:uid="{5E9C4425-23D9-4ACB-B5D6-EC2948E9CEB1}"/>
    <cellStyle name="Separador de milhares 4 5 9 2 2" xfId="23484" xr:uid="{B54967F3-BA15-4FDB-9CE3-C0E27E192675}"/>
    <cellStyle name="Separador de milhares 4 5 9 2 2 2" xfId="30714" xr:uid="{55A143AA-087D-49E9-84FA-858A5C864C2E}"/>
    <cellStyle name="Separador de milhares 4 5 9 2 2 3" xfId="39722" xr:uid="{4E93913E-5151-4CD4-916D-F9AAC59921CC}"/>
    <cellStyle name="Separador de milhares 4 5 9 2 2 4" xfId="45940" xr:uid="{153A4733-7C27-4304-8F4F-3709403A419B}"/>
    <cellStyle name="Separador de milhares 4 5 9 2 3" xfId="23483" xr:uid="{20D4D82C-B724-4086-859F-20EA86477022}"/>
    <cellStyle name="Separador de milhares 4 5 9 2 3 2" xfId="39721" xr:uid="{4370B997-8F94-41BC-9C98-765FF39C42FE}"/>
    <cellStyle name="Separador de milhares 4 5 9 2 4" xfId="25974" xr:uid="{1CF6B5AE-9CDC-485D-88A7-DBFFD5A91FAB}"/>
    <cellStyle name="Separador de milhares 4 5 9 2 5" xfId="27547" xr:uid="{23C19248-11FB-41B1-808D-0567C8D1BF71}"/>
    <cellStyle name="Separador de milhares 4 5 9 2 6" xfId="35289" xr:uid="{52345B55-F0D1-413D-932D-DE1E0F6C607E}"/>
    <cellStyle name="Separador de milhares 4 5 9 2 7" xfId="43496" xr:uid="{F854DA5E-9636-4F3E-B648-F650583A6D93}"/>
    <cellStyle name="Separador de milhares 4 5 9 3" xfId="23485" xr:uid="{D98D6CD4-01F7-445A-B242-A70EA3403E69}"/>
    <cellStyle name="Separador de milhares 4 5 9 3 2" xfId="29491" xr:uid="{CF747C70-B663-47FD-9A2D-2F98E9E0C4B0}"/>
    <cellStyle name="Separador de milhares 4 5 9 3 3" xfId="39723" xr:uid="{0778C52D-D2CB-483A-AE72-F1C1BC4361D1}"/>
    <cellStyle name="Separador de milhares 4 5 9 3 4" xfId="44717" xr:uid="{3FDDEB38-EA19-4152-BFC0-41F8806AB055}"/>
    <cellStyle name="Separador de milhares 4 5 9 4" xfId="23482" xr:uid="{3F6A8896-461F-496C-9F08-87F168956CEF}"/>
    <cellStyle name="Separador de milhares 4 5 9 4 2" xfId="32460" xr:uid="{A452660D-98C1-4754-8D0F-CDC59769C6AA}"/>
    <cellStyle name="Separador de milhares 4 5 9 4 3" xfId="39720" xr:uid="{05082DBC-64ED-43AC-8AC4-496A369A36C7}"/>
    <cellStyle name="Separador de milhares 4 5 9 4 4" xfId="47191" xr:uid="{EE254B4D-EEBA-4477-A128-04BA39B5B668}"/>
    <cellStyle name="Separador de milhares 4 5 9 5" xfId="33829" xr:uid="{735DE96F-3BBE-4B29-9390-325A4F418681}"/>
    <cellStyle name="Separador de milhares 4 5 9 5 2" xfId="48708" xr:uid="{7340496E-68C8-4A54-9A6D-223C41E55297}"/>
    <cellStyle name="Separador de milhares 4 5 9 6" xfId="42273" xr:uid="{395DC06F-C64A-49C7-B435-AA0EA172CF73}"/>
    <cellStyle name="Separador de milhares 4 6" xfId="14488" xr:uid="{66DB7FC9-3256-4FDC-A00B-FB71FDA93F22}"/>
    <cellStyle name="Separador de milhares 4 6 2" xfId="17118" xr:uid="{C98D5FD7-17FD-4B5A-9036-A62C580ED305}"/>
    <cellStyle name="Separador de milhares 4 6 2 2" xfId="23488" xr:uid="{EF764488-4009-4CB1-BDF5-3F379073B945}"/>
    <cellStyle name="Separador de milhares 4 6 2 2 2" xfId="30715" xr:uid="{9B0D4D0D-5FDB-4D7C-9CA1-F9487F719B15}"/>
    <cellStyle name="Separador de milhares 4 6 2 2 3" xfId="39726" xr:uid="{AF7D4276-1830-4039-8718-8F3581B262F4}"/>
    <cellStyle name="Separador de milhares 4 6 2 2 4" xfId="45941" xr:uid="{5282DA32-64C9-41AE-9BDF-C6688C138280}"/>
    <cellStyle name="Separador de milhares 4 6 2 3" xfId="23487" xr:uid="{39B94E69-423C-4A84-8C13-D5C7EA0B4546}"/>
    <cellStyle name="Separador de milhares 4 6 2 3 2" xfId="39725" xr:uid="{A5884D92-EC24-44DD-A1A6-C22ECE7E0F37}"/>
    <cellStyle name="Separador de milhares 4 6 2 4" xfId="25975" xr:uid="{1CEC15EA-319F-4369-B04D-8C6EFC802C56}"/>
    <cellStyle name="Separador de milhares 4 6 2 5" xfId="27548" xr:uid="{62D099FE-3CEE-4316-A1A2-69E2AEAEA7B7}"/>
    <cellStyle name="Separador de milhares 4 6 2 6" xfId="35290" xr:uid="{3658463E-346A-4220-8FF9-01CB3D5842BB}"/>
    <cellStyle name="Separador de milhares 4 6 2 7" xfId="43497" xr:uid="{B254D88C-5378-4C70-A364-FFC8700BBD70}"/>
    <cellStyle name="Separador de milhares 4 6 3" xfId="23489" xr:uid="{A639B20D-F792-414F-B445-E9E1D577B411}"/>
    <cellStyle name="Separador de milhares 4 6 3 2" xfId="29492" xr:uid="{A8047C89-B1E1-41F3-8412-90AB894927D9}"/>
    <cellStyle name="Separador de milhares 4 6 3 3" xfId="39727" xr:uid="{BC013BCF-7D1E-4E9A-A923-8C47D66D4F17}"/>
    <cellStyle name="Separador de milhares 4 6 3 4" xfId="44718" xr:uid="{AC153AA6-F1C8-4AD6-9BCB-DB429E564014}"/>
    <cellStyle name="Separador de milhares 4 6 4" xfId="23486" xr:uid="{90A20059-8D14-4C18-A1E9-F472C001E90C}"/>
    <cellStyle name="Separador de milhares 4 6 4 2" xfId="32461" xr:uid="{91D32B50-A2B1-419E-9C0A-FB5CC32BCF33}"/>
    <cellStyle name="Separador de milhares 4 6 4 3" xfId="39724" xr:uid="{2E504A82-0A52-4A76-8373-E86D119FFC78}"/>
    <cellStyle name="Separador de milhares 4 6 4 4" xfId="47192" xr:uid="{18B38EFE-1836-4894-8D3E-54229604F8E8}"/>
    <cellStyle name="Separador de milhares 4 6 5" xfId="33830" xr:uid="{8CE3FDF4-F19C-4BD1-A01D-E3A82370FACA}"/>
    <cellStyle name="Separador de milhares 4 6 5 2" xfId="48709" xr:uid="{F11B999E-534B-4057-89E7-A4D438D17942}"/>
    <cellStyle name="Separador de milhares 4 6 6" xfId="42274" xr:uid="{C47F5647-A923-48BC-B63E-E8D1E2005927}"/>
    <cellStyle name="Separador de milhares 4 7" xfId="14489" xr:uid="{8C6C87E7-A985-43F8-BF00-FA8DC302D694}"/>
    <cellStyle name="Separador de milhares 4 7 2" xfId="17119" xr:uid="{578FA895-E699-4995-BE3A-5FE3894AD52E}"/>
    <cellStyle name="Separador de milhares 4 7 2 2" xfId="23492" xr:uid="{9ED3E5D7-8B15-4A97-91DA-2FEB88EA4DF5}"/>
    <cellStyle name="Separador de milhares 4 7 2 2 2" xfId="30716" xr:uid="{19FF6CC6-042D-4F6E-A336-03D801B41C18}"/>
    <cellStyle name="Separador de milhares 4 7 2 2 3" xfId="39730" xr:uid="{628D27B4-8C71-4AB8-9751-419B40E0E6D1}"/>
    <cellStyle name="Separador de milhares 4 7 2 2 4" xfId="45942" xr:uid="{21763025-C2BE-49C4-987F-3CBA096D187A}"/>
    <cellStyle name="Separador de milhares 4 7 2 3" xfId="23491" xr:uid="{280AD66F-3319-4A5F-8831-31C232DB41B5}"/>
    <cellStyle name="Separador de milhares 4 7 2 3 2" xfId="39729" xr:uid="{CCE29123-2019-4567-877B-AB1CC16A1E40}"/>
    <cellStyle name="Separador de milhares 4 7 2 4" xfId="25976" xr:uid="{9801D0CB-09E8-4C60-98B0-C8085960C39F}"/>
    <cellStyle name="Separador de milhares 4 7 2 5" xfId="27549" xr:uid="{2172BEF6-ABC5-4330-A739-0A82309A438F}"/>
    <cellStyle name="Separador de milhares 4 7 2 6" xfId="35291" xr:uid="{A898142B-87A2-4A17-A3A5-2821B9545830}"/>
    <cellStyle name="Separador de milhares 4 7 2 7" xfId="43498" xr:uid="{3247B110-3F4B-406F-8F51-98F93C0AF0BD}"/>
    <cellStyle name="Separador de milhares 4 7 3" xfId="23493" xr:uid="{616D6E10-93C2-46B1-944C-25DF46A0D0C9}"/>
    <cellStyle name="Separador de milhares 4 7 3 2" xfId="29493" xr:uid="{81D22F7F-70E0-4F1F-9996-FE80653BE895}"/>
    <cellStyle name="Separador de milhares 4 7 3 3" xfId="39731" xr:uid="{62AFD20C-4AE8-4C62-93D6-6522A46ADF8E}"/>
    <cellStyle name="Separador de milhares 4 7 3 4" xfId="44719" xr:uid="{A5A65773-4C0E-4281-A876-D18773B7F510}"/>
    <cellStyle name="Separador de milhares 4 7 4" xfId="23490" xr:uid="{CE13B4AD-3415-4333-AB96-451EC1FF2C7D}"/>
    <cellStyle name="Separador de milhares 4 7 4 2" xfId="32462" xr:uid="{4240BE34-364A-4AE9-B7D8-EE6DCB52848A}"/>
    <cellStyle name="Separador de milhares 4 7 4 3" xfId="39728" xr:uid="{EE18F09F-FDE1-46B7-8C31-794B96C6D9F6}"/>
    <cellStyle name="Separador de milhares 4 7 4 4" xfId="47193" xr:uid="{89F6094E-A765-4578-A35D-D714C5DB6C63}"/>
    <cellStyle name="Separador de milhares 4 7 5" xfId="33831" xr:uid="{49A60D6D-1D89-4034-9464-C83847D7CBB6}"/>
    <cellStyle name="Separador de milhares 4 7 5 2" xfId="48710" xr:uid="{DE35AED3-D2D9-4043-8821-E5D0ADF3DDA2}"/>
    <cellStyle name="Separador de milhares 4 7 6" xfId="42275" xr:uid="{B394F041-E007-4C10-A6BE-CBF40D3D3117}"/>
    <cellStyle name="Separador de milhares 4 8" xfId="14490" xr:uid="{429165A4-6180-4F5F-903B-EC2018CACC4F}"/>
    <cellStyle name="Separador de milhares 4 8 2" xfId="17120" xr:uid="{00BBC315-56E6-4287-9FEE-081D6CE8D067}"/>
    <cellStyle name="Separador de milhares 4 8 2 2" xfId="23496" xr:uid="{75F92F29-0CE1-4B33-9366-B31B18D86C87}"/>
    <cellStyle name="Separador de milhares 4 8 2 2 2" xfId="30717" xr:uid="{9F4C4518-D74B-4C0B-B2AB-E6C8E593447B}"/>
    <cellStyle name="Separador de milhares 4 8 2 2 3" xfId="39734" xr:uid="{26DB4932-E5F6-4EF6-9617-21800532E123}"/>
    <cellStyle name="Separador de milhares 4 8 2 2 4" xfId="45943" xr:uid="{2159F37F-4BD7-4F1A-AE3A-713E777A9D5E}"/>
    <cellStyle name="Separador de milhares 4 8 2 3" xfId="23495" xr:uid="{12293504-D29E-4B5D-8F75-6E285A33A9B5}"/>
    <cellStyle name="Separador de milhares 4 8 2 3 2" xfId="39733" xr:uid="{0002F1B7-1D0A-4AA2-96B7-26749AEBD452}"/>
    <cellStyle name="Separador de milhares 4 8 2 4" xfId="25977" xr:uid="{C5EA52A8-79E4-41C1-A382-998DFC342CC2}"/>
    <cellStyle name="Separador de milhares 4 8 2 5" xfId="27550" xr:uid="{8DD4C843-F7D7-449C-9F89-F9417DC5F591}"/>
    <cellStyle name="Separador de milhares 4 8 2 6" xfId="35292" xr:uid="{DC029C6B-29E4-45C8-9493-53A15A088B03}"/>
    <cellStyle name="Separador de milhares 4 8 2 7" xfId="43499" xr:uid="{F65584B4-70DF-4FA4-9FC3-397A75DB6EA9}"/>
    <cellStyle name="Separador de milhares 4 8 3" xfId="23497" xr:uid="{EEF996E5-9C78-4D77-A9C5-4B9B8B15CB2D}"/>
    <cellStyle name="Separador de milhares 4 8 3 2" xfId="29494" xr:uid="{D0BDD2C8-ADFB-4721-ACAB-7333F67E31EF}"/>
    <cellStyle name="Separador de milhares 4 8 3 3" xfId="39735" xr:uid="{301935C9-34A7-41F0-8AA4-259D12AFC1F2}"/>
    <cellStyle name="Separador de milhares 4 8 3 4" xfId="44720" xr:uid="{527C546F-227B-45F0-B83B-C568283D964E}"/>
    <cellStyle name="Separador de milhares 4 8 4" xfId="23494" xr:uid="{C883E2B0-96A6-441D-8D4E-BD18EF2AD096}"/>
    <cellStyle name="Separador de milhares 4 8 4 2" xfId="32463" xr:uid="{3E98B4B9-B5EC-4F40-936E-333934186694}"/>
    <cellStyle name="Separador de milhares 4 8 4 3" xfId="39732" xr:uid="{FC0CC2CA-CF76-4A7D-842E-B3DF5744A110}"/>
    <cellStyle name="Separador de milhares 4 8 4 4" xfId="47194" xr:uid="{25C10EFC-AAE8-4FA0-B8E9-3CEB57F17EA7}"/>
    <cellStyle name="Separador de milhares 4 8 5" xfId="33832" xr:uid="{3644C380-1D72-46F2-8C5B-00C64704A429}"/>
    <cellStyle name="Separador de milhares 4 8 5 2" xfId="48711" xr:uid="{0322A340-1D82-4806-A9DC-89FAFE474E23}"/>
    <cellStyle name="Separador de milhares 4 8 6" xfId="42276" xr:uid="{5C4C233C-1D0D-4D84-872C-45925AA5950C}"/>
    <cellStyle name="Separador de milhares 4 9" xfId="14491" xr:uid="{C6D25567-2B73-4610-8205-320A9EE6E7B6}"/>
    <cellStyle name="Separador de milhares 4 9 2" xfId="17121" xr:uid="{F2F5BEF6-FF32-482B-89C6-1F6941FC7863}"/>
    <cellStyle name="Separador de milhares 4 9 2 2" xfId="23500" xr:uid="{2DEEC84A-C39B-4B09-B544-8A3E79C50C1F}"/>
    <cellStyle name="Separador de milhares 4 9 2 2 2" xfId="30718" xr:uid="{0FD631AD-D4F9-49C0-8F3D-9D217950E79D}"/>
    <cellStyle name="Separador de milhares 4 9 2 2 3" xfId="39738" xr:uid="{66011B04-642B-4977-B80B-9BCDD55FD8EA}"/>
    <cellStyle name="Separador de milhares 4 9 2 2 4" xfId="45944" xr:uid="{D30F8184-321E-4024-BACF-5D594B96C879}"/>
    <cellStyle name="Separador de milhares 4 9 2 3" xfId="23499" xr:uid="{D1F857C7-4007-46A3-BFAF-ABB21F78D3EF}"/>
    <cellStyle name="Separador de milhares 4 9 2 3 2" xfId="39737" xr:uid="{2CA3C557-E98F-46E7-9467-AE6BE53CA20C}"/>
    <cellStyle name="Separador de milhares 4 9 2 4" xfId="25978" xr:uid="{3CEA1B49-1BB9-43B5-B889-83BC1ED8F021}"/>
    <cellStyle name="Separador de milhares 4 9 2 5" xfId="27551" xr:uid="{FBFBD6E9-DD37-4067-9736-D4068823B6A3}"/>
    <cellStyle name="Separador de milhares 4 9 2 6" xfId="35293" xr:uid="{CBF16B5A-E6A9-40F6-8B67-D7BA05BDCC56}"/>
    <cellStyle name="Separador de milhares 4 9 2 7" xfId="43500" xr:uid="{8AD723C9-B4A6-463C-8993-1E101EC5268F}"/>
    <cellStyle name="Separador de milhares 4 9 3" xfId="23501" xr:uid="{E0CB1108-FD44-4AA7-8CA7-19384A902EA2}"/>
    <cellStyle name="Separador de milhares 4 9 3 2" xfId="29495" xr:uid="{E4C8C6AD-AFD0-4BFE-A3B3-613F96315F22}"/>
    <cellStyle name="Separador de milhares 4 9 3 3" xfId="39739" xr:uid="{C7503EA1-CA45-4AE7-BA4E-4B829E0B2E0E}"/>
    <cellStyle name="Separador de milhares 4 9 3 4" xfId="44721" xr:uid="{820A45F3-644D-483D-980D-42ECDC656BD4}"/>
    <cellStyle name="Separador de milhares 4 9 4" xfId="23498" xr:uid="{2D94E4B5-D028-4D83-AAE9-B36A22A5419E}"/>
    <cellStyle name="Separador de milhares 4 9 4 2" xfId="32464" xr:uid="{21B37C17-D19B-4BD2-8B93-4ABC34872E9A}"/>
    <cellStyle name="Separador de milhares 4 9 4 3" xfId="39736" xr:uid="{05B82FA9-D8A6-46EF-A63D-19446838EB29}"/>
    <cellStyle name="Separador de milhares 4 9 4 4" xfId="47195" xr:uid="{683B6771-17C4-4D07-AD9E-3835EBA57E23}"/>
    <cellStyle name="Separador de milhares 4 9 5" xfId="33833" xr:uid="{68EC6C9E-EDEE-4373-83BA-B19344756995}"/>
    <cellStyle name="Separador de milhares 4 9 5 2" xfId="48712" xr:uid="{59F08281-22A7-413E-93CB-4DC0CBCD130F}"/>
    <cellStyle name="Separador de milhares 4 9 6" xfId="42277" xr:uid="{3EFC7331-A390-4DD2-90F0-7E405EE1912A}"/>
    <cellStyle name="Separador de milhares 40" xfId="14492" xr:uid="{FFF68A4C-D937-4ADB-906C-F10FD0E0091C}"/>
    <cellStyle name="Separador de milhares 40 2" xfId="23502" xr:uid="{F79DCBCA-80AA-418A-A2E1-5BFBC7AD8329}"/>
    <cellStyle name="Separador de milhares 40 2 2" xfId="23503" xr:uid="{88E09623-DB7C-4F11-9B61-89CCE9C678DF}"/>
    <cellStyle name="Separador de milhares 40 2 2 2" xfId="31627" xr:uid="{5118179A-0308-4927-BDB2-218C79656D89}"/>
    <cellStyle name="Separador de milhares 40 2 2 3" xfId="39741" xr:uid="{53A88AE7-BD33-44F8-B349-10B88A14C0A4}"/>
    <cellStyle name="Separador de milhares 40 2 2 4" xfId="46853" xr:uid="{E6B88FBC-1C73-4720-BB71-CEF4D534E752}"/>
    <cellStyle name="Separador de milhares 40 2 3" xfId="29184" xr:uid="{5199E316-3ADA-48CB-9830-9B1CAC200178}"/>
    <cellStyle name="Separador de milhares 40 2 4" xfId="39740" xr:uid="{D07D6542-7C80-4506-95E5-2014700F97BD}"/>
    <cellStyle name="Separador de milhares 40 2 5" xfId="44409" xr:uid="{D508EEF9-66A7-4D2B-9A84-269168467E56}"/>
    <cellStyle name="Separador de milhares 40 3" xfId="23504" xr:uid="{F42164CD-205A-46E3-85C1-02EC2BE47C4E}"/>
    <cellStyle name="Separador de milhares 40 3 2" xfId="30404" xr:uid="{6E8E493E-5859-46C2-8EF6-2ACA5E013564}"/>
    <cellStyle name="Separador de milhares 40 3 3" xfId="39742" xr:uid="{D125C046-901C-4862-A473-0888736BE1EB}"/>
    <cellStyle name="Separador de milhares 40 3 4" xfId="45630" xr:uid="{B10DEA6D-31CD-41CC-9CA1-4C4DCE4DAEF7}"/>
    <cellStyle name="Separador de milhares 40 4" xfId="27099" xr:uid="{628B9B15-B08A-4154-AC03-B5A24DB08A4F}"/>
    <cellStyle name="Separador de milhares 40 5" xfId="28460" xr:uid="{255FCCC5-89A7-4A81-B489-C1FBEF702F37}"/>
    <cellStyle name="Separador de milhares 40 6" xfId="35294" xr:uid="{73D5E849-03E0-4D77-ABA8-C1EE0EADA20A}"/>
    <cellStyle name="Separador de milhares 40 7" xfId="43186" xr:uid="{C6145B71-C563-4352-BD62-DEFD2E172016}"/>
    <cellStyle name="Separador de milhares 40 8" xfId="17122" xr:uid="{782169CB-C25B-4443-A947-BA09A1E063F1}"/>
    <cellStyle name="Separador de milhares 41" xfId="14493" xr:uid="{34DBD9E7-EAAC-457D-8E58-51E19C798BA5}"/>
    <cellStyle name="Separador de milhares 41 2" xfId="23505" xr:uid="{4A26BF50-F7EC-4C09-8EA3-7684E906C40A}"/>
    <cellStyle name="Separador de milhares 41 2 2" xfId="23506" xr:uid="{EE3766C8-AB11-4391-A7DB-075100536C25}"/>
    <cellStyle name="Separador de milhares 41 2 2 2" xfId="31628" xr:uid="{6D85B9BB-42BF-4377-AA4D-222C1ACEEB36}"/>
    <cellStyle name="Separador de milhares 41 2 2 3" xfId="39744" xr:uid="{024A767F-40C5-4DE1-97E7-82FF940BDBC3}"/>
    <cellStyle name="Separador de milhares 41 2 2 4" xfId="46854" xr:uid="{B5BABAA8-552A-43CA-90CC-A7C55D1C58D8}"/>
    <cellStyle name="Separador de milhares 41 2 3" xfId="29185" xr:uid="{CD134B17-DA88-4CE3-A6F0-31181673E36A}"/>
    <cellStyle name="Separador de milhares 41 2 4" xfId="39743" xr:uid="{131F1659-ABC2-4423-AEF9-2498A0DE38A9}"/>
    <cellStyle name="Separador de milhares 41 2 5" xfId="44410" xr:uid="{23B7C6C7-C71D-4032-BB15-0326D3133525}"/>
    <cellStyle name="Separador de milhares 41 3" xfId="23507" xr:uid="{37412395-9CA8-4027-B417-F35A13AAAA00}"/>
    <cellStyle name="Separador de milhares 41 3 2" xfId="30405" xr:uid="{B4CD21A7-5924-46A3-8814-935723A71FDE}"/>
    <cellStyle name="Separador de milhares 41 3 3" xfId="39745" xr:uid="{EDC5CF5E-057C-48F9-9CB3-FBEDC1BD054A}"/>
    <cellStyle name="Separador de milhares 41 3 4" xfId="45631" xr:uid="{AB4218EC-A142-4C2C-A4BE-FAAF192CFB6E}"/>
    <cellStyle name="Separador de milhares 41 4" xfId="27100" xr:uid="{324FB84C-0F4D-4C03-B773-115B0587A005}"/>
    <cellStyle name="Separador de milhares 41 5" xfId="28461" xr:uid="{FDDBE8DC-7981-4535-B880-E5346149AA73}"/>
    <cellStyle name="Separador de milhares 41 6" xfId="35295" xr:uid="{EAB67F31-58BA-429A-9954-5B9644544BE4}"/>
    <cellStyle name="Separador de milhares 41 7" xfId="43187" xr:uid="{2298B789-D551-4A09-BDC2-CF94C9A077EE}"/>
    <cellStyle name="Separador de milhares 41 8" xfId="17123" xr:uid="{58545F6C-047E-4270-A590-42372A7518C5}"/>
    <cellStyle name="Separador de milhares 5" xfId="14494" xr:uid="{0C1AF9E7-011F-435F-996F-C4BF9772E23C}"/>
    <cellStyle name="Separador de milhares 5 2" xfId="14495" xr:uid="{C0C41FA6-351C-4850-8D87-85C20354F229}"/>
    <cellStyle name="Separador de milhares 5 2 2" xfId="14496" xr:uid="{6756DC24-ACD1-493F-9827-F070A578DE0E}"/>
    <cellStyle name="Separador de milhares 5 2 2 2" xfId="17126" xr:uid="{0DF25D9D-AFAE-4AE4-9EBE-ABE4F226A706}"/>
    <cellStyle name="Separador de milhares 5 2 2 2 2" xfId="23511" xr:uid="{66F3D745-B14F-4843-A621-CC62E0C1CC60}"/>
    <cellStyle name="Separador de milhares 5 2 2 2 2 2" xfId="30720" xr:uid="{18CC4DCE-AB2C-4914-8F56-293CE1A83BE3}"/>
    <cellStyle name="Separador de milhares 5 2 2 2 2 3" xfId="39749" xr:uid="{CC843524-269E-4CCF-9CB0-6CAFF6DFD43E}"/>
    <cellStyle name="Separador de milhares 5 2 2 2 2 4" xfId="45946" xr:uid="{44A88000-26D2-413F-ABF1-C1FEFEFF2A46}"/>
    <cellStyle name="Separador de milhares 5 2 2 2 3" xfId="23510" xr:uid="{97CFEFF6-2325-45BE-9F62-3A5FEE827678}"/>
    <cellStyle name="Separador de milhares 5 2 2 2 3 2" xfId="39748" xr:uid="{519279E5-5DEF-4944-BD98-4D4F8A44B706}"/>
    <cellStyle name="Separador de milhares 5 2 2 2 4" xfId="25980" xr:uid="{83EAFACB-94DF-40BC-98C4-5618330B2074}"/>
    <cellStyle name="Separador de milhares 5 2 2 2 5" xfId="27553" xr:uid="{6A031379-4A48-43A9-86CD-D387F6AD8BA9}"/>
    <cellStyle name="Separador de milhares 5 2 2 2 6" xfId="35298" xr:uid="{8DF2DDFA-D60F-4AD6-B32E-77B07E2DE564}"/>
    <cellStyle name="Separador de milhares 5 2 2 2 7" xfId="43502" xr:uid="{850783AF-44C8-4D65-84F8-5781E518BBDF}"/>
    <cellStyle name="Separador de milhares 5 2 2 3" xfId="23512" xr:uid="{EDECB4DE-0DF2-4029-8591-E4F3BBDE6DAC}"/>
    <cellStyle name="Separador de milhares 5 2 2 3 2" xfId="29497" xr:uid="{961AE3DB-0A8F-48AC-A830-5240FC4388A5}"/>
    <cellStyle name="Separador de milhares 5 2 2 3 3" xfId="39750" xr:uid="{B74AFB1E-5084-474A-A461-7851C58A7D5B}"/>
    <cellStyle name="Separador de milhares 5 2 2 3 4" xfId="44723" xr:uid="{4345F3E3-911B-4360-8AFE-A8C86E02E819}"/>
    <cellStyle name="Separador de milhares 5 2 2 4" xfId="23509" xr:uid="{88237D8B-B654-45BB-B3CB-8FAF291ABF80}"/>
    <cellStyle name="Separador de milhares 5 2 2 4 2" xfId="32466" xr:uid="{439E569E-60CC-49FE-A95F-017DCAE690CD}"/>
    <cellStyle name="Separador de milhares 5 2 2 4 3" xfId="39747" xr:uid="{52D2000F-8E41-4808-B3CB-AC70A98208E4}"/>
    <cellStyle name="Separador de milhares 5 2 2 4 4" xfId="47197" xr:uid="{0625D919-E084-4AB5-8054-1894FD8FB07B}"/>
    <cellStyle name="Separador de milhares 5 2 2 5" xfId="33834" xr:uid="{F136CDDD-F03B-41EF-96BF-60EEB3E1873A}"/>
    <cellStyle name="Separador de milhares 5 2 2 5 2" xfId="48713" xr:uid="{62DDC3F8-279D-4321-BE4B-0809E7BB8278}"/>
    <cellStyle name="Separador de milhares 5 2 2 6" xfId="42279" xr:uid="{A62347FE-7674-4FFD-9624-CCEA2B660F5E}"/>
    <cellStyle name="Separador de milhares 5 2 3" xfId="16258" xr:uid="{44CC028E-ED49-406D-B3C1-112EFC99D318}"/>
    <cellStyle name="Separador de milhares 5 2 3 2" xfId="23514" xr:uid="{AB6F2CA7-5364-4FBB-BB1A-95EAFA2A7B48}"/>
    <cellStyle name="Separador de milhares 5 2 3 2 2" xfId="23515" xr:uid="{2FC7F051-9852-48D8-98B4-39DAC68A6F3D}"/>
    <cellStyle name="Separador de milhares 5 2 3 2 2 2" xfId="30719" xr:uid="{7914142F-9B3E-4C76-922D-0824938BC644}"/>
    <cellStyle name="Separador de milhares 5 2 3 2 2 3" xfId="39753" xr:uid="{2CF7BDDE-B3BE-4FFB-8C2C-AF59928A50C0}"/>
    <cellStyle name="Separador de milhares 5 2 3 2 2 4" xfId="45945" xr:uid="{84D4EBFA-A3F5-49C6-9ADF-E6B42B34A399}"/>
    <cellStyle name="Separador de milhares 5 2 3 2 3" xfId="27186" xr:uid="{C35A5080-6469-4A7F-8E07-8F7317D54C55}"/>
    <cellStyle name="Separador de milhares 5 2 3 2 4" xfId="39752" xr:uid="{540CCC9E-2CE6-4B6F-8538-27B446950944}"/>
    <cellStyle name="Separador de milhares 5 2 3 2 5" xfId="43501" xr:uid="{04B27944-4B23-44F6-B7BC-51E68440A11D}"/>
    <cellStyle name="Separador de milhares 5 2 3 3" xfId="23516" xr:uid="{F4CC1666-F749-402F-863B-B251439A233E}"/>
    <cellStyle name="Separador de milhares 5 2 3 3 2" xfId="29496" xr:uid="{CF8D00DB-35E5-4426-A361-4A972C8ED7D2}"/>
    <cellStyle name="Separador de milhares 5 2 3 3 3" xfId="39754" xr:uid="{F953A088-B201-4591-80BD-B4101FCEEA10}"/>
    <cellStyle name="Separador de milhares 5 2 3 3 4" xfId="44722" xr:uid="{F37B94C2-7C11-4FC4-8D72-E76F73926CE3}"/>
    <cellStyle name="Separador de milhares 5 2 3 4" xfId="23513" xr:uid="{78E7E089-6654-42A3-B993-400EEE9CAD46}"/>
    <cellStyle name="Separador de milhares 5 2 3 4 2" xfId="39751" xr:uid="{8A134EBB-1290-48F1-B9F3-F1F14A85F17F}"/>
    <cellStyle name="Separador de milhares 5 2 3 5" xfId="25979" xr:uid="{BB9FB043-2242-45D2-BDE1-F18A90C118D9}"/>
    <cellStyle name="Separador de milhares 5 2 3 6" xfId="27552" xr:uid="{D3417954-88DA-4304-9B11-B50DA9DBA55A}"/>
    <cellStyle name="Separador de milhares 5 2 3 7" xfId="35297" xr:uid="{07F5AFC2-B0F2-4C17-9307-288AD14A94EE}"/>
    <cellStyle name="Separador de milhares 5 2 3 8" xfId="42278" xr:uid="{0D42F2F2-737A-4223-86BC-E5D01F6CC107}"/>
    <cellStyle name="Separador de milhares 5 2 3 9" xfId="17125" xr:uid="{7E1D751A-798F-48ED-A04F-A7436C5E9A74}"/>
    <cellStyle name="Separador de milhares 5 2 4" xfId="23517" xr:uid="{D7CA2426-F6BE-487B-9AC8-7D29952552E0}"/>
    <cellStyle name="Separador de milhares 5 2 4 2" xfId="23518" xr:uid="{4FCB3A4D-14B2-41E3-9F11-382472503534}"/>
    <cellStyle name="Separador de milhares 5 2 4 2 2" xfId="30443" xr:uid="{743A6AB4-4EC2-4D14-B774-BDC980349730}"/>
    <cellStyle name="Separador de milhares 5 2 4 2 3" xfId="39756" xr:uid="{8C850916-0049-463E-941F-87DF58A8A8A9}"/>
    <cellStyle name="Separador de milhares 5 2 4 2 4" xfId="45669" xr:uid="{D29A6F59-89B5-4F2F-8137-1BACA7B91E83}"/>
    <cellStyle name="Separador de milhares 5 2 4 3" xfId="25700" xr:uid="{6660D451-B878-42F4-8513-942B8BBFFBFF}"/>
    <cellStyle name="Separador de milhares 5 2 4 4" xfId="27258" xr:uid="{DB4466D5-E09E-46C9-AB0C-4929D61D3836}"/>
    <cellStyle name="Separador de milhares 5 2 4 5" xfId="39755" xr:uid="{662E5E00-D64B-49DE-8709-7A96BF691D9F}"/>
    <cellStyle name="Separador de milhares 5 2 4 6" xfId="43225" xr:uid="{71BC9200-7D36-428A-81DC-6185BCAE7995}"/>
    <cellStyle name="Separador de milhares 5 2 5" xfId="23519" xr:uid="{FC3EB4C9-5F41-44D7-BCD8-30E3F1E257BB}"/>
    <cellStyle name="Separador de milhares 5 2 5 2" xfId="29221" xr:uid="{66D08D11-CCF7-492E-8216-BB3DF8FCA114}"/>
    <cellStyle name="Separador de milhares 5 2 5 3" xfId="39757" xr:uid="{A67CAA31-3CF8-41FD-82FE-1C41C0B9EFAD}"/>
    <cellStyle name="Separador de milhares 5 2 5 4" xfId="44446" xr:uid="{0847D82F-0BD2-4774-B705-819F266ABF3C}"/>
    <cellStyle name="Separador de milhares 5 2 6" xfId="23508" xr:uid="{3147C969-016A-42F2-B74B-2585A0380C71}"/>
    <cellStyle name="Separador de milhares 5 2 6 2" xfId="32465" xr:uid="{67791462-840E-48EF-B1D3-CB2AB02CFE37}"/>
    <cellStyle name="Separador de milhares 5 2 6 3" xfId="39746" xr:uid="{D603D25D-9AAB-42ED-BD9A-69F45E710C9A}"/>
    <cellStyle name="Separador de milhares 5 2 6 4" xfId="47196" xr:uid="{78AB1894-8FAA-4CB5-BAEC-093735053B4A}"/>
    <cellStyle name="Separador de milhares 5 2 7" xfId="25019" xr:uid="{4EEC2009-EE5F-4C85-BE1B-FB3D009E1517}"/>
    <cellStyle name="Separador de milhares 5 2 7 2" xfId="41101" xr:uid="{DA8DC809-7D04-4F89-8E8F-1BFD548E718F}"/>
    <cellStyle name="Separador de milhares 5 2 8" xfId="42002" xr:uid="{F0F01992-8EAD-49E9-B895-7824D587E445}"/>
    <cellStyle name="Separador de milhares 5 3" xfId="14497" xr:uid="{609C994A-BD05-4CF1-B3CF-3D15DAAAC4F3}"/>
    <cellStyle name="Separador de milhares 5 3 2" xfId="17127" xr:uid="{D2146769-DCA8-485D-A565-3612893F5BE7}"/>
    <cellStyle name="Separador de milhares 5 3 2 2" xfId="23522" xr:uid="{7CFCFA25-8D54-4021-818E-7F1191736EF6}"/>
    <cellStyle name="Separador de milhares 5 3 2 2 2" xfId="30721" xr:uid="{E7D8A01E-2CCD-43BF-8CC5-FFEA314A5AA4}"/>
    <cellStyle name="Separador de milhares 5 3 2 2 3" xfId="39760" xr:uid="{130CAE74-D8E5-401F-BD11-8CEC53EEC16C}"/>
    <cellStyle name="Separador de milhares 5 3 2 2 4" xfId="45947" xr:uid="{B56A871B-A90F-4BCE-B57E-40A69202A379}"/>
    <cellStyle name="Separador de milhares 5 3 2 3" xfId="23521" xr:uid="{D1DDFFDA-941A-4F78-AA1E-48201DB5A11D}"/>
    <cellStyle name="Separador de milhares 5 3 2 3 2" xfId="39759" xr:uid="{6B2AA750-C775-4BC2-A5FE-3F8BCD679882}"/>
    <cellStyle name="Separador de milhares 5 3 2 4" xfId="25981" xr:uid="{6C006CD5-4F8A-4594-A484-41D81A33E0C3}"/>
    <cellStyle name="Separador de milhares 5 3 2 5" xfId="27554" xr:uid="{EBE60B8F-D762-4E17-BD5E-23B72C0A87A6}"/>
    <cellStyle name="Separador de milhares 5 3 2 6" xfId="35299" xr:uid="{53DCAF44-347A-4FF1-B91C-F1DDD5CCBF2B}"/>
    <cellStyle name="Separador de milhares 5 3 2 7" xfId="43503" xr:uid="{346F2236-208D-4F49-BD9B-C2A73129607A}"/>
    <cellStyle name="Separador de milhares 5 3 3" xfId="23523" xr:uid="{AF387DEE-2F30-4AE2-9EE8-782BCD7DF453}"/>
    <cellStyle name="Separador de milhares 5 3 3 2" xfId="29498" xr:uid="{FF994417-B66D-4B20-88C5-17DAC7817047}"/>
    <cellStyle name="Separador de milhares 5 3 3 3" xfId="39761" xr:uid="{911CDB1B-CA86-434F-ABC0-B8E9E4287ECD}"/>
    <cellStyle name="Separador de milhares 5 3 3 4" xfId="44724" xr:uid="{CAB1EDF1-4065-4039-B317-8694E8229485}"/>
    <cellStyle name="Separador de milhares 5 3 4" xfId="23520" xr:uid="{FFB5ADD4-5A1F-41DD-9C7E-9CE9044497FE}"/>
    <cellStyle name="Separador de milhares 5 3 4 2" xfId="32467" xr:uid="{A7564CF0-6C3B-472D-A30C-ACDF30150A36}"/>
    <cellStyle name="Separador de milhares 5 3 4 3" xfId="39758" xr:uid="{E5A813F3-1AC5-4454-91C3-5474B0C41141}"/>
    <cellStyle name="Separador de milhares 5 3 4 4" xfId="47198" xr:uid="{718BB4FC-C69B-43D7-9446-BC6981626B6F}"/>
    <cellStyle name="Separador de milhares 5 3 5" xfId="33835" xr:uid="{2830A60F-B2A9-4A1D-A4AB-5DD0B5C9387E}"/>
    <cellStyle name="Separador de milhares 5 3 5 2" xfId="48714" xr:uid="{5779C9C4-EC7C-47D5-9C2D-41A8293E9C16}"/>
    <cellStyle name="Separador de milhares 5 3 6" xfId="42280" xr:uid="{BC9EEF43-EB52-48E1-938A-04E67423B1F3}"/>
    <cellStyle name="Separador de milhares 5 4" xfId="14498" xr:uid="{E30C10BB-B186-402B-AEFE-0ED7C0B37C41}"/>
    <cellStyle name="Separador de milhares 5 4 10" xfId="17128" xr:uid="{7498A593-1A6E-4BED-A461-BC1B48EAFAEE}"/>
    <cellStyle name="Separador de milhares 5 4 2" xfId="14499" xr:uid="{1133D5BE-18B9-4C94-8FC8-7A52FE39E9D5}"/>
    <cellStyle name="Separador de milhares 5 4 2 2" xfId="23526" xr:uid="{30753D49-5677-4418-BA39-FD91C6E1A053}"/>
    <cellStyle name="Separador de milhares 5 4 2 2 2" xfId="30722" xr:uid="{2981052A-6B68-42BA-80A8-6C234F7BED1C}"/>
    <cellStyle name="Separador de milhares 5 4 2 2 3" xfId="39764" xr:uid="{B0A1D4A2-9B5D-409B-B2E6-C5135B33EEAB}"/>
    <cellStyle name="Separador de milhares 5 4 2 2 4" xfId="45948" xr:uid="{4D015321-BCB6-44B7-9A18-9F9211BBAE6D}"/>
    <cellStyle name="Separador de milhares 5 4 2 3" xfId="23525" xr:uid="{B1B47AB5-B07C-4EB2-8482-ECB9D5548356}"/>
    <cellStyle name="Separador de milhares 5 4 2 3 2" xfId="39763" xr:uid="{6A86E560-AEEC-4AED-8B84-B88DA0CBF23C}"/>
    <cellStyle name="Separador de milhares 5 4 2 4" xfId="27185" xr:uid="{93FFFAA2-56DF-466E-A768-9781A18CEA05}"/>
    <cellStyle name="Separador de milhares 5 4 2 5" xfId="35301" xr:uid="{7B8790DA-B730-4F53-89F8-515E240D1B19}"/>
    <cellStyle name="Separador de milhares 5 4 2 6" xfId="43504" xr:uid="{4B371FBC-FD0A-4587-BFB5-19B08496DC05}"/>
    <cellStyle name="Separador de milhares 5 4 2 7" xfId="17129" xr:uid="{C132610F-6F57-412B-B0B4-322203316465}"/>
    <cellStyle name="Separador de milhares 5 4 3" xfId="14500" xr:uid="{90F7349B-741E-4078-AA74-C90B05545BE2}"/>
    <cellStyle name="Separador de milhares 5 4 3 2" xfId="23527" xr:uid="{47A66C7E-7BD3-4573-B1DE-670905FFD679}"/>
    <cellStyle name="Separador de milhares 5 4 3 2 2" xfId="39765" xr:uid="{4F612677-8B5F-4B3E-A301-5000806BF8B1}"/>
    <cellStyle name="Separador de milhares 5 4 3 3" xfId="29499" xr:uid="{FDE7D7D5-F297-484B-B73B-3FD0F595793B}"/>
    <cellStyle name="Separador de milhares 5 4 3 4" xfId="35302" xr:uid="{CD80C666-849B-4894-B27A-FD050716A73A}"/>
    <cellStyle name="Separador de milhares 5 4 3 5" xfId="44725" xr:uid="{7C681970-D924-4260-81C8-84F462F827C8}"/>
    <cellStyle name="Separador de milhares 5 4 3 6" xfId="17130" xr:uid="{F3991EC7-8AFA-4C76-8798-73CB495B959A}"/>
    <cellStyle name="Separador de milhares 5 4 4" xfId="14501" xr:uid="{56FAA085-04A1-4DD7-B6C3-77088074B1E6}"/>
    <cellStyle name="Separador de milhares 5 4 4 2" xfId="32468" xr:uid="{706DBFE3-054C-4059-8987-D01F66F8662C}"/>
    <cellStyle name="Separador de milhares 5 4 4 3" xfId="35303" xr:uid="{D2AFE94D-DA73-4839-A3D9-9484C095BE6C}"/>
    <cellStyle name="Separador de milhares 5 4 4 4" xfId="47199" xr:uid="{98DAEC3E-1ECB-4B4C-92BD-9BBDA50D93D6}"/>
    <cellStyle name="Separador de milhares 5 4 4 5" xfId="17131" xr:uid="{AAA19368-CEEA-4D6C-9291-F029C2840002}"/>
    <cellStyle name="Separador de milhares 5 4 5" xfId="23524" xr:uid="{F33CCF90-1796-4CCF-AE81-5A47F670EA97}"/>
    <cellStyle name="Separador de milhares 5 4 5 2" xfId="39762" xr:uid="{A9715D8D-0F05-4BA3-98B2-8EA274931A41}"/>
    <cellStyle name="Separador de milhares 5 4 6" xfId="25982" xr:uid="{2F9ED5FD-4251-4069-9240-512C8DE560A1}"/>
    <cellStyle name="Separador de milhares 5 4 7" xfId="27555" xr:uid="{33167727-C108-423E-BF22-24C66A31E0A5}"/>
    <cellStyle name="Separador de milhares 5 4 8" xfId="35300" xr:uid="{31A4AF2F-6933-4675-8EFC-F4CE26C2E309}"/>
    <cellStyle name="Separador de milhares 5 4 9" xfId="42281" xr:uid="{11A8462B-83F5-499B-B4F8-432C569B2099}"/>
    <cellStyle name="Separador de milhares 5 5" xfId="14502" xr:uid="{7C80BCE3-1FA7-4A95-9A21-501E6A2ED402}"/>
    <cellStyle name="Separador de milhares 5 5 2" xfId="23529" xr:uid="{BFD2365E-EC7A-47B5-BB8D-9A81F8E8A071}"/>
    <cellStyle name="Separador de milhares 5 5 2 2" xfId="23530" xr:uid="{85DDFB6C-A41A-4BD6-944B-EE62E1B8256F}"/>
    <cellStyle name="Separador de milhares 5 5 2 2 2" xfId="30723" xr:uid="{6FE62255-F6D2-4538-AA03-FC1414B44158}"/>
    <cellStyle name="Separador de milhares 5 5 2 2 3" xfId="39768" xr:uid="{173EC497-935E-427E-AFBA-AD8837CD910E}"/>
    <cellStyle name="Separador de milhares 5 5 2 2 4" xfId="45949" xr:uid="{A1C6B024-51DA-4492-BCC6-D543F1258DA0}"/>
    <cellStyle name="Separador de milhares 5 5 2 3" xfId="27184" xr:uid="{F14B1F61-7F98-4413-B67B-18A6243F9F07}"/>
    <cellStyle name="Separador de milhares 5 5 2 4" xfId="39767" xr:uid="{827E01EE-854B-4A94-8717-96DA2F8C5D7A}"/>
    <cellStyle name="Separador de milhares 5 5 2 5" xfId="43505" xr:uid="{935CBE4C-CC17-4976-A792-AB45DA423803}"/>
    <cellStyle name="Separador de milhares 5 5 3" xfId="23531" xr:uid="{236BBE91-B342-44F4-88D9-4C9E8D2F4968}"/>
    <cellStyle name="Separador de milhares 5 5 3 2" xfId="29500" xr:uid="{4436EC4A-A69A-45D5-9E86-EF421A55872C}"/>
    <cellStyle name="Separador de milhares 5 5 3 3" xfId="39769" xr:uid="{CFFC5935-0075-4032-BDFA-899294DF9C8C}"/>
    <cellStyle name="Separador de milhares 5 5 3 4" xfId="44726" xr:uid="{9449810D-28D3-4858-9A29-F35CA52DDA85}"/>
    <cellStyle name="Separador de milhares 5 5 4" xfId="23528" xr:uid="{DC6C7221-FFF6-477C-AE3D-3EA4B59C4BF6}"/>
    <cellStyle name="Separador de milhares 5 5 4 2" xfId="32469" xr:uid="{EC49966F-3258-4EC5-8BCB-5506F7DFA77D}"/>
    <cellStyle name="Separador de milhares 5 5 4 3" xfId="39766" xr:uid="{0373A31B-0656-4C48-9D0D-A769BAE8D969}"/>
    <cellStyle name="Separador de milhares 5 5 4 4" xfId="47200" xr:uid="{63DEA6C3-7DED-4809-9078-6A1D5AF10F18}"/>
    <cellStyle name="Separador de milhares 5 5 5" xfId="25983" xr:uid="{D76EDCDD-57FC-4111-B8A7-54A8F39CBF2D}"/>
    <cellStyle name="Separador de milhares 5 5 5 2" xfId="33836" xr:uid="{F7456937-7591-4BFD-BA15-439585BDF9E0}"/>
    <cellStyle name="Separador de milhares 5 5 5 3" xfId="48715" xr:uid="{669ED457-4427-49B5-A2C3-0ED90AA7A19C}"/>
    <cellStyle name="Separador de milhares 5 5 6" xfId="27556" xr:uid="{18D59B99-CB08-4B82-AB1B-CB3473785E96}"/>
    <cellStyle name="Separador de milhares 5 5 7" xfId="35304" xr:uid="{1A6BA4BB-7BF0-4484-A652-D027D3DF6014}"/>
    <cellStyle name="Separador de milhares 5 5 8" xfId="42282" xr:uid="{C496C66C-76D6-44A5-AE9E-B51EA10D7127}"/>
    <cellStyle name="Separador de milhares 5 5 9" xfId="17132" xr:uid="{879627DE-CE7E-4FFA-9A6E-BD9920E1F339}"/>
    <cellStyle name="Separador de milhares 5 6" xfId="14503" xr:uid="{0CDB7249-2663-4D0B-84FC-B635E0907D0D}"/>
    <cellStyle name="Separador de milhares 5 6 2" xfId="25002" xr:uid="{1DD454DE-EAE6-4EC7-9215-BF3FBB249270}"/>
    <cellStyle name="Separador de milhares 5 6 2 2" xfId="41090" xr:uid="{423A8439-0680-48EB-9C39-72C898D51BCF}"/>
    <cellStyle name="Separador de milhares 5 6 3" xfId="25691" xr:uid="{270C0B40-A514-4C72-A5C0-8D35FCA9111B}"/>
    <cellStyle name="Separador de milhares 5 6 4" xfId="27219" xr:uid="{B5430027-5A0F-4BD4-9369-A9F02A23E447}"/>
    <cellStyle name="Separador de milhares 5 6 5" xfId="35305" xr:uid="{D126F289-52F1-45C5-BE4F-0EA4954CB0F5}"/>
    <cellStyle name="Separador de milhares 5 6 6" xfId="47201" xr:uid="{515DEE23-AC2A-426D-8689-EC55157EE744}"/>
    <cellStyle name="Separador de milhares 5 6 7" xfId="17133" xr:uid="{455359E9-2C4F-4C5E-BF47-2E7B5D6B1396}"/>
    <cellStyle name="Separador de milhares 5 7" xfId="14504" xr:uid="{A7543DEC-6578-465D-8BEA-06931F658317}"/>
    <cellStyle name="Separador de milhares 5 7 2" xfId="32470" xr:uid="{A3447A31-6ACD-4420-9153-6E6CA030F05B}"/>
    <cellStyle name="Separador de milhares 5 7 3" xfId="35306" xr:uid="{4A59BC69-4AB1-4D86-A1E3-CC9A099747E5}"/>
    <cellStyle name="Separador de milhares 5 7 4" xfId="47202" xr:uid="{71B2CAB1-A7A6-42D5-8F96-4ED4019D4D9A}"/>
    <cellStyle name="Separador de milhares 5 7 5" xfId="17134" xr:uid="{BCFCE0A0-84FC-40BF-8E0E-F3A316136F26}"/>
    <cellStyle name="Separador de milhares 5 8" xfId="14505" xr:uid="{23CE7499-CFDC-4D6A-870D-47EFD367F745}"/>
    <cellStyle name="Separador de milhares 5 8 2" xfId="32471" xr:uid="{FB2D2433-091F-4A52-92F5-25B2BEEFC431}"/>
    <cellStyle name="Separador de milhares 5 8 3" xfId="35307" xr:uid="{41BDB6C5-C6DE-4308-9A2C-AA83A04EFEA5}"/>
    <cellStyle name="Separador de milhares 5 8 4" xfId="47203" xr:uid="{769DFD63-EFED-4B4F-9F0C-0A5B03DB86BF}"/>
    <cellStyle name="Separador de milhares 5 8 5" xfId="17135" xr:uid="{C48AF9D4-1711-4A27-97D0-769967588F08}"/>
    <cellStyle name="Separador de milhares 5 9" xfId="17124" xr:uid="{A1524C3E-2098-45DF-BC58-49E175AA62BE}"/>
    <cellStyle name="Separador de milhares 5 9 2" xfId="35296" xr:uid="{EC1B3F30-089A-4D08-88B2-33BBD464B917}"/>
    <cellStyle name="Separador de milhares 6" xfId="14506" xr:uid="{869DA72E-0534-4298-B925-5EDCAF366F69}"/>
    <cellStyle name="Separador de milhares 6 10" xfId="23533" xr:uid="{E4D70777-263E-45BC-82AD-76AAA9CC626E}"/>
    <cellStyle name="Separador de milhares 6 10 2" xfId="23534" xr:uid="{62E4597A-C4B4-4869-B9FE-7A93796B1AEE}"/>
    <cellStyle name="Separador de milhares 6 10 2 2" xfId="23535" xr:uid="{E5B10B5C-B556-45E6-92DF-13CB69C7C5B0}"/>
    <cellStyle name="Separador de milhares 6 10 2 2 2" xfId="31535" xr:uid="{940FD9B9-158F-4548-94B5-0DEC76692F76}"/>
    <cellStyle name="Separador de milhares 6 10 2 2 3" xfId="39773" xr:uid="{19E1F0F3-7036-4802-B074-84BF1F226E40}"/>
    <cellStyle name="Separador de milhares 6 10 2 2 4" xfId="46761" xr:uid="{ECA5B9AF-FB5D-455C-A22B-E6C96213D5B3}"/>
    <cellStyle name="Separador de milhares 6 10 2 3" xfId="29092" xr:uid="{B818CE98-C64C-4927-8F44-3D4EC0525799}"/>
    <cellStyle name="Separador de milhares 6 10 2 4" xfId="39772" xr:uid="{FD620A24-F40D-40B2-B2C5-19DB27E29505}"/>
    <cellStyle name="Separador de milhares 6 10 2 5" xfId="44317" xr:uid="{8B5D3DDF-9E77-48CD-9968-4ED4488DC324}"/>
    <cellStyle name="Separador de milhares 6 10 3" xfId="23536" xr:uid="{9C4E9E02-77DF-49E4-B373-29D23AF2999B}"/>
    <cellStyle name="Separador de milhares 6 10 3 2" xfId="30312" xr:uid="{FCD60FDC-194B-4D86-82A8-3F96FF2E9889}"/>
    <cellStyle name="Separador de milhares 6 10 3 3" xfId="39774" xr:uid="{5A107E54-EC98-404A-9060-1AED937B85AF}"/>
    <cellStyle name="Separador de milhares 6 10 3 4" xfId="45538" xr:uid="{0C097CED-7CDB-4627-BB9E-EEA69000C558}"/>
    <cellStyle name="Separador de milhares 6 10 4" xfId="26795" xr:uid="{198B38C6-86A9-4A3F-861A-4FE744937DFA}"/>
    <cellStyle name="Separador de milhares 6 10 5" xfId="28368" xr:uid="{7161F47C-BAE5-430C-99FA-CED3F7B16083}"/>
    <cellStyle name="Separador de milhares 6 10 6" xfId="39771" xr:uid="{EB768860-5D23-42C8-94D2-742AFC151200}"/>
    <cellStyle name="Separador de milhares 6 10 7" xfId="43094" xr:uid="{986B6BCD-35E5-437E-8854-58E5E5E5C6DF}"/>
    <cellStyle name="Separador de milhares 6 11" xfId="23537" xr:uid="{2C45B900-5CDD-476B-847B-45900DA5AE2F}"/>
    <cellStyle name="Separador de milhares 6 11 2" xfId="23538" xr:uid="{E0F26F7B-6AAA-4090-8D9C-6B84D1C10540}"/>
    <cellStyle name="Separador de milhares 6 11 2 2" xfId="23539" xr:uid="{4142D3E5-1F63-46E5-A691-48201B5B80D7}"/>
    <cellStyle name="Separador de milhares 6 11 2 2 2" xfId="31536" xr:uid="{00140D48-35E9-4AFB-A8E6-B8FD613FCB7D}"/>
    <cellStyle name="Separador de milhares 6 11 2 2 3" xfId="39777" xr:uid="{8E8DD5AC-E84C-487A-AD58-C98F32C587D0}"/>
    <cellStyle name="Separador de milhares 6 11 2 2 4" xfId="46762" xr:uid="{D4437A2A-E67A-49BB-9411-724B38D8AFA9}"/>
    <cellStyle name="Separador de milhares 6 11 2 3" xfId="29093" xr:uid="{61B1A808-99EA-4BE0-90FC-41774AC42B03}"/>
    <cellStyle name="Separador de milhares 6 11 2 4" xfId="39776" xr:uid="{C5CCA274-3531-4B23-9565-1AA0CC56902A}"/>
    <cellStyle name="Separador de milhares 6 11 2 5" xfId="44318" xr:uid="{59A90603-B4B1-487D-86AF-0E50FB22A72B}"/>
    <cellStyle name="Separador de milhares 6 11 3" xfId="23540" xr:uid="{EA8F2F22-BCDB-46C6-8276-B44A3F26322C}"/>
    <cellStyle name="Separador de milhares 6 11 3 2" xfId="30313" xr:uid="{D3A191DC-C142-4908-B41C-98D277B24B53}"/>
    <cellStyle name="Separador de milhares 6 11 3 3" xfId="39778" xr:uid="{26431462-A889-486B-BE4D-EEF5780AE780}"/>
    <cellStyle name="Separador de milhares 6 11 3 4" xfId="45539" xr:uid="{6F9E0AAE-6B4F-4CBC-AB97-BCD3C050A631}"/>
    <cellStyle name="Separador de milhares 6 11 4" xfId="26796" xr:uid="{6814C3AA-CFAD-4582-8417-E7A5262B151C}"/>
    <cellStyle name="Separador de milhares 6 11 5" xfId="28369" xr:uid="{C99FDAB5-183A-44CB-9D26-D9E84563895E}"/>
    <cellStyle name="Separador de milhares 6 11 6" xfId="39775" xr:uid="{C0A342BC-DC3C-4142-B128-B4BAEEE553C5}"/>
    <cellStyle name="Separador de milhares 6 11 7" xfId="43095" xr:uid="{9AE52F8D-F81E-4FBA-8909-B03CCC7C9FCD}"/>
    <cellStyle name="Separador de milhares 6 12" xfId="23541" xr:uid="{8E48A77A-836E-415E-80F6-6FC8B0F02C89}"/>
    <cellStyle name="Separador de milhares 6 12 2" xfId="23542" xr:uid="{A24A2039-BBA0-4295-8EF0-F34E657174E8}"/>
    <cellStyle name="Separador de milhares 6 12 2 2" xfId="23543" xr:uid="{7C4B1A94-2E6F-4E7E-8A5C-D5376D93915B}"/>
    <cellStyle name="Separador de milhares 6 12 2 2 2" xfId="31537" xr:uid="{CB5DE90F-44D0-4C13-96DD-5BA2D50245B0}"/>
    <cellStyle name="Separador de milhares 6 12 2 2 3" xfId="39781" xr:uid="{8BF08030-FE5C-41E7-98A8-A32B848228F1}"/>
    <cellStyle name="Separador de milhares 6 12 2 2 4" xfId="46763" xr:uid="{2CAEDAA7-0A1B-4547-BD1A-841F22D6B7E7}"/>
    <cellStyle name="Separador de milhares 6 12 2 3" xfId="29094" xr:uid="{7DFB6F35-B89E-4C65-908A-CE315060AC21}"/>
    <cellStyle name="Separador de milhares 6 12 2 4" xfId="39780" xr:uid="{C9CD4916-4234-4594-BA4E-CE4924759345}"/>
    <cellStyle name="Separador de milhares 6 12 2 5" xfId="44319" xr:uid="{CFE5ABFE-013B-4DBD-9E53-56D6A63BB17E}"/>
    <cellStyle name="Separador de milhares 6 12 3" xfId="23544" xr:uid="{C7D0C6FB-8E1C-4D81-8EFF-518F8425DDD8}"/>
    <cellStyle name="Separador de milhares 6 12 3 2" xfId="30314" xr:uid="{87BF5D4E-721E-43A9-920B-45685C209F87}"/>
    <cellStyle name="Separador de milhares 6 12 3 3" xfId="39782" xr:uid="{C1EA6D1F-DDBE-44C9-B01B-F8002BBADC44}"/>
    <cellStyle name="Separador de milhares 6 12 3 4" xfId="45540" xr:uid="{33B32CFC-F3AC-4576-8CE6-D6D8C4A82B7D}"/>
    <cellStyle name="Separador de milhares 6 12 4" xfId="26797" xr:uid="{C2FDE8E4-8BD2-4DA9-A5F3-71C84A491E4D}"/>
    <cellStyle name="Separador de milhares 6 12 5" xfId="28370" xr:uid="{B319918A-5433-4400-8511-DE65612692D0}"/>
    <cellStyle name="Separador de milhares 6 12 6" xfId="39779" xr:uid="{D0900C2F-D058-4C09-B440-E30C68A55A35}"/>
    <cellStyle name="Separador de milhares 6 12 7" xfId="43096" xr:uid="{C1AE0435-0D8D-48E8-9029-989D09CC25C2}"/>
    <cellStyle name="Separador de milhares 6 13" xfId="23545" xr:uid="{AFBB6084-B934-446F-9F62-5FB4FA59721C}"/>
    <cellStyle name="Separador de milhares 6 13 2" xfId="23546" xr:uid="{60928932-CCCD-4A4F-B807-FF099DACAD85}"/>
    <cellStyle name="Separador de milhares 6 13 2 2" xfId="23547" xr:uid="{DC812705-3490-4321-BE20-E876E7C1B500}"/>
    <cellStyle name="Separador de milhares 6 13 2 2 2" xfId="31538" xr:uid="{B0C8A724-0CCE-4564-B42C-A9A469C89212}"/>
    <cellStyle name="Separador de milhares 6 13 2 2 3" xfId="39785" xr:uid="{3F3537D1-2347-4923-9333-E1E43FD2EEA0}"/>
    <cellStyle name="Separador de milhares 6 13 2 2 4" xfId="46764" xr:uid="{D569CB65-8EA7-4223-899E-AB1554E35E1B}"/>
    <cellStyle name="Separador de milhares 6 13 2 3" xfId="29095" xr:uid="{0A3C3878-D8C5-41CF-A862-39BF715FBCC8}"/>
    <cellStyle name="Separador de milhares 6 13 2 4" xfId="39784" xr:uid="{EF73F57A-15E4-4544-AA90-311853D47096}"/>
    <cellStyle name="Separador de milhares 6 13 2 5" xfId="44320" xr:uid="{6C397108-AEDD-4EF8-9C46-9D227180028B}"/>
    <cellStyle name="Separador de milhares 6 13 3" xfId="23548" xr:uid="{74D246DA-14DC-4923-A1B9-6C6DB57FED2A}"/>
    <cellStyle name="Separador de milhares 6 13 3 2" xfId="30315" xr:uid="{684C2C6F-3CF2-447E-8D4D-543AEDB6F506}"/>
    <cellStyle name="Separador de milhares 6 13 3 3" xfId="39786" xr:uid="{82E467E0-DA13-4CD1-879B-239C2B326E9A}"/>
    <cellStyle name="Separador de milhares 6 13 3 4" xfId="45541" xr:uid="{59F60658-CE20-45C9-9429-90395A6D890F}"/>
    <cellStyle name="Separador de milhares 6 13 4" xfId="26798" xr:uid="{9F50B0C7-3F2C-4A35-BE51-AA09EAE1F6A7}"/>
    <cellStyle name="Separador de milhares 6 13 5" xfId="28371" xr:uid="{D15974A6-F8AC-4CC1-9258-AFD03EC08F04}"/>
    <cellStyle name="Separador de milhares 6 13 6" xfId="39783" xr:uid="{B0AC23EE-AF11-413E-9085-E51CCC455B66}"/>
    <cellStyle name="Separador de milhares 6 13 7" xfId="43097" xr:uid="{E14FD731-C4D2-4EED-99DC-A01B784DAA74}"/>
    <cellStyle name="Separador de milhares 6 14" xfId="23549" xr:uid="{BAF7C49F-E952-499C-8F4C-E98E71D33F70}"/>
    <cellStyle name="Separador de milhares 6 14 2" xfId="23550" xr:uid="{A10F5B93-41A4-4772-BBE9-FE7C8F4E9D5E}"/>
    <cellStyle name="Separador de milhares 6 14 2 2" xfId="23551" xr:uid="{7461F518-B980-4015-9EA1-1536872C8D5E}"/>
    <cellStyle name="Separador de milhares 6 14 2 2 2" xfId="31539" xr:uid="{338BA815-9ACD-4046-9F7A-3EB48C70BF35}"/>
    <cellStyle name="Separador de milhares 6 14 2 2 3" xfId="39789" xr:uid="{1AD7C3BD-3D8E-4684-95BA-DE6D2D87421B}"/>
    <cellStyle name="Separador de milhares 6 14 2 2 4" xfId="46765" xr:uid="{93A69BFC-0965-467D-A850-43AFE6AA803F}"/>
    <cellStyle name="Separador de milhares 6 14 2 3" xfId="29096" xr:uid="{7B89100D-BE93-4757-A9F2-5D7CEC02E968}"/>
    <cellStyle name="Separador de milhares 6 14 2 4" xfId="39788" xr:uid="{E7AC94B5-BB29-406B-ABC1-686BB9BAED11}"/>
    <cellStyle name="Separador de milhares 6 14 2 5" xfId="44321" xr:uid="{5B18F3C0-CA1E-493B-AA9D-55D1D0AE2939}"/>
    <cellStyle name="Separador de milhares 6 14 3" xfId="23552" xr:uid="{D9C2D4B0-FC44-47E6-AC09-D2FA14AE4068}"/>
    <cellStyle name="Separador de milhares 6 14 3 2" xfId="30316" xr:uid="{2F76534D-A448-43F7-83CA-5A76917014DA}"/>
    <cellStyle name="Separador de milhares 6 14 3 3" xfId="39790" xr:uid="{98EE9220-4132-47B9-BE50-CEE267BD82DB}"/>
    <cellStyle name="Separador de milhares 6 14 3 4" xfId="45542" xr:uid="{34EFABDA-9CD3-43D4-9D63-E00D2EC2CDDB}"/>
    <cellStyle name="Separador de milhares 6 14 4" xfId="26799" xr:uid="{84538DEC-C77C-42CF-BB17-2BD4F9282AF0}"/>
    <cellStyle name="Separador de milhares 6 14 5" xfId="28372" xr:uid="{A3AC14E1-17B3-4E3A-AE71-3792CF41D9C8}"/>
    <cellStyle name="Separador de milhares 6 14 6" xfId="39787" xr:uid="{F81497A4-521C-4A0F-ADCF-C3D75659C08C}"/>
    <cellStyle name="Separador de milhares 6 14 7" xfId="43098" xr:uid="{34AF9E4E-9032-402D-B385-442A5AE8CE19}"/>
    <cellStyle name="Separador de milhares 6 15" xfId="23553" xr:uid="{CB9126B0-4B78-43D4-9A7E-D5D633E7729C}"/>
    <cellStyle name="Separador de milhares 6 15 2" xfId="23554" xr:uid="{6545A83C-1801-486C-9A4A-1FBDC03E4BB9}"/>
    <cellStyle name="Separador de milhares 6 15 2 2" xfId="23555" xr:uid="{B95A38C5-E62C-4EE5-A9F1-D6B675932644}"/>
    <cellStyle name="Separador de milhares 6 15 2 2 2" xfId="31540" xr:uid="{34AA4E6F-45F3-4BD9-9D39-404C532CD632}"/>
    <cellStyle name="Separador de milhares 6 15 2 2 3" xfId="39793" xr:uid="{0890BB2A-807D-41F6-963D-A5872A1E329E}"/>
    <cellStyle name="Separador de milhares 6 15 2 2 4" xfId="46766" xr:uid="{BDE51377-1944-42AB-83F3-CA1E9C7A94EA}"/>
    <cellStyle name="Separador de milhares 6 15 2 3" xfId="29097" xr:uid="{51ECA773-594A-4B6F-9B3B-AA1A7437ABC6}"/>
    <cellStyle name="Separador de milhares 6 15 2 4" xfId="39792" xr:uid="{79FF2B62-D8C4-412E-9170-26B84E6109BC}"/>
    <cellStyle name="Separador de milhares 6 15 2 5" xfId="44322" xr:uid="{B340EDE8-3216-4DF2-89D5-B8DBF5234555}"/>
    <cellStyle name="Separador de milhares 6 15 3" xfId="23556" xr:uid="{84F37EE6-772E-49E1-962D-78F0B9969A41}"/>
    <cellStyle name="Separador de milhares 6 15 3 2" xfId="30317" xr:uid="{D5893242-6667-483A-8550-E35605850605}"/>
    <cellStyle name="Separador de milhares 6 15 3 3" xfId="39794" xr:uid="{FC56A2F1-411B-4B19-9CAA-E964BAE42F4A}"/>
    <cellStyle name="Separador de milhares 6 15 3 4" xfId="45543" xr:uid="{1AA781A5-5C78-421D-AFAA-CEF1BEA2163E}"/>
    <cellStyle name="Separador de milhares 6 15 4" xfId="26800" xr:uid="{ABAFD132-63BB-4A2D-BA2B-01024C5BC405}"/>
    <cellStyle name="Separador de milhares 6 15 5" xfId="28373" xr:uid="{F3E07679-200D-41C9-8322-E5F0F795EF6E}"/>
    <cellStyle name="Separador de milhares 6 15 6" xfId="39791" xr:uid="{020CD216-E41F-482C-BF89-6ED21C207923}"/>
    <cellStyle name="Separador de milhares 6 15 7" xfId="43099" xr:uid="{CA627524-19BA-4604-AFE6-A65758AB13C8}"/>
    <cellStyle name="Separador de milhares 6 16" xfId="23557" xr:uid="{268AFF7A-8AF2-4742-9535-EDF1C678AE69}"/>
    <cellStyle name="Separador de milhares 6 16 2" xfId="23558" xr:uid="{9C82FFF6-A4A4-46A2-B6F6-67D145C760B4}"/>
    <cellStyle name="Separador de milhares 6 16 2 2" xfId="23559" xr:uid="{3FE39D03-8410-4C78-8C37-02DC76954268}"/>
    <cellStyle name="Separador de milhares 6 16 2 2 2" xfId="31541" xr:uid="{0CEA1EE4-24CD-48CA-A3A3-121314F35A54}"/>
    <cellStyle name="Separador de milhares 6 16 2 2 3" xfId="39797" xr:uid="{2CBEAB6E-AB2E-4676-AFD7-27CE855D5381}"/>
    <cellStyle name="Separador de milhares 6 16 2 2 4" xfId="46767" xr:uid="{0B4C3B0A-7310-449C-8401-89B5109FA745}"/>
    <cellStyle name="Separador de milhares 6 16 2 3" xfId="29098" xr:uid="{49944EDC-975C-46C6-8FAB-36DDE5C02029}"/>
    <cellStyle name="Separador de milhares 6 16 2 4" xfId="39796" xr:uid="{DAE9E22C-E124-4D12-A871-0FA1CDE7FE96}"/>
    <cellStyle name="Separador de milhares 6 16 2 5" xfId="44323" xr:uid="{E9905896-F90A-4FF3-9AFD-8146C34C9A2A}"/>
    <cellStyle name="Separador de milhares 6 16 3" xfId="23560" xr:uid="{0079EC60-8596-40E3-A777-AC06817954DF}"/>
    <cellStyle name="Separador de milhares 6 16 3 2" xfId="30318" xr:uid="{24E5CB11-DBE5-4952-B490-5F64CED3D7BE}"/>
    <cellStyle name="Separador de milhares 6 16 3 3" xfId="39798" xr:uid="{A8008C4E-49D8-4AF5-9A12-7E236DB40726}"/>
    <cellStyle name="Separador de milhares 6 16 3 4" xfId="45544" xr:uid="{A4B0ABD9-9F81-47FE-9B51-1FAF9A6FD087}"/>
    <cellStyle name="Separador de milhares 6 16 4" xfId="26801" xr:uid="{49F6B2F0-3C75-4403-8B99-8192823CB66C}"/>
    <cellStyle name="Separador de milhares 6 16 5" xfId="28374" xr:uid="{68475677-5F8A-4441-B990-810590AC52D9}"/>
    <cellStyle name="Separador de milhares 6 16 6" xfId="39795" xr:uid="{0581D01E-1160-4F07-80D6-BF963FABF87B}"/>
    <cellStyle name="Separador de milhares 6 16 7" xfId="43100" xr:uid="{D92784BD-2133-407A-B1C5-CE0A1749E750}"/>
    <cellStyle name="Separador de milhares 6 17" xfId="23561" xr:uid="{BEFE4DA8-F94B-4534-920D-485C52375D73}"/>
    <cellStyle name="Separador de milhares 6 17 2" xfId="23562" xr:uid="{3E2681D1-D6DA-417E-B826-EED64561F924}"/>
    <cellStyle name="Separador de milhares 6 17 2 2" xfId="23563" xr:uid="{0D5F70EA-BEC8-4414-8D38-DBF66F0308F0}"/>
    <cellStyle name="Separador de milhares 6 17 2 2 2" xfId="31542" xr:uid="{789913B5-2F26-470F-BBDD-E1FB808E46CA}"/>
    <cellStyle name="Separador de milhares 6 17 2 2 3" xfId="39801" xr:uid="{F23EBF9D-592E-4D1A-BC05-AB199D5F4861}"/>
    <cellStyle name="Separador de milhares 6 17 2 2 4" xfId="46768" xr:uid="{4E384375-7C91-49B5-8E56-2DD3D1F85964}"/>
    <cellStyle name="Separador de milhares 6 17 2 3" xfId="29099" xr:uid="{E7C1818E-2CD2-46BD-827B-3ADFAB3CD376}"/>
    <cellStyle name="Separador de milhares 6 17 2 4" xfId="39800" xr:uid="{350B1F0D-B57D-473D-87AC-FAFD3461994D}"/>
    <cellStyle name="Separador de milhares 6 17 2 5" xfId="44324" xr:uid="{5ECA43D2-02BD-43B1-90C9-4FF571A1D59A}"/>
    <cellStyle name="Separador de milhares 6 17 3" xfId="23564" xr:uid="{F12DAA74-6311-4C46-8882-111DA7566805}"/>
    <cellStyle name="Separador de milhares 6 17 3 2" xfId="30319" xr:uid="{7DE01765-DBDD-4F19-A0CA-DBF6FD605D06}"/>
    <cellStyle name="Separador de milhares 6 17 3 3" xfId="39802" xr:uid="{1D5053F2-7606-4B91-9683-2F1529C2ADB7}"/>
    <cellStyle name="Separador de milhares 6 17 3 4" xfId="45545" xr:uid="{CE30E037-D19F-471A-A4A7-E72A07989120}"/>
    <cellStyle name="Separador de milhares 6 17 4" xfId="26802" xr:uid="{D97335C4-0287-42F8-86EE-B132835C51F6}"/>
    <cellStyle name="Separador de milhares 6 17 5" xfId="28375" xr:uid="{F614FBC3-91F6-4F5F-B063-E5A30118C902}"/>
    <cellStyle name="Separador de milhares 6 17 6" xfId="39799" xr:uid="{65E0228C-750C-4AE6-B952-95EA66558231}"/>
    <cellStyle name="Separador de milhares 6 17 7" xfId="43101" xr:uid="{BA4F96AE-6752-4721-8E26-CE33AF622FBF}"/>
    <cellStyle name="Separador de milhares 6 18" xfId="23565" xr:uid="{24D90D3F-4330-4E4C-B79D-E5F84322B537}"/>
    <cellStyle name="Separador de milhares 6 18 2" xfId="23566" xr:uid="{F20EE83F-9670-4E0B-B890-C2E5D52967CE}"/>
    <cellStyle name="Separador de milhares 6 18 2 2" xfId="23567" xr:uid="{530A3150-1B12-4E12-AA05-B6761CD4B0C9}"/>
    <cellStyle name="Separador de milhares 6 18 2 2 2" xfId="31543" xr:uid="{271CD19B-3E7F-43AF-88C1-E7436A51FA9A}"/>
    <cellStyle name="Separador de milhares 6 18 2 2 3" xfId="39805" xr:uid="{9337618B-D6B6-4F67-A60F-E643DA5F8528}"/>
    <cellStyle name="Separador de milhares 6 18 2 2 4" xfId="46769" xr:uid="{26365F95-603E-4E9C-934B-DF0065455618}"/>
    <cellStyle name="Separador de milhares 6 18 2 3" xfId="29100" xr:uid="{3E2A03A6-FF83-4A46-8470-AC3747A69E39}"/>
    <cellStyle name="Separador de milhares 6 18 2 4" xfId="39804" xr:uid="{80870358-8F8A-4BAC-A125-C6BB8BBB7ABB}"/>
    <cellStyle name="Separador de milhares 6 18 2 5" xfId="44325" xr:uid="{EC9A8C92-E5B2-4B59-A789-9178324F7E7D}"/>
    <cellStyle name="Separador de milhares 6 18 3" xfId="23568" xr:uid="{E1FA6834-2A7C-4E20-88FD-C3526B45EA6D}"/>
    <cellStyle name="Separador de milhares 6 18 3 2" xfId="30320" xr:uid="{D4671E79-2945-4BD1-B2EE-132E8146DF99}"/>
    <cellStyle name="Separador de milhares 6 18 3 3" xfId="39806" xr:uid="{29B87C86-ED55-4E4E-BE2A-0F195B5043EE}"/>
    <cellStyle name="Separador de milhares 6 18 3 4" xfId="45546" xr:uid="{0493BB1C-B713-4DCE-8BA1-97A36433C453}"/>
    <cellStyle name="Separador de milhares 6 18 4" xfId="26803" xr:uid="{722B9E1E-4E21-49F2-81B4-FF92B0CBBC5D}"/>
    <cellStyle name="Separador de milhares 6 18 5" xfId="28376" xr:uid="{84EF719F-9CBB-4843-A842-3FFE5236B957}"/>
    <cellStyle name="Separador de milhares 6 18 6" xfId="39803" xr:uid="{32EB7D4E-C886-4187-92B5-4135844F3B2A}"/>
    <cellStyle name="Separador de milhares 6 18 7" xfId="43102" xr:uid="{7F20D394-2802-4B7C-9E22-6D33F5BBB151}"/>
    <cellStyle name="Separador de milhares 6 19" xfId="23569" xr:uid="{FBDAB3E9-AEC3-4BE2-928F-67B8E5C7ABB8}"/>
    <cellStyle name="Separador de milhares 6 19 2" xfId="23570" xr:uid="{FCFB6AFD-AAC4-4D26-91A2-BAB51CC962BF}"/>
    <cellStyle name="Separador de milhares 6 19 2 2" xfId="23571" xr:uid="{CE5CC689-D193-401E-96D3-D1B240FBB35E}"/>
    <cellStyle name="Separador de milhares 6 19 2 2 2" xfId="31544" xr:uid="{B51977FF-90BF-4FE0-B776-145252C7D286}"/>
    <cellStyle name="Separador de milhares 6 19 2 2 3" xfId="39809" xr:uid="{22B39139-BE60-4A6C-9676-E787E392CD08}"/>
    <cellStyle name="Separador de milhares 6 19 2 2 4" xfId="46770" xr:uid="{235D4077-7183-402C-A94E-F368CD9069E4}"/>
    <cellStyle name="Separador de milhares 6 19 2 3" xfId="29101" xr:uid="{9EC65C78-FB11-4934-8A61-CAD2AB06C901}"/>
    <cellStyle name="Separador de milhares 6 19 2 4" xfId="39808" xr:uid="{9FFD00B2-1684-41B3-9FBD-1AD94D31C89F}"/>
    <cellStyle name="Separador de milhares 6 19 2 5" xfId="44326" xr:uid="{9FC8FA89-1B7E-405D-A8DF-34C66C0E2909}"/>
    <cellStyle name="Separador de milhares 6 19 3" xfId="23572" xr:uid="{D66DA8DE-5C48-4FCF-A249-1F7D5851812A}"/>
    <cellStyle name="Separador de milhares 6 19 3 2" xfId="30321" xr:uid="{2C4072F1-BA8A-485D-9DC8-3DEAB881B58B}"/>
    <cellStyle name="Separador de milhares 6 19 3 3" xfId="39810" xr:uid="{305756B9-2549-4FD1-99FD-6A5338516192}"/>
    <cellStyle name="Separador de milhares 6 19 3 4" xfId="45547" xr:uid="{742EB1C6-4E96-4448-914F-4EDA275838C1}"/>
    <cellStyle name="Separador de milhares 6 19 4" xfId="26804" xr:uid="{910A5D6F-66FE-4738-81E8-93802138E811}"/>
    <cellStyle name="Separador de milhares 6 19 5" xfId="28377" xr:uid="{79FB1A00-D0E0-4D46-9DFE-807B4CE92893}"/>
    <cellStyle name="Separador de milhares 6 19 6" xfId="39807" xr:uid="{627C1CF1-DCB7-432E-92A3-D6CF49C76C74}"/>
    <cellStyle name="Separador de milhares 6 19 7" xfId="43103" xr:uid="{8780018E-E349-42E9-820C-330A9797D861}"/>
    <cellStyle name="Separador de milhares 6 2" xfId="14507" xr:uid="{6D82B0B2-B986-44BA-BF9A-5FD0FA1310BB}"/>
    <cellStyle name="Separador de milhares 6 2 2" xfId="14508" xr:uid="{02278577-CCFD-4121-A986-5FA740569B50}"/>
    <cellStyle name="Separador de milhares 6 2 2 2" xfId="23575" xr:uid="{C94E86F8-FCAD-493F-80B2-9E330D58116E}"/>
    <cellStyle name="Separador de milhares 6 2 2 2 2" xfId="23576" xr:uid="{FC122596-88CD-49AC-B855-D54DEEB09936}"/>
    <cellStyle name="Separador de milhares 6 2 2 2 2 2" xfId="30725" xr:uid="{3CFD049A-F36F-4516-B1C2-02016F758B11}"/>
    <cellStyle name="Separador de milhares 6 2 2 2 2 3" xfId="39814" xr:uid="{00E31744-027F-479E-84F8-1A48C2332F59}"/>
    <cellStyle name="Separador de milhares 6 2 2 2 2 4" xfId="45951" xr:uid="{0C4816FB-88C7-4C23-951F-E8AD0B956645}"/>
    <cellStyle name="Separador de milhares 6 2 2 2 3" xfId="27183" xr:uid="{B6A2FB5D-154F-4B62-8B1E-0BD36B5D4D8A}"/>
    <cellStyle name="Separador de milhares 6 2 2 2 4" xfId="39813" xr:uid="{6BF7514D-CACA-432B-9FEF-A626F3A59441}"/>
    <cellStyle name="Separador de milhares 6 2 2 2 5" xfId="43507" xr:uid="{75A16424-6D7C-4297-8739-AAA9828B24EC}"/>
    <cellStyle name="Separador de milhares 6 2 2 3" xfId="23577" xr:uid="{BECE25FF-8489-45F0-9690-7E877EFBA253}"/>
    <cellStyle name="Separador de milhares 6 2 2 3 2" xfId="29502" xr:uid="{51A11C09-54EE-4FD6-8DDA-D68AF71F6BF3}"/>
    <cellStyle name="Separador de milhares 6 2 2 3 3" xfId="39815" xr:uid="{EE1BC68D-A774-4966-AFB3-DC02BD9B0257}"/>
    <cellStyle name="Separador de milhares 6 2 2 3 4" xfId="44728" xr:uid="{A9D7E5C7-A465-4F3E-A979-66AC7492977B}"/>
    <cellStyle name="Separador de milhares 6 2 2 4" xfId="23574" xr:uid="{E1CB812B-AD55-456F-824A-0F0C8FEDF279}"/>
    <cellStyle name="Separador de milhares 6 2 2 4 2" xfId="32473" xr:uid="{AAF8435C-C9DA-4A13-934F-109A19A23557}"/>
    <cellStyle name="Separador de milhares 6 2 2 4 3" xfId="39812" xr:uid="{FFB117DF-8780-4371-9B60-21C13DEE090E}"/>
    <cellStyle name="Separador de milhares 6 2 2 4 4" xfId="47205" xr:uid="{14A5E5AE-43B1-4E4E-AE7A-72774436B32B}"/>
    <cellStyle name="Separador de milhares 6 2 2 5" xfId="25985" xr:uid="{52D5DD67-D320-49CF-99D3-8A716F0D017C}"/>
    <cellStyle name="Separador de milhares 6 2 2 5 2" xfId="33837" xr:uid="{ABB2DA1D-C28D-4CEA-B5BB-E1D9D1CC5C3C}"/>
    <cellStyle name="Separador de milhares 6 2 2 5 3" xfId="48716" xr:uid="{E5A06F1E-6474-46FA-B14F-34C9B5DB23B0}"/>
    <cellStyle name="Separador de milhares 6 2 2 6" xfId="27558" xr:uid="{F66841EC-B17E-46F3-8022-CF54F0C3E61A}"/>
    <cellStyle name="Separador de milhares 6 2 2 7" xfId="35310" xr:uid="{8295B8FD-17B3-458A-A3A4-5020BC781739}"/>
    <cellStyle name="Separador de milhares 6 2 2 8" xfId="42284" xr:uid="{B5DFB307-FE73-4951-A5E7-A4E4BFAB09A3}"/>
    <cellStyle name="Separador de milhares 6 2 2 9" xfId="17138" xr:uid="{34663F53-16AB-41F4-B8C5-90FFB82D5D82}"/>
    <cellStyle name="Separador de milhares 6 2 3" xfId="17137" xr:uid="{40BC79B3-8A31-40C2-AC73-13A93F4CFC6A}"/>
    <cellStyle name="Separador de milhares 6 2 3 2" xfId="23579" xr:uid="{5A075E35-1EDC-4D72-9750-8343E6E0F0CF}"/>
    <cellStyle name="Separador de milhares 6 2 3 2 2" xfId="30724" xr:uid="{07559294-7BDE-47B7-8EA8-AD6966AB4CBF}"/>
    <cellStyle name="Separador de milhares 6 2 3 2 3" xfId="39817" xr:uid="{5623C741-D3C3-4574-A811-9C249D1875A3}"/>
    <cellStyle name="Separador de milhares 6 2 3 2 4" xfId="45950" xr:uid="{A1824C97-75AE-4E23-8BD9-798143593599}"/>
    <cellStyle name="Separador de milhares 6 2 3 3" xfId="23578" xr:uid="{9EA6462E-DBA0-4366-99C4-A2771A5001BB}"/>
    <cellStyle name="Separador de milhares 6 2 3 3 2" xfId="39816" xr:uid="{2CAC4DD2-B084-4B9A-8019-6E0BB4182A60}"/>
    <cellStyle name="Separador de milhares 6 2 3 4" xfId="25984" xr:uid="{FDE6834E-EEC8-4413-9D19-F29D680C75AA}"/>
    <cellStyle name="Separador de milhares 6 2 3 5" xfId="27557" xr:uid="{787CF606-FF33-4129-A048-4B6B1FD4B3A2}"/>
    <cellStyle name="Separador de milhares 6 2 3 6" xfId="35309" xr:uid="{09BEA3D1-8ACA-452A-ADCB-13EF6423216C}"/>
    <cellStyle name="Separador de milhares 6 2 3 7" xfId="43506" xr:uid="{994E6A9E-215D-4D48-AA14-B2CF4626A4CD}"/>
    <cellStyle name="Separador de milhares 6 2 4" xfId="23580" xr:uid="{DCAE8B54-798E-449A-9B78-147EA338A4B1}"/>
    <cellStyle name="Separador de milhares 6 2 4 2" xfId="29501" xr:uid="{D0C8F774-237B-4A83-847F-2CB7C08AFF9B}"/>
    <cellStyle name="Separador de milhares 6 2 4 3" xfId="39818" xr:uid="{7B2377EA-5DA6-429F-AACB-A37A5E8476AB}"/>
    <cellStyle name="Separador de milhares 6 2 4 4" xfId="44727" xr:uid="{9AD1280F-F2D0-47E5-923E-187906B8FFA9}"/>
    <cellStyle name="Separador de milhares 6 2 5" xfId="23573" xr:uid="{78DB1AE4-2DD6-4C7E-BB03-D3AA7C098F03}"/>
    <cellStyle name="Separador de milhares 6 2 5 2" xfId="32472" xr:uid="{AF46EC35-8E72-4E53-A101-CA1E2CBEAF61}"/>
    <cellStyle name="Separador de milhares 6 2 5 3" xfId="39811" xr:uid="{AC575248-0AFC-4D4D-9940-376339A36076}"/>
    <cellStyle name="Separador de milhares 6 2 5 4" xfId="47204" xr:uid="{3A598AF1-6846-4292-BD17-96662523CC21}"/>
    <cellStyle name="Separador de milhares 6 2 6" xfId="42283" xr:uid="{1AB42243-82E6-4887-BF87-A39E97F364E5}"/>
    <cellStyle name="Separador de milhares 6 20" xfId="23581" xr:uid="{9CE9B661-6E63-4A9B-812F-B586AC4B5C11}"/>
    <cellStyle name="Separador de milhares 6 20 2" xfId="23582" xr:uid="{628B8BFF-7748-49BC-A8F8-DF85ECFCEF95}"/>
    <cellStyle name="Separador de milhares 6 20 2 2" xfId="23583" xr:uid="{69249CBF-4CD9-465D-8BE9-AF9B094DC6AC}"/>
    <cellStyle name="Separador de milhares 6 20 2 2 2" xfId="31545" xr:uid="{63805BA7-2407-439F-86F9-53E4D5E10BC4}"/>
    <cellStyle name="Separador de milhares 6 20 2 2 3" xfId="39821" xr:uid="{EF52AF9B-F8DC-499D-B382-28E07D312D89}"/>
    <cellStyle name="Separador de milhares 6 20 2 2 4" xfId="46771" xr:uid="{43BBEFEB-71BE-41AF-B084-29A3D79C24EC}"/>
    <cellStyle name="Separador de milhares 6 20 2 3" xfId="29102" xr:uid="{4903621C-93C5-47E9-BB27-C42A8359E91C}"/>
    <cellStyle name="Separador de milhares 6 20 2 4" xfId="39820" xr:uid="{500B1F67-6BD6-477F-AB18-9042B4328C00}"/>
    <cellStyle name="Separador de milhares 6 20 2 5" xfId="44327" xr:uid="{76E0DEFF-2223-416C-AD54-D944DF171729}"/>
    <cellStyle name="Separador de milhares 6 20 3" xfId="23584" xr:uid="{C9723813-B0D7-4003-8A30-1B429BBF9656}"/>
    <cellStyle name="Separador de milhares 6 20 3 2" xfId="30322" xr:uid="{8B7C4E4A-2176-433B-AF08-A21DDCDED911}"/>
    <cellStyle name="Separador de milhares 6 20 3 3" xfId="39822" xr:uid="{1F6CDB8E-FDD2-4688-9D67-1BDE6FC82AD6}"/>
    <cellStyle name="Separador de milhares 6 20 3 4" xfId="45548" xr:uid="{C8C0D272-CFA6-4A4C-8408-CAF735449317}"/>
    <cellStyle name="Separador de milhares 6 20 4" xfId="26805" xr:uid="{1F601098-ECC7-4464-97C7-E77C67E543EF}"/>
    <cellStyle name="Separador de milhares 6 20 5" xfId="28378" xr:uid="{3C4A2BB5-5E57-4AB4-A2EE-8448A17A8D75}"/>
    <cellStyle name="Separador de milhares 6 20 6" xfId="39819" xr:uid="{700D17A6-051B-4AF3-A731-ED04CD70469D}"/>
    <cellStyle name="Separador de milhares 6 20 7" xfId="43104" xr:uid="{70181FE9-3D36-426E-8CC6-2AAED66275FB}"/>
    <cellStyle name="Separador de milhares 6 21" xfId="23585" xr:uid="{0280C9BD-5260-4EE6-8C93-BC94F2CF98FD}"/>
    <cellStyle name="Separador de milhares 6 21 2" xfId="23586" xr:uid="{452DA464-1A40-4362-A6B9-F5ADB18E623F}"/>
    <cellStyle name="Separador de milhares 6 21 2 2" xfId="23587" xr:uid="{10EF5871-3C73-42F9-8B1E-4A1A24E4A80A}"/>
    <cellStyle name="Separador de milhares 6 21 2 2 2" xfId="31546" xr:uid="{A7D2EC2E-8AC1-42C5-921D-8751864381E4}"/>
    <cellStyle name="Separador de milhares 6 21 2 2 3" xfId="39825" xr:uid="{1CF23E8D-7BB6-498D-9453-AF38FE158FEB}"/>
    <cellStyle name="Separador de milhares 6 21 2 2 4" xfId="46772" xr:uid="{D22431CF-B43A-4D5C-AA63-C6736F63DDD1}"/>
    <cellStyle name="Separador de milhares 6 21 2 3" xfId="29103" xr:uid="{EF9F6E52-A662-444A-99EC-EBC37172B13D}"/>
    <cellStyle name="Separador de milhares 6 21 2 4" xfId="39824" xr:uid="{FD737951-B149-4B25-B169-461B668717AE}"/>
    <cellStyle name="Separador de milhares 6 21 2 5" xfId="44328" xr:uid="{2A49CDED-3A7E-4B88-B246-FC038FD5A24D}"/>
    <cellStyle name="Separador de milhares 6 21 3" xfId="23588" xr:uid="{A1ED2066-CDC8-46A3-BD83-BF42637F8C92}"/>
    <cellStyle name="Separador de milhares 6 21 3 2" xfId="30323" xr:uid="{7455546C-891C-47A6-9C20-60FA4C2C1AC6}"/>
    <cellStyle name="Separador de milhares 6 21 3 3" xfId="39826" xr:uid="{9E9A0571-EB2C-43DF-B3CB-6B8DA40530CE}"/>
    <cellStyle name="Separador de milhares 6 21 3 4" xfId="45549" xr:uid="{CF213B1F-3993-4A7F-9FDB-F02D207145F0}"/>
    <cellStyle name="Separador de milhares 6 21 4" xfId="26806" xr:uid="{16FFF0FA-6B60-4363-8DFE-8C966DD114AF}"/>
    <cellStyle name="Separador de milhares 6 21 5" xfId="28379" xr:uid="{A2F9C1F2-B55E-444C-9C16-AF3FBD6BC9A5}"/>
    <cellStyle name="Separador de milhares 6 21 6" xfId="39823" xr:uid="{86231692-8B4B-4E6D-8D00-BE84179D2B2B}"/>
    <cellStyle name="Separador de milhares 6 21 7" xfId="43105" xr:uid="{0E9DD5B0-0EF3-4488-ABE7-5A3419796C6A}"/>
    <cellStyle name="Separador de milhares 6 22" xfId="23589" xr:uid="{E58F4F9A-4E00-4CF6-BFD6-2A84E2FF1181}"/>
    <cellStyle name="Separador de milhares 6 22 2" xfId="23590" xr:uid="{5EE81E95-7646-44F2-9069-8391B1446C0A}"/>
    <cellStyle name="Separador de milhares 6 22 2 2" xfId="23591" xr:uid="{C1FA2E73-5B40-4B1B-B3AB-F599BB7DF4BD}"/>
    <cellStyle name="Separador de milhares 6 22 2 2 2" xfId="31547" xr:uid="{223A910B-CC5B-400D-B7C0-D8B1FCBA0B67}"/>
    <cellStyle name="Separador de milhares 6 22 2 2 3" xfId="39829" xr:uid="{742D5A60-EC60-45E5-BCB5-BEA20A389E11}"/>
    <cellStyle name="Separador de milhares 6 22 2 2 4" xfId="46773" xr:uid="{9F28B553-D3FB-49CA-BE8C-9DD157CEDEF3}"/>
    <cellStyle name="Separador de milhares 6 22 2 3" xfId="29104" xr:uid="{33CC023D-66CB-440D-BD98-DD0E893C8162}"/>
    <cellStyle name="Separador de milhares 6 22 2 4" xfId="39828" xr:uid="{FD8B5391-9F02-4FD6-9A11-6ED5061145CB}"/>
    <cellStyle name="Separador de milhares 6 22 2 5" xfId="44329" xr:uid="{49694575-5CC9-403B-B06B-AE5319EA0AEA}"/>
    <cellStyle name="Separador de milhares 6 22 3" xfId="23592" xr:uid="{24525624-F35F-4A53-ABC4-98C506A49D5B}"/>
    <cellStyle name="Separador de milhares 6 22 3 2" xfId="30324" xr:uid="{AC627F78-14A1-44B3-A465-F75516AB979B}"/>
    <cellStyle name="Separador de milhares 6 22 3 3" xfId="39830" xr:uid="{D27164E3-A67C-43C0-B42F-FD01944F13E8}"/>
    <cellStyle name="Separador de milhares 6 22 3 4" xfId="45550" xr:uid="{A8316A8E-0274-452B-AD16-A516AF3DF5AD}"/>
    <cellStyle name="Separador de milhares 6 22 4" xfId="26807" xr:uid="{01183A2E-C64F-4423-A35B-16FF2C18249C}"/>
    <cellStyle name="Separador de milhares 6 22 5" xfId="28380" xr:uid="{3F65DFAA-4DEF-4C40-BB88-B8E239ADC710}"/>
    <cellStyle name="Separador de milhares 6 22 6" xfId="39827" xr:uid="{B64022DE-B6A3-449F-9B62-93E7ABB614B8}"/>
    <cellStyle name="Separador de milhares 6 22 7" xfId="43106" xr:uid="{4A18C182-A016-41D0-BA66-BB899E7493E5}"/>
    <cellStyle name="Separador de milhares 6 23" xfId="23593" xr:uid="{88D0C021-A5D1-4B58-8CD9-E029D1F39294}"/>
    <cellStyle name="Separador de milhares 6 23 2" xfId="23594" xr:uid="{A1595653-77B7-4B63-B0F8-1870DD244A3D}"/>
    <cellStyle name="Separador de milhares 6 23 2 2" xfId="23595" xr:uid="{476E8FFB-A8EB-41D0-B92C-F146CF9E5133}"/>
    <cellStyle name="Separador de milhares 6 23 2 2 2" xfId="31548" xr:uid="{8C3D377E-FA80-44FA-AE70-99813F18B4CD}"/>
    <cellStyle name="Separador de milhares 6 23 2 2 3" xfId="39833" xr:uid="{7D94D03C-6CC8-4777-A63F-D196FBF3035F}"/>
    <cellStyle name="Separador de milhares 6 23 2 2 4" xfId="46774" xr:uid="{E6C52992-75F5-4569-98AF-47BFA400D6A1}"/>
    <cellStyle name="Separador de milhares 6 23 2 3" xfId="29105" xr:uid="{F7962D33-818B-496D-9DD1-2F3C602642C7}"/>
    <cellStyle name="Separador de milhares 6 23 2 4" xfId="39832" xr:uid="{3792641E-3605-4C12-A1B0-C21718C246BC}"/>
    <cellStyle name="Separador de milhares 6 23 2 5" xfId="44330" xr:uid="{A9EF3FD8-C130-4AEB-85BE-98DC2206095D}"/>
    <cellStyle name="Separador de milhares 6 23 3" xfId="23596" xr:uid="{42B9E852-1D7A-4C5B-AE74-5EDF3A687CB5}"/>
    <cellStyle name="Separador de milhares 6 23 3 2" xfId="30325" xr:uid="{0CE34822-24B0-4EDC-AFB3-ACAA89176F67}"/>
    <cellStyle name="Separador de milhares 6 23 3 3" xfId="39834" xr:uid="{1A591C0A-BAA5-40C2-A2F2-7E8100EB0ADD}"/>
    <cellStyle name="Separador de milhares 6 23 3 4" xfId="45551" xr:uid="{397076EF-834E-42DA-BDA6-8EC012A2A0E2}"/>
    <cellStyle name="Separador de milhares 6 23 4" xfId="26808" xr:uid="{BE65CD3C-866C-4E42-9BD1-9B459A0B033E}"/>
    <cellStyle name="Separador de milhares 6 23 5" xfId="28381" xr:uid="{67A40854-C460-4F62-B5B1-D2D2F774C0DF}"/>
    <cellStyle name="Separador de milhares 6 23 6" xfId="39831" xr:uid="{1139FD3C-0C61-4306-A44E-F253AD82959A}"/>
    <cellStyle name="Separador de milhares 6 23 7" xfId="43107" xr:uid="{24AE4F4D-3687-42B3-8A5F-437E7478A0B3}"/>
    <cellStyle name="Separador de milhares 6 24" xfId="23597" xr:uid="{856C0AE8-3A59-479C-83F9-E2580F6F41AC}"/>
    <cellStyle name="Separador de milhares 6 24 2" xfId="23598" xr:uid="{E84F8B7F-E6F2-4740-8CC1-350AD51B7A93}"/>
    <cellStyle name="Separador de milhares 6 24 2 2" xfId="23599" xr:uid="{FA5BBF1C-BD7A-4ECA-9DB1-A1AFD042977D}"/>
    <cellStyle name="Separador de milhares 6 24 2 2 2" xfId="31549" xr:uid="{EEA53E31-90AA-4A59-8991-6316934D9A1C}"/>
    <cellStyle name="Separador de milhares 6 24 2 2 3" xfId="39837" xr:uid="{964A91DB-89F7-4150-A9CF-FAC6086AA213}"/>
    <cellStyle name="Separador de milhares 6 24 2 2 4" xfId="46775" xr:uid="{613C4771-16A5-4F7A-A142-9FF9D135A75C}"/>
    <cellStyle name="Separador de milhares 6 24 2 3" xfId="29106" xr:uid="{032B819D-34CD-43C7-B7CA-D9F6E683771C}"/>
    <cellStyle name="Separador de milhares 6 24 2 4" xfId="39836" xr:uid="{70B8A0A4-CAE1-4066-A82E-D79849035BAE}"/>
    <cellStyle name="Separador de milhares 6 24 2 5" xfId="44331" xr:uid="{A5BF3A29-0889-4EC1-8EE7-35A1BBA6E756}"/>
    <cellStyle name="Separador de milhares 6 24 3" xfId="23600" xr:uid="{0E706EFA-1DC5-4342-9962-C4CA0CC9EAA5}"/>
    <cellStyle name="Separador de milhares 6 24 3 2" xfId="30326" xr:uid="{E569C3D5-9C39-41B2-8E89-2A4D5022AF28}"/>
    <cellStyle name="Separador de milhares 6 24 3 3" xfId="39838" xr:uid="{C00A3EE5-E929-4361-8A74-1A677C6DA130}"/>
    <cellStyle name="Separador de milhares 6 24 3 4" xfId="45552" xr:uid="{E72F1349-43ED-40B6-A166-912D4A3997D6}"/>
    <cellStyle name="Separador de milhares 6 24 4" xfId="26809" xr:uid="{DEBD3D30-B73C-4E16-A7C2-940960B933BE}"/>
    <cellStyle name="Separador de milhares 6 24 5" xfId="28382" xr:uid="{34D9670A-D5AA-4BD1-B805-C9D9FD4A0CDA}"/>
    <cellStyle name="Separador de milhares 6 24 6" xfId="39835" xr:uid="{6BC6DF71-87DA-4ABF-B486-923AC261D05F}"/>
    <cellStyle name="Separador de milhares 6 24 7" xfId="43108" xr:uid="{F4BF7D25-2302-4BD0-80DB-E76AD929B7CB}"/>
    <cellStyle name="Separador de milhares 6 25" xfId="23601" xr:uid="{6BE5308A-2955-4913-AC01-464D92554B3A}"/>
    <cellStyle name="Separador de milhares 6 25 2" xfId="23602" xr:uid="{97766403-62DA-406B-94B3-B09FEE150297}"/>
    <cellStyle name="Separador de milhares 6 25 2 2" xfId="23603" xr:uid="{6518FF60-8130-4C34-AB31-F7B1AD62642A}"/>
    <cellStyle name="Separador de milhares 6 25 2 2 2" xfId="31550" xr:uid="{A2137A2F-AA9C-40AF-8465-892033A4ECCE}"/>
    <cellStyle name="Separador de milhares 6 25 2 2 3" xfId="39841" xr:uid="{DAA1E386-30F0-4A0E-973E-4EE01A4D0025}"/>
    <cellStyle name="Separador de milhares 6 25 2 2 4" xfId="46776" xr:uid="{661DF3AD-7347-4DE2-AFAB-ED2BC3D4793E}"/>
    <cellStyle name="Separador de milhares 6 25 2 3" xfId="29107" xr:uid="{A5F879B3-E332-4B25-B4D1-46E16AA29BB5}"/>
    <cellStyle name="Separador de milhares 6 25 2 4" xfId="39840" xr:uid="{71F2C3CC-B68E-4692-88CD-9ECC76C40933}"/>
    <cellStyle name="Separador de milhares 6 25 2 5" xfId="44332" xr:uid="{04FB0209-1F62-42CA-9935-577FE832B947}"/>
    <cellStyle name="Separador de milhares 6 25 3" xfId="23604" xr:uid="{1A6B6EDA-4284-4691-A933-CDD582E16CFC}"/>
    <cellStyle name="Separador de milhares 6 25 3 2" xfId="30327" xr:uid="{B742EE24-F7D9-4C1E-87C3-3EFB2DC331EE}"/>
    <cellStyle name="Separador de milhares 6 25 3 3" xfId="39842" xr:uid="{2D5737F4-E5E3-43E8-9F1B-C4F370991040}"/>
    <cellStyle name="Separador de milhares 6 25 3 4" xfId="45553" xr:uid="{7B64215D-E695-4F9C-949C-B4A87D643697}"/>
    <cellStyle name="Separador de milhares 6 25 4" xfId="26810" xr:uid="{0B550306-63CA-4E4C-9FC1-4FA403E8FD8D}"/>
    <cellStyle name="Separador de milhares 6 25 5" xfId="28383" xr:uid="{74D494A1-F447-4495-B6D5-2878A0C51973}"/>
    <cellStyle name="Separador de milhares 6 25 6" xfId="39839" xr:uid="{596632B4-8000-4BD5-BE0A-E0710C0E1D13}"/>
    <cellStyle name="Separador de milhares 6 25 7" xfId="43109" xr:uid="{6E93884A-58B1-42A7-930A-2F4AC91DB854}"/>
    <cellStyle name="Separador de milhares 6 26" xfId="23605" xr:uid="{2DF547F0-D7A5-4552-B323-7F39A04CEB27}"/>
    <cellStyle name="Separador de milhares 6 26 2" xfId="23606" xr:uid="{D55CC02E-F9A4-4BC8-98CD-2E25405BBE0A}"/>
    <cellStyle name="Separador de milhares 6 26 2 2" xfId="23607" xr:uid="{BBA6D5BA-5F20-4055-A8A0-DF3D9A6108AB}"/>
    <cellStyle name="Separador de milhares 6 26 2 2 2" xfId="31551" xr:uid="{E58A2672-FAD2-418F-81A9-51F5E1ECFEA9}"/>
    <cellStyle name="Separador de milhares 6 26 2 2 3" xfId="39845" xr:uid="{4F552FD8-B079-43A9-BDA2-F5FA7E3D3EEA}"/>
    <cellStyle name="Separador de milhares 6 26 2 2 4" xfId="46777" xr:uid="{F1184518-F196-423C-A3B9-F071FF37405E}"/>
    <cellStyle name="Separador de milhares 6 26 2 3" xfId="29108" xr:uid="{7E1C24C4-7B7A-43D0-9C0B-B03152604CA1}"/>
    <cellStyle name="Separador de milhares 6 26 2 4" xfId="39844" xr:uid="{B3024388-2986-4A8D-8B74-FC6F7168AE04}"/>
    <cellStyle name="Separador de milhares 6 26 2 5" xfId="44333" xr:uid="{B7BF0DCD-9DFA-4E53-87BE-760DD529AA74}"/>
    <cellStyle name="Separador de milhares 6 26 3" xfId="23608" xr:uid="{713A4C94-A646-4448-B922-44B145522187}"/>
    <cellStyle name="Separador de milhares 6 26 3 2" xfId="30328" xr:uid="{2413F851-EC37-468B-9D9F-EB336ED665F1}"/>
    <cellStyle name="Separador de milhares 6 26 3 3" xfId="39846" xr:uid="{4631BF71-4001-4EB8-B142-EBF968C3A9E5}"/>
    <cellStyle name="Separador de milhares 6 26 3 4" xfId="45554" xr:uid="{ACE1FED3-C376-4255-880C-60E1E49F11A6}"/>
    <cellStyle name="Separador de milhares 6 26 4" xfId="26811" xr:uid="{C06D8A08-D23D-4829-BFA1-CDADE09ADD83}"/>
    <cellStyle name="Separador de milhares 6 26 5" xfId="28384" xr:uid="{C03DC861-E2F9-4A8A-A10A-0B4C79B78B1A}"/>
    <cellStyle name="Separador de milhares 6 26 6" xfId="39843" xr:uid="{06968B55-A960-4B24-8C1C-D327CBF7E75A}"/>
    <cellStyle name="Separador de milhares 6 26 7" xfId="43110" xr:uid="{992BD62C-D877-47A6-99E5-556B5B3B9EC1}"/>
    <cellStyle name="Separador de milhares 6 27" xfId="23609" xr:uid="{F8AEA103-A7B1-475A-85A9-501CE4E3B7FF}"/>
    <cellStyle name="Separador de milhares 6 27 2" xfId="23610" xr:uid="{F979C6F3-F19C-4643-A244-6EF58792FE30}"/>
    <cellStyle name="Separador de milhares 6 27 2 2" xfId="23611" xr:uid="{FD717C7A-040B-4827-847A-C5C44BB5FB6A}"/>
    <cellStyle name="Separador de milhares 6 27 2 2 2" xfId="31552" xr:uid="{F6595D66-FF27-42E8-925F-56534A19F513}"/>
    <cellStyle name="Separador de milhares 6 27 2 2 3" xfId="39849" xr:uid="{5DB3C35D-A3E6-4DE0-B31F-071CF74E438A}"/>
    <cellStyle name="Separador de milhares 6 27 2 2 4" xfId="46778" xr:uid="{047E9519-84D4-462C-9B76-5A479ABD09D0}"/>
    <cellStyle name="Separador de milhares 6 27 2 3" xfId="29109" xr:uid="{583FE8F6-CC6F-4DBB-95BB-EE635906942E}"/>
    <cellStyle name="Separador de milhares 6 27 2 4" xfId="39848" xr:uid="{0524649F-55AA-43A9-822E-9C08CC6BE487}"/>
    <cellStyle name="Separador de milhares 6 27 2 5" xfId="44334" xr:uid="{C9C70842-EB78-44AC-A9E2-F89379CA1EAB}"/>
    <cellStyle name="Separador de milhares 6 27 3" xfId="23612" xr:uid="{CC508E1A-6D4C-4B78-A7F5-B9CB6B5262B2}"/>
    <cellStyle name="Separador de milhares 6 27 3 2" xfId="30329" xr:uid="{E54C116D-5E82-4752-A75A-237C62E2156A}"/>
    <cellStyle name="Separador de milhares 6 27 3 3" xfId="39850" xr:uid="{FE565B87-F2CB-42C6-9D43-B7E73A6B9D3F}"/>
    <cellStyle name="Separador de milhares 6 27 3 4" xfId="45555" xr:uid="{389C88FE-3FB9-4955-9FEB-BC0D35C423BD}"/>
    <cellStyle name="Separador de milhares 6 27 4" xfId="26812" xr:uid="{17444F73-B56A-450F-B3D0-DA2A9E74E617}"/>
    <cellStyle name="Separador de milhares 6 27 5" xfId="28385" xr:uid="{E233C5EB-8F47-4284-91BB-56065B9B9A37}"/>
    <cellStyle name="Separador de milhares 6 27 6" xfId="39847" xr:uid="{E1510508-6E74-4323-B3A1-2DF56CDEC5C6}"/>
    <cellStyle name="Separador de milhares 6 27 7" xfId="43111" xr:uid="{4545E57F-235D-42A8-8978-0B2D872E8ECB}"/>
    <cellStyle name="Separador de milhares 6 28" xfId="23613" xr:uid="{0A7FA906-A966-49E2-86EF-5437B8D11410}"/>
    <cellStyle name="Separador de milhares 6 28 2" xfId="23614" xr:uid="{5447C57C-BC49-46F7-8723-02C9E1B9971C}"/>
    <cellStyle name="Separador de milhares 6 28 2 2" xfId="23615" xr:uid="{E76EA5B1-EF7A-47CC-9A30-2F8FF9606C26}"/>
    <cellStyle name="Separador de milhares 6 28 2 2 2" xfId="31553" xr:uid="{4A7CC228-CD00-4DF1-80E3-B11CAA7227DC}"/>
    <cellStyle name="Separador de milhares 6 28 2 2 3" xfId="39853" xr:uid="{7E20ED7D-5342-4E18-A394-DAFF42901B9A}"/>
    <cellStyle name="Separador de milhares 6 28 2 2 4" xfId="46779" xr:uid="{FCA99723-59AC-4350-B61A-5DBFDD133CEA}"/>
    <cellStyle name="Separador de milhares 6 28 2 3" xfId="29110" xr:uid="{031A8A7F-72B2-4543-98CF-631FA35C3EDD}"/>
    <cellStyle name="Separador de milhares 6 28 2 4" xfId="39852" xr:uid="{15BF4A6D-EF1D-4107-B1DF-177628F705E9}"/>
    <cellStyle name="Separador de milhares 6 28 2 5" xfId="44335" xr:uid="{C3208FF3-0CF3-425B-A680-98FD7BFD43F0}"/>
    <cellStyle name="Separador de milhares 6 28 3" xfId="23616" xr:uid="{0129B69F-EB1A-42AF-B637-93C9DC81F0FC}"/>
    <cellStyle name="Separador de milhares 6 28 3 2" xfId="30330" xr:uid="{F63F2D16-8813-4360-84A5-27E610A8002E}"/>
    <cellStyle name="Separador de milhares 6 28 3 3" xfId="39854" xr:uid="{8F3E734C-6906-4F1C-A392-EF953E84A93F}"/>
    <cellStyle name="Separador de milhares 6 28 3 4" xfId="45556" xr:uid="{7AB6846F-F481-492A-B109-E70D1850C0C4}"/>
    <cellStyle name="Separador de milhares 6 28 4" xfId="26813" xr:uid="{A24F80E9-7424-44E6-BB35-2132E706D75C}"/>
    <cellStyle name="Separador de milhares 6 28 5" xfId="28386" xr:uid="{DBFC25FB-9C5E-4A78-993C-707AAF42D92B}"/>
    <cellStyle name="Separador de milhares 6 28 6" xfId="39851" xr:uid="{2F232DA1-008D-4FAA-9D89-E0143DF9B91A}"/>
    <cellStyle name="Separador de milhares 6 28 7" xfId="43112" xr:uid="{D931DA0F-58C6-42E3-90DC-4C95FFA2B0D8}"/>
    <cellStyle name="Separador de milhares 6 29" xfId="23617" xr:uid="{B865560B-F084-40EB-A34A-03C42B48359C}"/>
    <cellStyle name="Separador de milhares 6 29 2" xfId="23618" xr:uid="{2753241F-28BB-47A2-856A-92BB4EB1D6F0}"/>
    <cellStyle name="Separador de milhares 6 29 2 2" xfId="23619" xr:uid="{DAF32E7A-85B0-49B2-BE3F-D5D479A254A6}"/>
    <cellStyle name="Separador de milhares 6 29 2 2 2" xfId="31554" xr:uid="{3C02A690-E526-4015-BD37-4A1E06E5D602}"/>
    <cellStyle name="Separador de milhares 6 29 2 2 3" xfId="39857" xr:uid="{AEB28226-480C-4E7E-A917-610B8A8610D8}"/>
    <cellStyle name="Separador de milhares 6 29 2 2 4" xfId="46780" xr:uid="{C158A00B-EBED-4A7E-B69C-F37AA386C541}"/>
    <cellStyle name="Separador de milhares 6 29 2 3" xfId="29111" xr:uid="{F1FB4510-59FD-4A9A-A46E-54B11A1F3CAA}"/>
    <cellStyle name="Separador de milhares 6 29 2 4" xfId="39856" xr:uid="{C4A2BB33-3CDE-49D8-BF91-7AB67BBEE920}"/>
    <cellStyle name="Separador de milhares 6 29 2 5" xfId="44336" xr:uid="{1FC24C24-7AC5-4038-82CC-C8D5679C0B8E}"/>
    <cellStyle name="Separador de milhares 6 29 3" xfId="23620" xr:uid="{F0A0D24C-E490-4E8E-BE24-A30F9420944D}"/>
    <cellStyle name="Separador de milhares 6 29 3 2" xfId="30331" xr:uid="{D78CD03D-92B2-470F-9992-100C4E62617C}"/>
    <cellStyle name="Separador de milhares 6 29 3 3" xfId="39858" xr:uid="{04EA41F9-5A23-4A1A-80A2-0CD902D5F73D}"/>
    <cellStyle name="Separador de milhares 6 29 3 4" xfId="45557" xr:uid="{D8CC8ECC-FE2B-4452-91DF-2758CF021C31}"/>
    <cellStyle name="Separador de milhares 6 29 4" xfId="26814" xr:uid="{787A48FA-196C-4EAE-A2D1-3356521CADA1}"/>
    <cellStyle name="Separador de milhares 6 29 5" xfId="28387" xr:uid="{E8CF6A47-7808-44A7-8F06-7C0E85E67355}"/>
    <cellStyle name="Separador de milhares 6 29 6" xfId="39855" xr:uid="{00AEC549-4AFF-42B5-A52B-C7D3B085656E}"/>
    <cellStyle name="Separador de milhares 6 29 7" xfId="43113" xr:uid="{288E0CD0-3745-4867-98A1-399D452F9BE4}"/>
    <cellStyle name="Separador de milhares 6 3" xfId="14509" xr:uid="{1527D475-A5B0-4F9B-8656-99646093812C}"/>
    <cellStyle name="Separador de milhares 6 3 10" xfId="14510" xr:uid="{A2EC7C6D-CA43-4E0C-8670-4C591FD985A1}"/>
    <cellStyle name="Separador de milhares 6 3 10 2" xfId="32475" xr:uid="{10EE85D7-608A-4C91-BA01-E78CE0BADB83}"/>
    <cellStyle name="Separador de milhares 6 3 10 3" xfId="35312" xr:uid="{24630C29-4EC7-4410-A440-D02588DC7F7D}"/>
    <cellStyle name="Separador de milhares 6 3 10 4" xfId="47207" xr:uid="{BE7558C9-2635-4D33-AD95-E08DB26B60F1}"/>
    <cellStyle name="Separador de milhares 6 3 10 5" xfId="17140" xr:uid="{8043F416-FA75-4360-BB23-F9AD7F98B362}"/>
    <cellStyle name="Separador de milhares 6 3 11" xfId="14511" xr:uid="{3F2BD7C6-0E97-417D-8226-92CF5EC0D2D9}"/>
    <cellStyle name="Separador de milhares 6 3 11 2" xfId="32476" xr:uid="{3EFEFB76-F10D-418D-97DE-9034E1B0262C}"/>
    <cellStyle name="Separador de milhares 6 3 11 3" xfId="35313" xr:uid="{9D9F0FDF-E2B5-4A2E-A40D-340F904126C2}"/>
    <cellStyle name="Separador de milhares 6 3 11 4" xfId="47208" xr:uid="{98CCF5D4-8D9E-4757-98DD-F8F85E72B4CB}"/>
    <cellStyle name="Separador de milhares 6 3 11 5" xfId="17141" xr:uid="{723DC968-A62C-40CB-8053-4D084E66F8FC}"/>
    <cellStyle name="Separador de milhares 6 3 12" xfId="14512" xr:uid="{9437395B-D325-4367-8224-DBE421A303AB}"/>
    <cellStyle name="Separador de milhares 6 3 12 2" xfId="32477" xr:uid="{B47058E7-5C45-4723-A05C-3FBA2C54364B}"/>
    <cellStyle name="Separador de milhares 6 3 12 3" xfId="35314" xr:uid="{95F3ACF3-F577-4A14-B18F-831CAD181043}"/>
    <cellStyle name="Separador de milhares 6 3 12 4" xfId="47209" xr:uid="{2500455A-BD9E-4A9B-B7D1-72DC944230BC}"/>
    <cellStyle name="Separador de milhares 6 3 12 5" xfId="17142" xr:uid="{E5CC0756-FE40-4774-AC4B-E28352A304C2}"/>
    <cellStyle name="Separador de milhares 6 3 13" xfId="14513" xr:uid="{C9A74EE6-C773-4194-BB74-F421339AD72E}"/>
    <cellStyle name="Separador de milhares 6 3 13 2" xfId="32478" xr:uid="{D59B5D3D-51F7-46A7-BCE8-9FE858159B55}"/>
    <cellStyle name="Separador de milhares 6 3 13 3" xfId="35315" xr:uid="{2E9A7FEA-4325-4865-9615-6DA3316A009D}"/>
    <cellStyle name="Separador de milhares 6 3 13 4" xfId="47210" xr:uid="{CF369249-CA2F-41F2-BCD6-49BC740B7E5E}"/>
    <cellStyle name="Separador de milhares 6 3 13 5" xfId="17143" xr:uid="{491E106A-19A7-4591-B6E0-9AA05C0772A5}"/>
    <cellStyle name="Separador de milhares 6 3 14" xfId="14514" xr:uid="{87567BD9-1357-47E5-BD99-A0926F28B4B1}"/>
    <cellStyle name="Separador de milhares 6 3 14 2" xfId="32479" xr:uid="{D308FCF5-AC0A-4F76-BAC9-F8AE36E6CED6}"/>
    <cellStyle name="Separador de milhares 6 3 14 3" xfId="35316" xr:uid="{217802BD-31A7-4969-BCBE-060E352CDFC2}"/>
    <cellStyle name="Separador de milhares 6 3 14 4" xfId="47211" xr:uid="{A2889EB0-38F2-4B0C-A712-01EA5FC2CDFE}"/>
    <cellStyle name="Separador de milhares 6 3 14 5" xfId="17144" xr:uid="{422FBB95-388F-46F2-BD22-30908B2EF89E}"/>
    <cellStyle name="Separador de milhares 6 3 15" xfId="14515" xr:uid="{2977E64E-0B28-4AAC-A6A2-4FEF94380471}"/>
    <cellStyle name="Separador de milhares 6 3 15 2" xfId="32480" xr:uid="{E44278F8-0919-4BDA-9C58-D14AF06B1582}"/>
    <cellStyle name="Separador de milhares 6 3 15 3" xfId="35317" xr:uid="{095B62A9-1289-4675-85D3-E75838AC04DD}"/>
    <cellStyle name="Separador de milhares 6 3 15 4" xfId="47212" xr:uid="{52988BD1-5B69-40D7-BA8E-BA2F017E3444}"/>
    <cellStyle name="Separador de milhares 6 3 15 5" xfId="17145" xr:uid="{A8A8D3BE-FC73-440D-BBE5-F90BB421ABAB}"/>
    <cellStyle name="Separador de milhares 6 3 16" xfId="14516" xr:uid="{AC63ECAD-57C7-4634-BBF3-38D5C1440BB0}"/>
    <cellStyle name="Separador de milhares 6 3 16 2" xfId="32481" xr:uid="{547BA84A-ADDA-4C37-BF08-ADA88BA4A8D1}"/>
    <cellStyle name="Separador de milhares 6 3 16 3" xfId="35318" xr:uid="{6F00AD0E-B88A-4A40-8FCD-90E95713A78C}"/>
    <cellStyle name="Separador de milhares 6 3 16 4" xfId="47213" xr:uid="{A1D865D8-5901-4E27-AA9B-E429CDA3F684}"/>
    <cellStyle name="Separador de milhares 6 3 16 5" xfId="17146" xr:uid="{C4C99425-40E9-4138-94B5-CB998A32C10D}"/>
    <cellStyle name="Separador de milhares 6 3 17" xfId="14517" xr:uid="{182AEECE-E8AA-44EA-9844-EADCEF17F0D3}"/>
    <cellStyle name="Separador de milhares 6 3 17 2" xfId="32482" xr:uid="{C8FD6BB5-E65E-481D-8DC5-068309BCC1FF}"/>
    <cellStyle name="Separador de milhares 6 3 17 3" xfId="35319" xr:uid="{E818A50A-0807-49A3-9FF1-31C2A6F9A5D2}"/>
    <cellStyle name="Separador de milhares 6 3 17 4" xfId="47214" xr:uid="{857943E3-563F-4BE3-B8EF-14591667C094}"/>
    <cellStyle name="Separador de milhares 6 3 17 5" xfId="17147" xr:uid="{8F697E33-A35A-4004-8EDB-53DC77B997A8}"/>
    <cellStyle name="Separador de milhares 6 3 18" xfId="14518" xr:uid="{A47709CE-6490-40AD-A014-6D057B2E64B5}"/>
    <cellStyle name="Separador de milhares 6 3 18 2" xfId="32483" xr:uid="{9DB3E765-6C91-4832-ABF7-7EC33B2A58DC}"/>
    <cellStyle name="Separador de milhares 6 3 18 3" xfId="35320" xr:uid="{E40E4B37-9041-4207-B64B-05C5D9F17CAA}"/>
    <cellStyle name="Separador de milhares 6 3 18 4" xfId="47215" xr:uid="{F5968233-07E9-4855-8C14-0835212C3BE6}"/>
    <cellStyle name="Separador de milhares 6 3 18 5" xfId="17148" xr:uid="{344ACF71-1318-43C0-BD7B-A0D1D48FDCC4}"/>
    <cellStyle name="Separador de milhares 6 3 19" xfId="14519" xr:uid="{40B85D66-10DE-4B20-917E-43A54E964899}"/>
    <cellStyle name="Separador de milhares 6 3 19 2" xfId="32484" xr:uid="{5B9CCBE1-7ABB-4CC8-83C7-0D2F86408B8F}"/>
    <cellStyle name="Separador de milhares 6 3 19 3" xfId="35321" xr:uid="{66349CED-FFE3-4CE0-AF5C-DBC67C39AA17}"/>
    <cellStyle name="Separador de milhares 6 3 19 4" xfId="47216" xr:uid="{4BC3F30F-BAEF-4C03-8C03-48421CAC127E}"/>
    <cellStyle name="Separador de milhares 6 3 19 5" xfId="17149" xr:uid="{A33BE9DB-E79F-4FDA-8175-3FCF4D6B8CE8}"/>
    <cellStyle name="Separador de milhares 6 3 2" xfId="14520" xr:uid="{0C67BAF2-D9DA-4A7A-AE16-45D66B766908}"/>
    <cellStyle name="Separador de milhares 6 3 2 2" xfId="23623" xr:uid="{B6BE88C3-DE4F-46CB-A579-311AF6C69D2C}"/>
    <cellStyle name="Separador de milhares 6 3 2 2 2" xfId="30726" xr:uid="{3C8C1477-D3B6-4536-A41F-AD513D65CD79}"/>
    <cellStyle name="Separador de milhares 6 3 2 2 3" xfId="39861" xr:uid="{DB6ACDBB-8D20-4A24-A5DF-A0D8EDB383B2}"/>
    <cellStyle name="Separador de milhares 6 3 2 2 4" xfId="45952" xr:uid="{1B19C607-D85F-4FFB-93E1-651A2D02761F}"/>
    <cellStyle name="Separador de milhares 6 3 2 3" xfId="23622" xr:uid="{0FCF364F-6E9B-412B-AE5D-06E56070845F}"/>
    <cellStyle name="Separador de milhares 6 3 2 3 2" xfId="32485" xr:uid="{346EF27E-1789-46E7-B0DB-E50B33CF4ABB}"/>
    <cellStyle name="Separador de milhares 6 3 2 3 3" xfId="39860" xr:uid="{FBE52BD6-4930-4EBE-B250-02C6A03AE9C2}"/>
    <cellStyle name="Separador de milhares 6 3 2 3 4" xfId="47217" xr:uid="{E904DBE9-0512-45E6-9C5B-F0E0A93E4460}"/>
    <cellStyle name="Separador de milhares 6 3 2 4" xfId="27182" xr:uid="{202BE928-C77F-489B-A8A1-EA97539FC1DD}"/>
    <cellStyle name="Separador de milhares 6 3 2 5" xfId="35322" xr:uid="{D28EAD9D-FEF8-4847-B878-349CADF585C5}"/>
    <cellStyle name="Separador de milhares 6 3 2 6" xfId="43508" xr:uid="{3DD2C1F8-526F-407B-9F88-C1DA01E435FD}"/>
    <cellStyle name="Separador de milhares 6 3 2 7" xfId="17150" xr:uid="{B7523E6E-4B20-4760-BC07-47B6ADC05D6E}"/>
    <cellStyle name="Separador de milhares 6 3 20" xfId="14521" xr:uid="{CBA258C8-B414-4011-B854-16DA72C6502D}"/>
    <cellStyle name="Separador de milhares 6 3 20 2" xfId="32486" xr:uid="{CD472D30-5E1C-49D5-85E3-63C97173D665}"/>
    <cellStyle name="Separador de milhares 6 3 20 3" xfId="35323" xr:uid="{C2A7EB3A-B970-4E52-9C64-E7E575461662}"/>
    <cellStyle name="Separador de milhares 6 3 20 4" xfId="47218" xr:uid="{BE4D83BC-A42C-467F-A446-19ED5C50AB66}"/>
    <cellStyle name="Separador de milhares 6 3 20 5" xfId="17151" xr:uid="{B9EDA7E7-ABD6-4DEE-A4AD-2B848815500D}"/>
    <cellStyle name="Separador de milhares 6 3 21" xfId="14522" xr:uid="{478FF40E-1604-4519-B8E4-BBD954B5F74E}"/>
    <cellStyle name="Separador de milhares 6 3 21 2" xfId="32487" xr:uid="{BAC66C00-7AEA-4FE3-BF78-5707CC2DADA8}"/>
    <cellStyle name="Separador de milhares 6 3 21 3" xfId="35324" xr:uid="{A470D30A-18F7-4C64-B394-F5BC039BDB2D}"/>
    <cellStyle name="Separador de milhares 6 3 21 4" xfId="47219" xr:uid="{F2FEDE97-91DE-4DF9-90AB-160F077A6914}"/>
    <cellStyle name="Separador de milhares 6 3 21 5" xfId="17152" xr:uid="{AC804169-8F79-41DB-A377-11E63021BF83}"/>
    <cellStyle name="Separador de milhares 6 3 22" xfId="14523" xr:uid="{69C24D84-36AE-4481-B609-C04D2116DCBF}"/>
    <cellStyle name="Separador de milhares 6 3 22 2" xfId="32488" xr:uid="{AF53D3C2-2C8C-4D2F-A105-6D55B32CDA79}"/>
    <cellStyle name="Separador de milhares 6 3 22 3" xfId="35325" xr:uid="{F962C4A6-C127-4749-ABB2-4184AF1EED59}"/>
    <cellStyle name="Separador de milhares 6 3 22 4" xfId="47220" xr:uid="{676462B2-A076-4E36-BBB8-3750DA9F9872}"/>
    <cellStyle name="Separador de milhares 6 3 22 5" xfId="17153" xr:uid="{D24D1636-A163-4E53-B380-1FE2C6D3EDB3}"/>
    <cellStyle name="Separador de milhares 6 3 23" xfId="14524" xr:uid="{8AF36144-55FC-4EF7-A846-C14FD43397E7}"/>
    <cellStyle name="Separador de milhares 6 3 23 2" xfId="32489" xr:uid="{2FD0159D-51D3-4452-9F4D-42B9574288A9}"/>
    <cellStyle name="Separador de milhares 6 3 23 3" xfId="35326" xr:uid="{8E58FC8B-5A2D-45D4-A5B5-ECDC3A7C5BF1}"/>
    <cellStyle name="Separador de milhares 6 3 23 4" xfId="47221" xr:uid="{3048D9B9-661C-476C-A7D3-DC0A4074267D}"/>
    <cellStyle name="Separador de milhares 6 3 23 5" xfId="17154" xr:uid="{A3ABC6F0-F790-4C6E-BC4C-44D63F037929}"/>
    <cellStyle name="Separador de milhares 6 3 24" xfId="14525" xr:uid="{C1789C72-48A4-462A-AF55-F25476E9BBFA}"/>
    <cellStyle name="Separador de milhares 6 3 24 2" xfId="32490" xr:uid="{5F492803-2D83-419E-A2B6-A3CB25A21114}"/>
    <cellStyle name="Separador de milhares 6 3 24 3" xfId="35327" xr:uid="{F3DE42AA-B399-4A2F-8061-2CC560E8F97B}"/>
    <cellStyle name="Separador de milhares 6 3 24 4" xfId="47222" xr:uid="{EB2AF2D8-8C27-4B6B-A9CB-6BCFDCFD282A}"/>
    <cellStyle name="Separador de milhares 6 3 24 5" xfId="17155" xr:uid="{5EAAE0ED-8CAB-4596-A19A-FD62EAF761F5}"/>
    <cellStyle name="Separador de milhares 6 3 25" xfId="14526" xr:uid="{CBFA40E7-1F6D-44A2-ABBB-B405F57E63FA}"/>
    <cellStyle name="Separador de milhares 6 3 25 2" xfId="32491" xr:uid="{A090CED6-9E86-4E0F-A205-278CAC31370F}"/>
    <cellStyle name="Separador de milhares 6 3 25 3" xfId="35328" xr:uid="{5C84F1A2-98A0-4BED-99BC-0536516A1E90}"/>
    <cellStyle name="Separador de milhares 6 3 25 4" xfId="47223" xr:uid="{6638BFD9-4618-4920-B2C7-54D39CD6FB8D}"/>
    <cellStyle name="Separador de milhares 6 3 25 5" xfId="17156" xr:uid="{F2C22FBD-DDDF-44CA-B5EE-5749E78C7081}"/>
    <cellStyle name="Separador de milhares 6 3 26" xfId="14527" xr:uid="{AEFDC656-C34B-484E-9932-F8DE23E6DB20}"/>
    <cellStyle name="Separador de milhares 6 3 26 2" xfId="32492" xr:uid="{7507B3BA-B6F1-4D98-8E66-C90D20020663}"/>
    <cellStyle name="Separador de milhares 6 3 26 3" xfId="35329" xr:uid="{4F8AE767-84F9-43BA-B3BF-0E64E18762B6}"/>
    <cellStyle name="Separador de milhares 6 3 26 4" xfId="47224" xr:uid="{781F88F0-2C62-4D63-B963-A1B09D7D724B}"/>
    <cellStyle name="Separador de milhares 6 3 26 5" xfId="17157" xr:uid="{92AD1D68-3CB8-4253-83CD-69991EA48076}"/>
    <cellStyle name="Separador de milhares 6 3 27" xfId="14528" xr:uid="{1F1C343F-A4C1-4CAD-8B38-0877ABF50B7B}"/>
    <cellStyle name="Separador de milhares 6 3 27 2" xfId="32493" xr:uid="{016824CB-72B7-43F7-A48C-972F39BF8DEF}"/>
    <cellStyle name="Separador de milhares 6 3 27 3" xfId="35330" xr:uid="{A0AD9579-8B7D-43BC-87A0-F318774B56BF}"/>
    <cellStyle name="Separador de milhares 6 3 27 4" xfId="47225" xr:uid="{4565B0BB-3D2B-4360-835E-E74CA58E03E5}"/>
    <cellStyle name="Separador de milhares 6 3 27 5" xfId="17158" xr:uid="{6FBA392F-D440-4FD0-8B84-99484BFCA4BD}"/>
    <cellStyle name="Separador de milhares 6 3 28" xfId="14529" xr:uid="{AF535299-DD13-4D7E-B6E9-3B1497398C65}"/>
    <cellStyle name="Separador de milhares 6 3 28 2" xfId="32494" xr:uid="{176D84BC-785A-42B3-95F5-0CA14C753775}"/>
    <cellStyle name="Separador de milhares 6 3 28 3" xfId="35331" xr:uid="{7F7BA691-BD46-42E9-A212-575F75AA06A4}"/>
    <cellStyle name="Separador de milhares 6 3 28 4" xfId="47226" xr:uid="{D84513FC-E96E-47C0-9F36-57A602152B81}"/>
    <cellStyle name="Separador de milhares 6 3 28 5" xfId="17159" xr:uid="{202C2F6F-4249-4EA9-AFB3-6DB8713457E6}"/>
    <cellStyle name="Separador de milhares 6 3 29" xfId="14530" xr:uid="{24660E70-DAB7-4C25-9680-7D5CF0EAB017}"/>
    <cellStyle name="Separador de milhares 6 3 29 2" xfId="32495" xr:uid="{BAC0923B-B9A4-41F8-BDAC-FFBF62F2A0FE}"/>
    <cellStyle name="Separador de milhares 6 3 29 3" xfId="35332" xr:uid="{A7482C75-8D9F-4006-9947-0DF4EA424E70}"/>
    <cellStyle name="Separador de milhares 6 3 29 4" xfId="47227" xr:uid="{81616F0A-88E8-4F1E-B0FC-3D38FCE5D0DC}"/>
    <cellStyle name="Separador de milhares 6 3 29 5" xfId="17160" xr:uid="{F650D216-BB9B-49FC-9D7E-D5C71BDF140D}"/>
    <cellStyle name="Separador de milhares 6 3 3" xfId="14531" xr:uid="{7E190E81-0488-4770-B850-6BC519F8CBF5}"/>
    <cellStyle name="Separador de milhares 6 3 3 2" xfId="23624" xr:uid="{DE08071D-C15A-4593-8485-06C06C8A065F}"/>
    <cellStyle name="Separador de milhares 6 3 3 2 2" xfId="32496" xr:uid="{4B303E94-CB72-49D4-8511-E5FC386EB9CD}"/>
    <cellStyle name="Separador de milhares 6 3 3 2 3" xfId="39862" xr:uid="{F402C627-2D1E-49F3-B355-8B975A86C582}"/>
    <cellStyle name="Separador de milhares 6 3 3 2 4" xfId="47228" xr:uid="{A3029841-39C0-4AA2-9A52-3C579F4CD8DD}"/>
    <cellStyle name="Separador de milhares 6 3 3 3" xfId="29503" xr:uid="{5EC28E01-89CB-4B3A-BA35-434877D34172}"/>
    <cellStyle name="Separador de milhares 6 3 3 4" xfId="35333" xr:uid="{6D1C5A7D-E923-4897-830A-E2E1462C26F0}"/>
    <cellStyle name="Separador de milhares 6 3 3 5" xfId="44729" xr:uid="{089AC422-E58B-4FCC-9576-9D4173519EE3}"/>
    <cellStyle name="Separador de milhares 6 3 3 6" xfId="17161" xr:uid="{50F8D72C-019B-4275-A021-E6BDCD81169C}"/>
    <cellStyle name="Separador de milhares 6 3 30" xfId="14532" xr:uid="{EBFA6C28-8E33-4B98-80C5-BEF34C8DBF9D}"/>
    <cellStyle name="Separador de milhares 6 3 30 2" xfId="32497" xr:uid="{94F1996E-14EF-4229-8F33-73C82F8DC7FA}"/>
    <cellStyle name="Separador de milhares 6 3 30 3" xfId="35334" xr:uid="{E65C01DF-66DF-48CD-9C65-4E23A9BC8D24}"/>
    <cellStyle name="Separador de milhares 6 3 30 4" xfId="47229" xr:uid="{1A2AA2A1-E068-43EF-8DDF-CEB9FDC2A1A1}"/>
    <cellStyle name="Separador de milhares 6 3 30 5" xfId="17162" xr:uid="{5C3BB2BF-1A08-4FEA-9528-ADD0DAE052A6}"/>
    <cellStyle name="Separador de milhares 6 3 31" xfId="14533" xr:uid="{5551E450-2176-4284-9196-7A2D06C240A7}"/>
    <cellStyle name="Separador de milhares 6 3 31 2" xfId="32498" xr:uid="{1ED2F9A2-CD0B-44CD-AF5B-93D4648407D2}"/>
    <cellStyle name="Separador de milhares 6 3 31 3" xfId="35335" xr:uid="{D1BB0214-2406-4312-ADFD-3A0C72DA7961}"/>
    <cellStyle name="Separador de milhares 6 3 31 4" xfId="47230" xr:uid="{A4FA28C2-7CE8-48C2-B7D0-EE17D1E43D76}"/>
    <cellStyle name="Separador de milhares 6 3 31 5" xfId="17163" xr:uid="{00FB1B18-85D8-4FAF-8CA3-5A72E6953C68}"/>
    <cellStyle name="Separador de milhares 6 3 32" xfId="14534" xr:uid="{0F646D6A-9E56-40B9-9145-20CCA8DF1E51}"/>
    <cellStyle name="Separador de milhares 6 3 32 2" xfId="32499" xr:uid="{D567A57C-0544-4B51-B987-CF6993A5723B}"/>
    <cellStyle name="Separador de milhares 6 3 32 3" xfId="35336" xr:uid="{20654841-F191-47E4-BEFF-48447E3E38A6}"/>
    <cellStyle name="Separador de milhares 6 3 32 4" xfId="47231" xr:uid="{F75B56C1-CB92-4725-8374-7E3ADEC73860}"/>
    <cellStyle name="Separador de milhares 6 3 32 5" xfId="17164" xr:uid="{5BD625FF-5C50-438A-8CC6-C583006CD0B7}"/>
    <cellStyle name="Separador de milhares 6 3 33" xfId="23621" xr:uid="{FBA3233C-DADD-47FC-B421-D4FAECFE36E3}"/>
    <cellStyle name="Separador de milhares 6 3 33 2" xfId="32474" xr:uid="{A8213BAB-4B02-48A7-8518-67EDDF126394}"/>
    <cellStyle name="Separador de milhares 6 3 33 3" xfId="39859" xr:uid="{2C12274C-5B8F-4EF9-A3B1-D5DC80FA32F0}"/>
    <cellStyle name="Separador de milhares 6 3 33 4" xfId="47206" xr:uid="{2CD2F10C-30A0-43AF-B54A-E80190FA4735}"/>
    <cellStyle name="Separador de milhares 6 3 34" xfId="25986" xr:uid="{5D44D10A-80E1-4CC2-86DD-388DA4DB88DC}"/>
    <cellStyle name="Separador de milhares 6 3 35" xfId="27559" xr:uid="{EA38E8CC-8FB0-489B-8FDA-ED26AC247235}"/>
    <cellStyle name="Separador de milhares 6 3 36" xfId="35311" xr:uid="{E31CBDC5-C19D-48EB-9A89-05F4BB17D97F}"/>
    <cellStyle name="Separador de milhares 6 3 37" xfId="42285" xr:uid="{579EF366-1BFB-4DBF-95F2-4B895629B472}"/>
    <cellStyle name="Separador de milhares 6 3 38" xfId="17139" xr:uid="{F2DC1CE0-AE67-4D64-8965-6DC08EB56A61}"/>
    <cellStyle name="Separador de milhares 6 3 4" xfId="14535" xr:uid="{23F89E12-7F4E-4BCC-B9FE-06E940BACCC0}"/>
    <cellStyle name="Separador de milhares 6 3 4 2" xfId="32500" xr:uid="{38E89E5D-0082-48FF-9E7E-EC419067A284}"/>
    <cellStyle name="Separador de milhares 6 3 4 3" xfId="35337" xr:uid="{38084386-86C2-442C-B1D6-3FDBDC93E278}"/>
    <cellStyle name="Separador de milhares 6 3 4 4" xfId="47232" xr:uid="{8F48FFC7-844F-4889-B777-4EB26C5D5228}"/>
    <cellStyle name="Separador de milhares 6 3 4 5" xfId="17165" xr:uid="{81E5E222-A1EE-44C3-B79F-5B67D1715690}"/>
    <cellStyle name="Separador de milhares 6 3 5" xfId="14536" xr:uid="{0A7F197B-930F-45B6-871A-7DCF1474F482}"/>
    <cellStyle name="Separador de milhares 6 3 5 2" xfId="32501" xr:uid="{30436EFF-52D3-42A9-BA69-368A68CB897B}"/>
    <cellStyle name="Separador de milhares 6 3 5 3" xfId="35338" xr:uid="{3E08C805-690E-4194-8A53-89C0D03C9D58}"/>
    <cellStyle name="Separador de milhares 6 3 5 4" xfId="47233" xr:uid="{8D638797-A7AB-4462-8349-4556C2B57017}"/>
    <cellStyle name="Separador de milhares 6 3 5 5" xfId="17166" xr:uid="{246D3C03-14A2-41DA-8196-F25434CA022E}"/>
    <cellStyle name="Separador de milhares 6 3 6" xfId="14537" xr:uid="{492A9AD6-8C63-4348-B68A-ED26B83B2932}"/>
    <cellStyle name="Separador de milhares 6 3 6 2" xfId="32502" xr:uid="{1ABEC836-14F2-47D2-AAF3-380C48672823}"/>
    <cellStyle name="Separador de milhares 6 3 6 3" xfId="35339" xr:uid="{06C7434F-2AD9-45EE-A584-D0F5DFE15B34}"/>
    <cellStyle name="Separador de milhares 6 3 6 4" xfId="47234" xr:uid="{2A90994E-29A1-42D7-9AA0-DD19AD3F00FE}"/>
    <cellStyle name="Separador de milhares 6 3 6 5" xfId="17167" xr:uid="{D843C13E-8EAD-4D17-957E-991EFDA5727F}"/>
    <cellStyle name="Separador de milhares 6 3 7" xfId="14538" xr:uid="{B26B4F3E-18E2-4E48-9F24-46C395ADEB69}"/>
    <cellStyle name="Separador de milhares 6 3 7 2" xfId="32503" xr:uid="{5ECDE34E-30D7-489F-9164-69206667A3C4}"/>
    <cellStyle name="Separador de milhares 6 3 7 3" xfId="35340" xr:uid="{852B2DCC-0055-4807-A3D4-DB963CE54475}"/>
    <cellStyle name="Separador de milhares 6 3 7 4" xfId="47235" xr:uid="{A2BD062F-A5FD-4407-A76E-9F1423D26060}"/>
    <cellStyle name="Separador de milhares 6 3 7 5" xfId="17168" xr:uid="{B376A8D0-B7F6-4E67-8407-075BB86AF49E}"/>
    <cellStyle name="Separador de milhares 6 3 8" xfId="14539" xr:uid="{AD77E791-AB36-4CD7-8FCF-1331784A1B0F}"/>
    <cellStyle name="Separador de milhares 6 3 8 2" xfId="32504" xr:uid="{3850E73B-E841-4EE4-BD2C-C7B540B7947E}"/>
    <cellStyle name="Separador de milhares 6 3 8 3" xfId="35341" xr:uid="{EB85437A-CB8B-4A68-9FFA-4D0D691D08A8}"/>
    <cellStyle name="Separador de milhares 6 3 8 4" xfId="47236" xr:uid="{BFD65C08-233C-44BB-9476-28ED3BD658EF}"/>
    <cellStyle name="Separador de milhares 6 3 8 5" xfId="17169" xr:uid="{6405F1DA-1410-4C82-8635-A609E1326706}"/>
    <cellStyle name="Separador de milhares 6 3 9" xfId="14540" xr:uid="{90126E26-FD90-4F90-8E10-6AE6A6BEA391}"/>
    <cellStyle name="Separador de milhares 6 3 9 2" xfId="32505" xr:uid="{6DB68A9D-42E0-453F-BBA5-A667EAAD9068}"/>
    <cellStyle name="Separador de milhares 6 3 9 3" xfId="35342" xr:uid="{26ED5295-8FA6-419D-B747-AF39771152F2}"/>
    <cellStyle name="Separador de milhares 6 3 9 4" xfId="47237" xr:uid="{53FC000F-F523-431C-BA64-9E910F24904B}"/>
    <cellStyle name="Separador de milhares 6 3 9 5" xfId="17170" xr:uid="{A08E6D39-6A3A-42A6-B864-99CC9799A313}"/>
    <cellStyle name="Separador de milhares 6 30" xfId="23625" xr:uid="{CE10B3F9-3F79-4F94-87DF-24336E74E243}"/>
    <cellStyle name="Separador de milhares 6 30 2" xfId="23626" xr:uid="{926E1E0E-46C4-4D91-B301-8BD5E0AAC626}"/>
    <cellStyle name="Separador de milhares 6 30 2 2" xfId="23627" xr:uid="{596A87F9-F9D1-4C8D-820A-17F872C8662B}"/>
    <cellStyle name="Separador de milhares 6 30 2 2 2" xfId="31555" xr:uid="{560C4940-85AF-4423-8AC0-7B81CA9DD48C}"/>
    <cellStyle name="Separador de milhares 6 30 2 2 3" xfId="39865" xr:uid="{F5D82C55-AB14-4AEB-A04C-13C358BC8B7E}"/>
    <cellStyle name="Separador de milhares 6 30 2 2 4" xfId="46781" xr:uid="{E1960984-806E-4D41-916C-4626ABB74C43}"/>
    <cellStyle name="Separador de milhares 6 30 2 3" xfId="29112" xr:uid="{03D98FDC-EEC4-4024-9E2C-D845E4921BEE}"/>
    <cellStyle name="Separador de milhares 6 30 2 4" xfId="39864" xr:uid="{3E2E4678-3EDD-46AB-AD8C-E8954EC2C0F8}"/>
    <cellStyle name="Separador de milhares 6 30 2 5" xfId="44337" xr:uid="{0D9F80DC-7E8C-46A8-8853-3EC9117C739A}"/>
    <cellStyle name="Separador de milhares 6 30 3" xfId="23628" xr:uid="{8FACE4B4-C488-4203-84D5-D0C24B2B78B2}"/>
    <cellStyle name="Separador de milhares 6 30 3 2" xfId="30332" xr:uid="{1FAB0F5C-D458-4DA9-9EBB-55E376DC8CC9}"/>
    <cellStyle name="Separador de milhares 6 30 3 3" xfId="39866" xr:uid="{44EA4889-7589-4732-BC83-3FC2E13B1AEC}"/>
    <cellStyle name="Separador de milhares 6 30 3 4" xfId="45558" xr:uid="{29B6495D-9953-4B09-9C75-3CC379CC9643}"/>
    <cellStyle name="Separador de milhares 6 30 4" xfId="26815" xr:uid="{002AF723-DEA4-4E03-B22A-70C6AEBB373A}"/>
    <cellStyle name="Separador de milhares 6 30 5" xfId="28388" xr:uid="{6EE73270-BD78-4F0B-BA5A-73ED59ACC4A2}"/>
    <cellStyle name="Separador de milhares 6 30 6" xfId="39863" xr:uid="{B8ED514F-DB70-4FFF-A55B-A5617B646458}"/>
    <cellStyle name="Separador de milhares 6 30 7" xfId="43114" xr:uid="{D02D430C-628E-4407-B383-5F3ECC13F696}"/>
    <cellStyle name="Separador de milhares 6 31" xfId="23629" xr:uid="{B949629E-3815-42E6-92AC-AB842A6F1548}"/>
    <cellStyle name="Separador de milhares 6 31 2" xfId="23630" xr:uid="{A69C5ECF-958E-46B2-9CCC-E6E4035DBDEC}"/>
    <cellStyle name="Separador de milhares 6 31 2 2" xfId="23631" xr:uid="{5B0CEFF1-0BAB-4AB0-9C4F-337513A8E293}"/>
    <cellStyle name="Separador de milhares 6 31 2 2 2" xfId="31556" xr:uid="{A0223ECF-8FF4-4718-B07A-913E2E3374F7}"/>
    <cellStyle name="Separador de milhares 6 31 2 2 3" xfId="39869" xr:uid="{214C8489-8778-4EF7-9654-B90BD7F8FAFC}"/>
    <cellStyle name="Separador de milhares 6 31 2 2 4" xfId="46782" xr:uid="{52ADC7E3-9EC4-40B8-8160-F880657AF569}"/>
    <cellStyle name="Separador de milhares 6 31 2 3" xfId="29113" xr:uid="{E3A685B0-1930-4B95-A223-6B3386003B95}"/>
    <cellStyle name="Separador de milhares 6 31 2 4" xfId="39868" xr:uid="{E36A0E15-6EC1-416D-ACA0-0E970ECB4209}"/>
    <cellStyle name="Separador de milhares 6 31 2 5" xfId="44338" xr:uid="{9FB76730-D785-4106-BC26-4181F6D63A5B}"/>
    <cellStyle name="Separador de milhares 6 31 3" xfId="23632" xr:uid="{E82422AF-3DF4-4106-832F-2FF3DFEDE50B}"/>
    <cellStyle name="Separador de milhares 6 31 3 2" xfId="30333" xr:uid="{B346FAA6-2C30-4505-B97E-BDFEFEED4949}"/>
    <cellStyle name="Separador de milhares 6 31 3 3" xfId="39870" xr:uid="{4A87E9B7-3C08-41E5-911D-5F8D45D87509}"/>
    <cellStyle name="Separador de milhares 6 31 3 4" xfId="45559" xr:uid="{370617A3-45E1-41D4-A32F-9839B26370BA}"/>
    <cellStyle name="Separador de milhares 6 31 4" xfId="26816" xr:uid="{C04F476F-5F7D-4020-A812-E2270336997B}"/>
    <cellStyle name="Separador de milhares 6 31 5" xfId="28389" xr:uid="{8796159B-B6C5-406C-8B88-37935C55F06A}"/>
    <cellStyle name="Separador de milhares 6 31 6" xfId="39867" xr:uid="{C7ECD95B-56E0-4150-97CA-465DFE695549}"/>
    <cellStyle name="Separador de milhares 6 31 7" xfId="43115" xr:uid="{005CDFF1-6908-4381-B076-19F4FCB7A0DB}"/>
    <cellStyle name="Separador de milhares 6 32" xfId="23633" xr:uid="{4AD7F5FC-104A-471F-B37C-3B046B853054}"/>
    <cellStyle name="Separador de milhares 6 32 2" xfId="23634" xr:uid="{052309CA-6DE1-421B-8DA9-48A499ABA615}"/>
    <cellStyle name="Separador de milhares 6 32 2 2" xfId="23635" xr:uid="{058396B9-57C2-4CFC-B27B-426851C0F0BC}"/>
    <cellStyle name="Separador de milhares 6 32 2 2 2" xfId="31557" xr:uid="{24BA6F6A-694B-4FBC-8629-41F690D81657}"/>
    <cellStyle name="Separador de milhares 6 32 2 2 3" xfId="39873" xr:uid="{E5D6CCBB-02FA-4D79-B59D-A4B878B1FDC9}"/>
    <cellStyle name="Separador de milhares 6 32 2 2 4" xfId="46783" xr:uid="{DD54C894-7C2C-4132-BF18-83062437D872}"/>
    <cellStyle name="Separador de milhares 6 32 2 3" xfId="29114" xr:uid="{AE9213C7-EC29-4ABA-9BA6-ADCCC6326827}"/>
    <cellStyle name="Separador de milhares 6 32 2 4" xfId="39872" xr:uid="{A751DAFA-7FA6-4937-97FD-111625EE4F4F}"/>
    <cellStyle name="Separador de milhares 6 32 2 5" xfId="44339" xr:uid="{E4E1C9A6-68B3-4B8A-BACB-B32E2487DA9D}"/>
    <cellStyle name="Separador de milhares 6 32 3" xfId="23636" xr:uid="{A4FBCB3E-C93A-43E5-AD52-5C6A1E6EDFD6}"/>
    <cellStyle name="Separador de milhares 6 32 3 2" xfId="30334" xr:uid="{5E42702F-0573-48D6-A8FE-E95C1AC2BFF5}"/>
    <cellStyle name="Separador de milhares 6 32 3 3" xfId="39874" xr:uid="{6595E26A-21F4-4913-AF07-6557684B7921}"/>
    <cellStyle name="Separador de milhares 6 32 3 4" xfId="45560" xr:uid="{2C2CC206-AD79-4679-8BE0-28F89CCD6473}"/>
    <cellStyle name="Separador de milhares 6 32 4" xfId="26817" xr:uid="{DD3D23E4-6B88-41BE-96E3-42BAC6D684AD}"/>
    <cellStyle name="Separador de milhares 6 32 5" xfId="28390" xr:uid="{50BC7985-496B-4CDC-BC0B-101499835DAB}"/>
    <cellStyle name="Separador de milhares 6 32 6" xfId="39871" xr:uid="{4D60175E-A4E9-4D70-AC01-27CBC8E8B29E}"/>
    <cellStyle name="Separador de milhares 6 32 7" xfId="43116" xr:uid="{1BC05AEF-7601-44DF-A494-D4A633583958}"/>
    <cellStyle name="Separador de milhares 6 33" xfId="23637" xr:uid="{A29B3821-F57C-4225-A96A-3F28FDF35427}"/>
    <cellStyle name="Separador de milhares 6 33 2" xfId="23638" xr:uid="{DDA383C1-A903-4F91-AF98-FB7400C72F06}"/>
    <cellStyle name="Separador de milhares 6 33 2 2" xfId="23639" xr:uid="{2F6A19E3-8B3A-4DD0-90BF-A1A8148EC9E8}"/>
    <cellStyle name="Separador de milhares 6 33 2 2 2" xfId="31558" xr:uid="{4A0FBEEF-9164-4C4E-85A2-A319EC1FA4DE}"/>
    <cellStyle name="Separador de milhares 6 33 2 2 3" xfId="39877" xr:uid="{02A962A9-BC72-4C5F-8F73-8F4BE98E5DD3}"/>
    <cellStyle name="Separador de milhares 6 33 2 2 4" xfId="46784" xr:uid="{D3602715-E5B8-41A6-8938-EAA257C3C543}"/>
    <cellStyle name="Separador de milhares 6 33 2 3" xfId="29115" xr:uid="{0A31A5BE-EF2B-433D-835B-3F572FCE9BD2}"/>
    <cellStyle name="Separador de milhares 6 33 2 4" xfId="39876" xr:uid="{D9BD7516-3E00-4175-B987-FD057DBE1A91}"/>
    <cellStyle name="Separador de milhares 6 33 2 5" xfId="44340" xr:uid="{A047E7A0-5E7F-4917-BB52-A36A84A30DD5}"/>
    <cellStyle name="Separador de milhares 6 33 3" xfId="23640" xr:uid="{E4E9B54B-0609-4558-B823-C1B57F7E3160}"/>
    <cellStyle name="Separador de milhares 6 33 3 2" xfId="30335" xr:uid="{5ABBB607-7F11-4A4A-A366-00FB20C2BC87}"/>
    <cellStyle name="Separador de milhares 6 33 3 3" xfId="39878" xr:uid="{7C7A69A8-8CA4-450D-863F-35B1AE5BA2DF}"/>
    <cellStyle name="Separador de milhares 6 33 3 4" xfId="45561" xr:uid="{B1F30AA7-DAF9-42A6-95AC-F950066E0BCE}"/>
    <cellStyle name="Separador de milhares 6 33 4" xfId="26818" xr:uid="{21F4D515-117B-4CC1-BA2C-3EF3C335373D}"/>
    <cellStyle name="Separador de milhares 6 33 5" xfId="28391" xr:uid="{5086B2F6-4EB5-4291-BA9B-8DC7067C9107}"/>
    <cellStyle name="Separador de milhares 6 33 6" xfId="39875" xr:uid="{63155CD7-82EC-4A06-BE6A-DAF3F5E13A47}"/>
    <cellStyle name="Separador de milhares 6 33 7" xfId="43117" xr:uid="{493B27D3-9462-45F8-B374-69427036DBA6}"/>
    <cellStyle name="Separador de milhares 6 34" xfId="23641" xr:uid="{AF55D919-6AB2-4E09-AD7B-26A942D04048}"/>
    <cellStyle name="Separador de milhares 6 34 2" xfId="23642" xr:uid="{09B45DD6-91E6-478B-BB10-D3C4905355D4}"/>
    <cellStyle name="Separador de milhares 6 34 2 2" xfId="23643" xr:uid="{A5C22022-AECE-4629-91AE-A774C696B8AF}"/>
    <cellStyle name="Separador de milhares 6 34 2 2 2" xfId="31559" xr:uid="{C40BE7B6-7ACD-4081-9A8A-0F8D474572AF}"/>
    <cellStyle name="Separador de milhares 6 34 2 2 3" xfId="39881" xr:uid="{D2C4DE1A-3B78-4124-94D7-EDA98D4A1DF1}"/>
    <cellStyle name="Separador de milhares 6 34 2 2 4" xfId="46785" xr:uid="{464AE892-5819-4FA0-A168-EA274839059E}"/>
    <cellStyle name="Separador de milhares 6 34 2 3" xfId="29116" xr:uid="{EA46DB04-9086-4B99-919E-9BCEE08E1A1D}"/>
    <cellStyle name="Separador de milhares 6 34 2 4" xfId="39880" xr:uid="{9B0AA87E-FA62-4864-962B-139D1D65466C}"/>
    <cellStyle name="Separador de milhares 6 34 2 5" xfId="44341" xr:uid="{EB509257-21AA-4537-9CD6-5799EE639C6F}"/>
    <cellStyle name="Separador de milhares 6 34 3" xfId="23644" xr:uid="{8811FCC7-BDD1-4E43-9C46-A9ECF3A55630}"/>
    <cellStyle name="Separador de milhares 6 34 3 2" xfId="30336" xr:uid="{EDA38398-D0DD-4451-8E18-023CDDB9C770}"/>
    <cellStyle name="Separador de milhares 6 34 3 3" xfId="39882" xr:uid="{E36DF3DC-5909-479C-B266-B6E7C9A6DD5E}"/>
    <cellStyle name="Separador de milhares 6 34 3 4" xfId="45562" xr:uid="{21B2CBB8-DE77-40DC-9FF2-CC864D4E29DF}"/>
    <cellStyle name="Separador de milhares 6 34 4" xfId="26819" xr:uid="{EC96B31A-BFE4-4251-8FAD-167D90727039}"/>
    <cellStyle name="Separador de milhares 6 34 5" xfId="28392" xr:uid="{C0DE3F49-9BFD-4EAD-B3FE-236DC96E708C}"/>
    <cellStyle name="Separador de milhares 6 34 6" xfId="39879" xr:uid="{89F0761E-8199-4E0D-83DF-A0E606201FF9}"/>
    <cellStyle name="Separador de milhares 6 34 7" xfId="43118" xr:uid="{245F1C8E-14D4-4285-A5F9-4056BC2C4710}"/>
    <cellStyle name="Separador de milhares 6 35" xfId="23645" xr:uid="{E0ACF858-AF8D-4F77-9525-48028253FF56}"/>
    <cellStyle name="Separador de milhares 6 35 2" xfId="23646" xr:uid="{CD2FA50C-C01C-412F-A999-26E36E99940F}"/>
    <cellStyle name="Separador de milhares 6 35 2 2" xfId="23647" xr:uid="{FFE16A9A-5BCD-45AE-ABAB-EFA7C988DA83}"/>
    <cellStyle name="Separador de milhares 6 35 2 2 2" xfId="31560" xr:uid="{EF764426-D79A-4E52-918B-DD2C4CD552F7}"/>
    <cellStyle name="Separador de milhares 6 35 2 2 3" xfId="39885" xr:uid="{21DAFF3D-7422-470A-825C-5EFE400B6E8C}"/>
    <cellStyle name="Separador de milhares 6 35 2 2 4" xfId="46786" xr:uid="{7ACDA2A6-C50E-4F86-A928-AD868B65B58A}"/>
    <cellStyle name="Separador de milhares 6 35 2 3" xfId="29117" xr:uid="{EA31A8D0-BF1E-46CC-8B67-D0AAA64A384E}"/>
    <cellStyle name="Separador de milhares 6 35 2 4" xfId="39884" xr:uid="{131BE7FF-5DA7-4D35-882A-D7314B3D383B}"/>
    <cellStyle name="Separador de milhares 6 35 2 5" xfId="44342" xr:uid="{D329DB92-1B88-4821-94FB-49DD2A7AB67E}"/>
    <cellStyle name="Separador de milhares 6 35 3" xfId="23648" xr:uid="{5FD807B4-8D75-450A-9E91-F95849DD0445}"/>
    <cellStyle name="Separador de milhares 6 35 3 2" xfId="30337" xr:uid="{D23FB2E8-0FB6-4C7C-8E12-106F9470748D}"/>
    <cellStyle name="Separador de milhares 6 35 3 3" xfId="39886" xr:uid="{7AABCBCB-0B23-49F2-AB97-3A5D17126E84}"/>
    <cellStyle name="Separador de milhares 6 35 3 4" xfId="45563" xr:uid="{ABF5E4DB-084C-4CA9-A34C-146CE4144FC8}"/>
    <cellStyle name="Separador de milhares 6 35 4" xfId="26820" xr:uid="{D5C37179-7FBA-4266-ADC3-D0248F43FE61}"/>
    <cellStyle name="Separador de milhares 6 35 5" xfId="28393" xr:uid="{E51BA117-9FF5-41B5-BD0A-B0C0F17A1ED6}"/>
    <cellStyle name="Separador de milhares 6 35 6" xfId="39883" xr:uid="{1C9C3942-9EC7-4EB7-99F7-DCCBA14B07F9}"/>
    <cellStyle name="Separador de milhares 6 35 7" xfId="43119" xr:uid="{05B13F76-3B03-4CFD-AF85-EDE9CA4D5C41}"/>
    <cellStyle name="Separador de milhares 6 36" xfId="23649" xr:uid="{D1A99246-59F7-442D-BB93-D80C84B92E3C}"/>
    <cellStyle name="Separador de milhares 6 36 2" xfId="23650" xr:uid="{2A4C46DA-AB40-4989-B660-853E84B0E163}"/>
    <cellStyle name="Separador de milhares 6 36 2 2" xfId="23651" xr:uid="{FCC73BEF-DF44-4B1D-BB74-E711C4FD4B46}"/>
    <cellStyle name="Separador de milhares 6 36 2 2 2" xfId="31561" xr:uid="{71952FBF-1270-49B8-9819-640F0D9C2F4B}"/>
    <cellStyle name="Separador de milhares 6 36 2 2 3" xfId="39889" xr:uid="{51A584A5-CC2D-4A17-9425-618B7603DD66}"/>
    <cellStyle name="Separador de milhares 6 36 2 2 4" xfId="46787" xr:uid="{620AA6F1-FA9B-4419-9841-0D6ADDF921DB}"/>
    <cellStyle name="Separador de milhares 6 36 2 3" xfId="29118" xr:uid="{9A5B089C-7378-4B5F-8CB1-8BFF9A5A98BD}"/>
    <cellStyle name="Separador de milhares 6 36 2 4" xfId="39888" xr:uid="{D72EAE0D-B6B6-43D5-8048-75ABDDF181A5}"/>
    <cellStyle name="Separador de milhares 6 36 2 5" xfId="44343" xr:uid="{63D2F893-3A7D-4A19-8725-8467EF263204}"/>
    <cellStyle name="Separador de milhares 6 36 3" xfId="23652" xr:uid="{00E1E983-A358-4ABA-AE02-223A483D63BE}"/>
    <cellStyle name="Separador de milhares 6 36 3 2" xfId="30338" xr:uid="{C5B22207-199F-4D17-AEB6-1D0312F238DF}"/>
    <cellStyle name="Separador de milhares 6 36 3 3" xfId="39890" xr:uid="{9324D498-9894-48BA-AA01-2306E792903D}"/>
    <cellStyle name="Separador de milhares 6 36 3 4" xfId="45564" xr:uid="{BC182545-5990-44B0-B62A-83F9A7BB6044}"/>
    <cellStyle name="Separador de milhares 6 36 4" xfId="26821" xr:uid="{AA2DD53A-A1C4-4B4F-AE65-4A10185EA52D}"/>
    <cellStyle name="Separador de milhares 6 36 5" xfId="28394" xr:uid="{AC459BAD-D151-4333-B3E0-F129B795A900}"/>
    <cellStyle name="Separador de milhares 6 36 6" xfId="39887" xr:uid="{F46CB020-3906-496F-8021-0C6899BF182F}"/>
    <cellStyle name="Separador de milhares 6 36 7" xfId="43120" xr:uid="{0703E82B-AB21-48B4-8E42-1C16050E5354}"/>
    <cellStyle name="Separador de milhares 6 37" xfId="23653" xr:uid="{C6A2D04C-36AF-453F-BA56-6F47D9FB53F9}"/>
    <cellStyle name="Separador de milhares 6 37 2" xfId="23654" xr:uid="{B44760DA-E5AF-4A2A-AB97-743C37A04294}"/>
    <cellStyle name="Separador de milhares 6 37 2 2" xfId="23655" xr:uid="{1E8C7C20-6538-400B-92B0-258D3CF7C36A}"/>
    <cellStyle name="Separador de milhares 6 37 2 2 2" xfId="31562" xr:uid="{898D1C1D-3B89-4196-A61E-D3A1DE679209}"/>
    <cellStyle name="Separador de milhares 6 37 2 2 3" xfId="39893" xr:uid="{16B38F7D-0B9E-489B-936E-193F870B4351}"/>
    <cellStyle name="Separador de milhares 6 37 2 2 4" xfId="46788" xr:uid="{A4D24EF3-B9EA-4485-91D5-44568E291E66}"/>
    <cellStyle name="Separador de milhares 6 37 2 3" xfId="29119" xr:uid="{7B815165-D430-407E-A5A6-2A22299D825F}"/>
    <cellStyle name="Separador de milhares 6 37 2 4" xfId="39892" xr:uid="{2DF18A08-4704-46B5-B7F4-EA08403AF13E}"/>
    <cellStyle name="Separador de milhares 6 37 2 5" xfId="44344" xr:uid="{82C0D536-6C4F-4338-A81E-8BCD7D717CA3}"/>
    <cellStyle name="Separador de milhares 6 37 3" xfId="23656" xr:uid="{E3ED8C9A-966F-4224-A433-509BC4AB25B0}"/>
    <cellStyle name="Separador de milhares 6 37 3 2" xfId="30339" xr:uid="{061DF362-B67B-4CF8-824B-09DDBA1A0BED}"/>
    <cellStyle name="Separador de milhares 6 37 3 3" xfId="39894" xr:uid="{DC56ADE2-986F-4EA3-B5EB-308AFAE80998}"/>
    <cellStyle name="Separador de milhares 6 37 3 4" xfId="45565" xr:uid="{18E1CE3C-39C7-40F4-84D8-0F9B29344C1C}"/>
    <cellStyle name="Separador de milhares 6 37 4" xfId="26822" xr:uid="{3752CCCE-478C-4972-B2E0-81C5968D14C8}"/>
    <cellStyle name="Separador de milhares 6 37 5" xfId="28395" xr:uid="{43374A09-2166-428D-ADF0-8762FF2D70F9}"/>
    <cellStyle name="Separador de milhares 6 37 6" xfId="39891" xr:uid="{19B89510-F425-4C1B-AF62-C8158C457539}"/>
    <cellStyle name="Separador de milhares 6 37 7" xfId="43121" xr:uid="{2C645A7F-76BE-41D6-9516-AD186F02CE9E}"/>
    <cellStyle name="Separador de milhares 6 38" xfId="23657" xr:uid="{B16F55CB-A4BF-4935-9BC3-3C59F1FE2C75}"/>
    <cellStyle name="Separador de milhares 6 38 2" xfId="23658" xr:uid="{93975592-A9D7-41C8-93B8-5817506D0190}"/>
    <cellStyle name="Separador de milhares 6 38 2 2" xfId="23659" xr:uid="{6982D3A0-43A8-420F-AA06-ABBC9F864F4A}"/>
    <cellStyle name="Separador de milhares 6 38 2 2 2" xfId="31563" xr:uid="{F8CAFDB6-D5C3-4ECD-B13E-64211D5EF80F}"/>
    <cellStyle name="Separador de milhares 6 38 2 2 3" xfId="39897" xr:uid="{2F949AA8-51A7-403C-BCC1-F95DD31FC37B}"/>
    <cellStyle name="Separador de milhares 6 38 2 2 4" xfId="46789" xr:uid="{AF1268EA-3B30-44EA-B5CB-ADC25B4C2326}"/>
    <cellStyle name="Separador de milhares 6 38 2 3" xfId="29120" xr:uid="{54FA57A2-FE31-4900-88DB-49A372E42D12}"/>
    <cellStyle name="Separador de milhares 6 38 2 4" xfId="39896" xr:uid="{BCB2EE44-B5EC-4E0F-9FC6-F17ECB9239F2}"/>
    <cellStyle name="Separador de milhares 6 38 2 5" xfId="44345" xr:uid="{B6D91863-660C-4309-8E40-E7BD6D6F5781}"/>
    <cellStyle name="Separador de milhares 6 38 3" xfId="23660" xr:uid="{8A73143E-F3E4-486F-8184-D1E920D62386}"/>
    <cellStyle name="Separador de milhares 6 38 3 2" xfId="30340" xr:uid="{D8140017-679C-4D1D-B693-A3E5057BCDB7}"/>
    <cellStyle name="Separador de milhares 6 38 3 3" xfId="39898" xr:uid="{9B402F58-63E0-4CF7-8616-B874206BBE65}"/>
    <cellStyle name="Separador de milhares 6 38 3 4" xfId="45566" xr:uid="{60AF77A2-9E40-4CBC-ADA0-E63EA153D21E}"/>
    <cellStyle name="Separador de milhares 6 38 4" xfId="26823" xr:uid="{152B2971-32A8-4829-A64C-21A1504F8F94}"/>
    <cellStyle name="Separador de milhares 6 38 5" xfId="28396" xr:uid="{C236F67E-C7C0-45E0-87FB-753D72439921}"/>
    <cellStyle name="Separador de milhares 6 38 6" xfId="39895" xr:uid="{A1C0E978-A48B-43AC-9833-B663C82EDDCC}"/>
    <cellStyle name="Separador de milhares 6 38 7" xfId="43122" xr:uid="{1521C379-9A0C-4EDF-90A0-DA586154F0C6}"/>
    <cellStyle name="Separador de milhares 6 39" xfId="23661" xr:uid="{8F0A17F4-28E4-46D8-A410-7788778F887C}"/>
    <cellStyle name="Separador de milhares 6 39 2" xfId="23662" xr:uid="{BBA26E2B-B377-4D79-9DF1-CD8FB11903B3}"/>
    <cellStyle name="Separador de milhares 6 39 2 2" xfId="23663" xr:uid="{B22D571E-3336-41DB-9D7C-68B0E5AC9FB0}"/>
    <cellStyle name="Separador de milhares 6 39 2 2 2" xfId="31564" xr:uid="{71C8B72C-AF8A-4CE6-A2E1-88C56EC8CA82}"/>
    <cellStyle name="Separador de milhares 6 39 2 2 3" xfId="39901" xr:uid="{2EBB91AE-853E-45EB-8173-BC4F5DF2F5DC}"/>
    <cellStyle name="Separador de milhares 6 39 2 2 4" xfId="46790" xr:uid="{06B65F32-5B30-40E4-87EA-855664C02D91}"/>
    <cellStyle name="Separador de milhares 6 39 2 3" xfId="29121" xr:uid="{5607BF10-A726-453A-A55D-D6DCCB78C42A}"/>
    <cellStyle name="Separador de milhares 6 39 2 4" xfId="39900" xr:uid="{CE59A45F-1E05-48B2-B165-DBDACA78164C}"/>
    <cellStyle name="Separador de milhares 6 39 2 5" xfId="44346" xr:uid="{3809B50D-0639-4CDD-AAE6-8475312CDE27}"/>
    <cellStyle name="Separador de milhares 6 39 3" xfId="23664" xr:uid="{3F3D0307-0D3A-408A-8BE4-61499A9581D7}"/>
    <cellStyle name="Separador de milhares 6 39 3 2" xfId="30341" xr:uid="{4B3096F1-6FD6-45AD-8A82-B5072FBC5283}"/>
    <cellStyle name="Separador de milhares 6 39 3 3" xfId="39902" xr:uid="{8A32E7E2-1A02-4E93-BE54-AC2CE20C77F6}"/>
    <cellStyle name="Separador de milhares 6 39 3 4" xfId="45567" xr:uid="{6A082463-F068-41AC-9C7B-8A9AFDB67CB1}"/>
    <cellStyle name="Separador de milhares 6 39 4" xfId="26824" xr:uid="{BCFA6B02-B9E9-4BC9-A9B6-E617D94D1C2F}"/>
    <cellStyle name="Separador de milhares 6 39 5" xfId="28397" xr:uid="{2D5EA666-D079-45A5-B9BB-A490790544F6}"/>
    <cellStyle name="Separador de milhares 6 39 6" xfId="39899" xr:uid="{D15DD8C5-F807-4C1B-8DDC-4CF90F54ACB4}"/>
    <cellStyle name="Separador de milhares 6 39 7" xfId="43123" xr:uid="{DC5FB6D7-185A-4566-8C0A-692DABAC9028}"/>
    <cellStyle name="Separador de milhares 6 4" xfId="14541" xr:uid="{3A2C1064-6D5A-492B-BD4C-9D8C303A20E0}"/>
    <cellStyle name="Separador de milhares 6 4 2" xfId="23666" xr:uid="{32702959-BA36-472F-BBE2-86CE114F3D46}"/>
    <cellStyle name="Separador de milhares 6 4 2 2" xfId="23667" xr:uid="{F2E197D8-C352-458F-9869-B877A7602B43}"/>
    <cellStyle name="Separador de milhares 6 4 2 2 2" xfId="30727" xr:uid="{05495CD3-F8ED-47B6-905C-1E83DADB33E9}"/>
    <cellStyle name="Separador de milhares 6 4 2 2 3" xfId="39905" xr:uid="{B538D0E1-5491-435B-BFEF-451DF9145EF0}"/>
    <cellStyle name="Separador de milhares 6 4 2 2 4" xfId="45953" xr:uid="{AF5082D5-DFB5-4519-9AFD-F8E9DD431904}"/>
    <cellStyle name="Separador de milhares 6 4 2 3" xfId="27181" xr:uid="{F4D7D7F8-DD30-4668-98EB-CE1A97BA5A30}"/>
    <cellStyle name="Separador de milhares 6 4 2 4" xfId="39904" xr:uid="{1A9BDD15-A98A-4ADD-A4B4-611A24A32392}"/>
    <cellStyle name="Separador de milhares 6 4 2 5" xfId="43509" xr:uid="{4E74FA6A-D7A6-493B-B652-E0965C9B94FA}"/>
    <cellStyle name="Separador de milhares 6 4 3" xfId="23668" xr:uid="{A78DADF4-ACB9-4784-934E-64188E9B2028}"/>
    <cellStyle name="Separador de milhares 6 4 3 2" xfId="29504" xr:uid="{439AE7EE-589D-4092-8182-313DD896C983}"/>
    <cellStyle name="Separador de milhares 6 4 3 3" xfId="39906" xr:uid="{6A0855B2-FCBE-4159-8B62-65992C5127A7}"/>
    <cellStyle name="Separador de milhares 6 4 3 4" xfId="44730" xr:uid="{A9B22774-E0D4-4E3F-9F01-59C389BAB9BE}"/>
    <cellStyle name="Separador de milhares 6 4 4" xfId="23665" xr:uid="{F5C98954-DFC5-4DFE-B824-D338516337FA}"/>
    <cellStyle name="Separador de milhares 6 4 4 2" xfId="32506" xr:uid="{30753BBC-FF60-4C90-AB31-778A47A91562}"/>
    <cellStyle name="Separador de milhares 6 4 4 3" xfId="39903" xr:uid="{A22A18D1-0B1B-4A83-9A79-5E1C232E2D6E}"/>
    <cellStyle name="Separador de milhares 6 4 4 4" xfId="47238" xr:uid="{A8E3C348-4EB1-4906-AAAD-CB689E6776A2}"/>
    <cellStyle name="Separador de milhares 6 4 5" xfId="25987" xr:uid="{FCC18256-2AF6-4E57-BE04-8F6916426E90}"/>
    <cellStyle name="Separador de milhares 6 4 5 2" xfId="33838" xr:uid="{1351559A-BF77-4A12-8B67-0D54FF2C7710}"/>
    <cellStyle name="Separador de milhares 6 4 5 3" xfId="48717" xr:uid="{ED410858-FD0C-41A3-BE94-BC41073BEB5A}"/>
    <cellStyle name="Separador de milhares 6 4 6" xfId="27560" xr:uid="{3257DD1A-6F9B-4FF0-9EDF-880E4D845AD1}"/>
    <cellStyle name="Separador de milhares 6 4 7" xfId="35343" xr:uid="{A23C1233-867F-4DE3-A687-3871AEF5441D}"/>
    <cellStyle name="Separador de milhares 6 4 8" xfId="42286" xr:uid="{BF3B24BD-8E7D-47CE-8021-30109F9DA178}"/>
    <cellStyle name="Separador de milhares 6 4 9" xfId="17171" xr:uid="{30558FA9-61BC-40D4-9395-5B23F6BAF6BE}"/>
    <cellStyle name="Separador de milhares 6 40" xfId="23669" xr:uid="{A7652635-C690-4703-AA1C-30E61FC30FCC}"/>
    <cellStyle name="Separador de milhares 6 40 2" xfId="23670" xr:uid="{627C5260-C1AE-4E2D-96DD-1A4B3DAA9EF9}"/>
    <cellStyle name="Separador de milhares 6 40 2 2" xfId="23671" xr:uid="{643F4033-6166-4183-903B-F033D50B5038}"/>
    <cellStyle name="Separador de milhares 6 40 2 2 2" xfId="31565" xr:uid="{684316CC-58AF-4C28-9A6E-06C670EC9488}"/>
    <cellStyle name="Separador de milhares 6 40 2 2 3" xfId="39909" xr:uid="{F2DB3B7F-3885-44FF-85E0-20465F05F018}"/>
    <cellStyle name="Separador de milhares 6 40 2 2 4" xfId="46791" xr:uid="{CD2811E1-D475-46BF-8FE5-884A3BB02FC0}"/>
    <cellStyle name="Separador de milhares 6 40 2 3" xfId="29122" xr:uid="{4A0F3A19-7835-4794-9C88-16352F36652A}"/>
    <cellStyle name="Separador de milhares 6 40 2 4" xfId="39908" xr:uid="{D6A824DF-5070-40C4-9FCE-CF8C494D105A}"/>
    <cellStyle name="Separador de milhares 6 40 2 5" xfId="44347" xr:uid="{2EE9E19A-B455-4D2D-800D-ED55A5B9A6B3}"/>
    <cellStyle name="Separador de milhares 6 40 3" xfId="23672" xr:uid="{C24B77E6-25A9-4536-AF82-A6C5E1D7252A}"/>
    <cellStyle name="Separador de milhares 6 40 3 2" xfId="30342" xr:uid="{32D62F04-0C65-4E14-8622-5B28462DBEF7}"/>
    <cellStyle name="Separador de milhares 6 40 3 3" xfId="39910" xr:uid="{0BDF47E4-11F9-4AB8-A45D-5A39E2F5FF14}"/>
    <cellStyle name="Separador de milhares 6 40 3 4" xfId="45568" xr:uid="{F0F797EB-7EEC-4AA0-AB18-2B83D6322C32}"/>
    <cellStyle name="Separador de milhares 6 40 4" xfId="26825" xr:uid="{39EA18EF-AD35-4C16-BB4C-8D7659556D28}"/>
    <cellStyle name="Separador de milhares 6 40 5" xfId="28398" xr:uid="{E06607B7-06F6-47C0-9B59-A708C7D07368}"/>
    <cellStyle name="Separador de milhares 6 40 6" xfId="39907" xr:uid="{BEA7AA49-16E7-4B2A-BC78-DF64F1CA3C16}"/>
    <cellStyle name="Separador de milhares 6 40 7" xfId="43124" xr:uid="{D1FCCDC6-4177-4124-AD8F-35F3C0A15A81}"/>
    <cellStyle name="Separador de milhares 6 41" xfId="23673" xr:uid="{D8709EAF-10EF-4812-9BED-FFD81350F78C}"/>
    <cellStyle name="Separador de milhares 6 41 2" xfId="23674" xr:uid="{EBA4B988-EC5A-42DE-9733-705FAEAE5689}"/>
    <cellStyle name="Separador de milhares 6 41 2 2" xfId="23675" xr:uid="{07AE2061-3CC1-45F8-950E-67E6F269537A}"/>
    <cellStyle name="Separador de milhares 6 41 2 2 2" xfId="31566" xr:uid="{73AC248C-4FEB-4972-B782-3DD10EC0240B}"/>
    <cellStyle name="Separador de milhares 6 41 2 2 3" xfId="39913" xr:uid="{0C18FD0E-9CD2-415D-9B10-688AA2B72F9D}"/>
    <cellStyle name="Separador de milhares 6 41 2 2 4" xfId="46792" xr:uid="{0E82D9D8-C62C-4ED4-A4BD-F69B88572196}"/>
    <cellStyle name="Separador de milhares 6 41 2 3" xfId="29123" xr:uid="{51807E72-204C-4610-BE51-6B381D769C35}"/>
    <cellStyle name="Separador de milhares 6 41 2 4" xfId="39912" xr:uid="{82B43D16-BB8A-4865-B3B4-D2F596E47E40}"/>
    <cellStyle name="Separador de milhares 6 41 2 5" xfId="44348" xr:uid="{D8867C88-6278-4130-9598-65C99744E5F1}"/>
    <cellStyle name="Separador de milhares 6 41 3" xfId="23676" xr:uid="{E907F442-ADC8-49A2-BA8A-BD06294505BA}"/>
    <cellStyle name="Separador de milhares 6 41 3 2" xfId="30343" xr:uid="{B5476C5C-12F5-4D03-B43D-73A5EC6A2712}"/>
    <cellStyle name="Separador de milhares 6 41 3 3" xfId="39914" xr:uid="{6B93C61F-74C8-4BE1-9D62-FBE8B65E5AE1}"/>
    <cellStyle name="Separador de milhares 6 41 3 4" xfId="45569" xr:uid="{C797993C-FBDF-4EB8-A06C-86E2E605DD39}"/>
    <cellStyle name="Separador de milhares 6 41 4" xfId="26826" xr:uid="{63CE9875-D349-4C62-B03A-8E493921E567}"/>
    <cellStyle name="Separador de milhares 6 41 5" xfId="28399" xr:uid="{D0CC4058-1EA4-44A0-BC75-53ED9C0D83EB}"/>
    <cellStyle name="Separador de milhares 6 41 6" xfId="39911" xr:uid="{DA804B53-78EE-4A6C-A16D-B21AE625E705}"/>
    <cellStyle name="Separador de milhares 6 41 7" xfId="43125" xr:uid="{FCBBF2BF-F06E-4531-89CA-705CCDED18EC}"/>
    <cellStyle name="Separador de milhares 6 42" xfId="23677" xr:uid="{099EF2F7-FAE0-4D7C-BF7D-E442EF14AA61}"/>
    <cellStyle name="Separador de milhares 6 42 2" xfId="23678" xr:uid="{E565A97D-3F4A-46B2-87F9-32759EE03E4E}"/>
    <cellStyle name="Separador de milhares 6 42 2 2" xfId="23679" xr:uid="{5160DEC8-0DDE-4FF8-8F65-C0A21371A489}"/>
    <cellStyle name="Separador de milhares 6 42 2 2 2" xfId="31567" xr:uid="{3094DFE1-43A4-42EA-9E98-C257A3913C51}"/>
    <cellStyle name="Separador de milhares 6 42 2 2 3" xfId="39917" xr:uid="{0607358E-1DA2-4583-B338-E84FB63F8C48}"/>
    <cellStyle name="Separador de milhares 6 42 2 2 4" xfId="46793" xr:uid="{6076E963-1CFF-4498-8D00-1F866DF84CB1}"/>
    <cellStyle name="Separador de milhares 6 42 2 3" xfId="29124" xr:uid="{AD4C2618-6731-4368-BA5E-8D348E10CE15}"/>
    <cellStyle name="Separador de milhares 6 42 2 4" xfId="39916" xr:uid="{2836250B-C92D-4552-95CD-EE99285699D6}"/>
    <cellStyle name="Separador de milhares 6 42 2 5" xfId="44349" xr:uid="{D057ADAE-251B-46C6-815D-DB6A8D711B14}"/>
    <cellStyle name="Separador de milhares 6 42 3" xfId="23680" xr:uid="{F49C468C-9C8C-4837-A2EA-F32661809959}"/>
    <cellStyle name="Separador de milhares 6 42 3 2" xfId="30344" xr:uid="{F40D200F-74E2-4C91-B326-C4D4C8B9D97B}"/>
    <cellStyle name="Separador de milhares 6 42 3 3" xfId="39918" xr:uid="{F29AB0DE-A58D-419A-85AA-9C1C6F2C88E8}"/>
    <cellStyle name="Separador de milhares 6 42 3 4" xfId="45570" xr:uid="{08D94377-ABF4-46AA-82CF-0F99A5E7C44B}"/>
    <cellStyle name="Separador de milhares 6 42 4" xfId="26827" xr:uid="{A22FF605-9DF5-46FA-AA71-A0346E82D34F}"/>
    <cellStyle name="Separador de milhares 6 42 5" xfId="28400" xr:uid="{96F1A164-4F28-4D2B-8016-5AF467FB1217}"/>
    <cellStyle name="Separador de milhares 6 42 6" xfId="39915" xr:uid="{D1C8EF5E-6A8C-481C-878A-527493C1E1E3}"/>
    <cellStyle name="Separador de milhares 6 42 7" xfId="43126" xr:uid="{AF953E7B-C577-41F2-84D6-BA504D825357}"/>
    <cellStyle name="Separador de milhares 6 43" xfId="23681" xr:uid="{09C2873B-32F6-40CA-80FC-6600BF083DF8}"/>
    <cellStyle name="Separador de milhares 6 43 2" xfId="23682" xr:uid="{B9FCACAC-7375-42D7-8C3D-4F976BDDFA62}"/>
    <cellStyle name="Separador de milhares 6 43 2 2" xfId="23683" xr:uid="{FCB2DEC1-5626-4A1A-8D02-92A8B7CBC206}"/>
    <cellStyle name="Separador de milhares 6 43 2 2 2" xfId="31568" xr:uid="{4F361813-DA24-4E58-8178-BCB950A50FDA}"/>
    <cellStyle name="Separador de milhares 6 43 2 2 3" xfId="39921" xr:uid="{C72D2413-BEF5-4AC1-92BD-CD53889A59A0}"/>
    <cellStyle name="Separador de milhares 6 43 2 2 4" xfId="46794" xr:uid="{A686F2CD-F7B8-430D-9E2B-F6F827C9CFCD}"/>
    <cellStyle name="Separador de milhares 6 43 2 3" xfId="29125" xr:uid="{CCF03DCA-5128-452F-A75E-EE781FCBD944}"/>
    <cellStyle name="Separador de milhares 6 43 2 4" xfId="39920" xr:uid="{90E1A6E6-DBC1-42E2-B53C-521BE2EBABAF}"/>
    <cellStyle name="Separador de milhares 6 43 2 5" xfId="44350" xr:uid="{386EC8DB-CF38-4C26-9B38-594F84A25310}"/>
    <cellStyle name="Separador de milhares 6 43 3" xfId="23684" xr:uid="{C8114E0D-4E03-4E00-B4E7-2D6F2AE48DAB}"/>
    <cellStyle name="Separador de milhares 6 43 3 2" xfId="30345" xr:uid="{D668BD90-D888-47C3-8D7A-74FFA9555805}"/>
    <cellStyle name="Separador de milhares 6 43 3 3" xfId="39922" xr:uid="{04227856-D464-4946-9CC4-95991EB5234E}"/>
    <cellStyle name="Separador de milhares 6 43 3 4" xfId="45571" xr:uid="{7CCE3F16-77B9-4245-93CF-B3ECA762FDAA}"/>
    <cellStyle name="Separador de milhares 6 43 4" xfId="26828" xr:uid="{5543D9DF-AF6D-4812-82F1-9511FC7EB4CD}"/>
    <cellStyle name="Separador de milhares 6 43 5" xfId="28401" xr:uid="{B5CE7700-1F15-4C95-9810-EE3C5B43DA4C}"/>
    <cellStyle name="Separador de milhares 6 43 6" xfId="39919" xr:uid="{70438798-6828-4B0A-AC6D-E370A23D0D0B}"/>
    <cellStyle name="Separador de milhares 6 43 7" xfId="43127" xr:uid="{F9A667B4-81C5-4D11-81D3-D6813F0EC6ED}"/>
    <cellStyle name="Separador de milhares 6 44" xfId="23685" xr:uid="{827D7197-8D55-4A33-ADD4-6C6E6C975EC0}"/>
    <cellStyle name="Separador de milhares 6 44 2" xfId="23686" xr:uid="{F1590D44-6AA8-4280-8A51-69D3FCF7EE77}"/>
    <cellStyle name="Separador de milhares 6 44 2 2" xfId="23687" xr:uid="{82AEB4CA-F04D-435C-9B7A-1AF051FFED18}"/>
    <cellStyle name="Separador de milhares 6 44 2 2 2" xfId="31569" xr:uid="{1164C4CF-9D0A-4715-A8D1-E925C0632BDF}"/>
    <cellStyle name="Separador de milhares 6 44 2 2 3" xfId="39925" xr:uid="{9B0ACAD4-8ABC-449C-BEDC-9531911CBAE6}"/>
    <cellStyle name="Separador de milhares 6 44 2 2 4" xfId="46795" xr:uid="{BD0D52FB-C6B1-4C2A-862B-5DC363726583}"/>
    <cellStyle name="Separador de milhares 6 44 2 3" xfId="29126" xr:uid="{CF0AE662-74AF-49CD-BA7C-3E2420F8D1C5}"/>
    <cellStyle name="Separador de milhares 6 44 2 4" xfId="39924" xr:uid="{C6CF36CE-F9A9-4934-ACBE-DC0CB90FD00C}"/>
    <cellStyle name="Separador de milhares 6 44 2 5" xfId="44351" xr:uid="{45D2F213-0B7B-46D6-A339-9050C39D642B}"/>
    <cellStyle name="Separador de milhares 6 44 3" xfId="23688" xr:uid="{F31A0262-6F34-4AF7-BE3B-33CB8377F3CF}"/>
    <cellStyle name="Separador de milhares 6 44 3 2" xfId="30346" xr:uid="{9971139B-77C3-46BA-9B3F-F30AED40F4F2}"/>
    <cellStyle name="Separador de milhares 6 44 3 3" xfId="39926" xr:uid="{A10214D1-E7EA-428E-AD3F-F972971E2286}"/>
    <cellStyle name="Separador de milhares 6 44 3 4" xfId="45572" xr:uid="{7CF6ED6F-DF06-4E63-9631-B6E35A8F9F53}"/>
    <cellStyle name="Separador de milhares 6 44 4" xfId="26829" xr:uid="{F8E16BC9-FD67-43DF-BFE7-1EA85CE0DBA7}"/>
    <cellStyle name="Separador de milhares 6 44 5" xfId="28402" xr:uid="{0B5F4582-BD87-4FDA-B8C4-57EF16DB7F33}"/>
    <cellStyle name="Separador de milhares 6 44 6" xfId="39923" xr:uid="{43280EFB-F2C6-4A88-99CB-FDB60985A660}"/>
    <cellStyle name="Separador de milhares 6 44 7" xfId="43128" xr:uid="{161EFA76-BBFF-4EEF-AAFA-4CC92121E674}"/>
    <cellStyle name="Separador de milhares 6 45" xfId="23689" xr:uid="{F4F5B331-9531-4307-B4DB-DB2759F548D0}"/>
    <cellStyle name="Separador de milhares 6 45 2" xfId="23690" xr:uid="{A404C976-807F-4FCA-A051-CF02CD327408}"/>
    <cellStyle name="Separador de milhares 6 45 2 2" xfId="23691" xr:uid="{DFD3884F-61C8-425F-92A5-7931ACE4F568}"/>
    <cellStyle name="Separador de milhares 6 45 2 2 2" xfId="31570" xr:uid="{81625443-59A6-4412-958E-17A6393A9830}"/>
    <cellStyle name="Separador de milhares 6 45 2 2 3" xfId="39929" xr:uid="{CE704EFB-AC88-43F1-98C4-1640A6349863}"/>
    <cellStyle name="Separador de milhares 6 45 2 2 4" xfId="46796" xr:uid="{06C6CEFC-F952-4849-9851-05E508AEE29E}"/>
    <cellStyle name="Separador de milhares 6 45 2 3" xfId="29127" xr:uid="{70D001EB-D74F-4EF6-BE76-118945BA0E28}"/>
    <cellStyle name="Separador de milhares 6 45 2 4" xfId="39928" xr:uid="{E321ED62-88F1-4D19-8DC9-8B2B1677FAFC}"/>
    <cellStyle name="Separador de milhares 6 45 2 5" xfId="44352" xr:uid="{CA091187-AB7B-48E3-83B4-150C474394A1}"/>
    <cellStyle name="Separador de milhares 6 45 3" xfId="23692" xr:uid="{DA17B0E9-FF98-4C42-AAB0-F5E3CD0CF70A}"/>
    <cellStyle name="Separador de milhares 6 45 3 2" xfId="30347" xr:uid="{C2A114FB-D2B7-489E-B394-F9EC98E4CDDB}"/>
    <cellStyle name="Separador de milhares 6 45 3 3" xfId="39930" xr:uid="{7C9B6D96-9DAB-4A6C-B91F-3DE82A86C095}"/>
    <cellStyle name="Separador de milhares 6 45 3 4" xfId="45573" xr:uid="{CD41320D-7C8D-4C80-A9DA-A5008D2D3DFF}"/>
    <cellStyle name="Separador de milhares 6 45 4" xfId="26830" xr:uid="{2B5D7FCD-BFDE-49A5-BF0E-5690C0951634}"/>
    <cellStyle name="Separador de milhares 6 45 5" xfId="28403" xr:uid="{4C79E9DC-4626-49B0-B94F-D58DE3E4E4A5}"/>
    <cellStyle name="Separador de milhares 6 45 6" xfId="39927" xr:uid="{8E4E450A-A235-47C5-A920-4CC5986132EF}"/>
    <cellStyle name="Separador de milhares 6 45 7" xfId="43129" xr:uid="{7352CDC6-57C0-421C-BC19-5915613C8E26}"/>
    <cellStyle name="Separador de milhares 6 46" xfId="23693" xr:uid="{60AD1316-3203-4FC0-AFDC-06A27E72E0BC}"/>
    <cellStyle name="Separador de milhares 6 46 2" xfId="23694" xr:uid="{506E72E1-DC40-4E9D-90E6-20EBF059D2FC}"/>
    <cellStyle name="Separador de milhares 6 46 2 2" xfId="23695" xr:uid="{9DB4ED74-FBDE-4659-A156-B353A1C45E79}"/>
    <cellStyle name="Separador de milhares 6 46 2 2 2" xfId="31571" xr:uid="{93743D53-A5E9-41C6-A457-D72E9F094D0E}"/>
    <cellStyle name="Separador de milhares 6 46 2 2 3" xfId="39933" xr:uid="{0C8BD730-4F25-4DEC-8F05-166C9F175699}"/>
    <cellStyle name="Separador de milhares 6 46 2 2 4" xfId="46797" xr:uid="{DCAFE70C-B54E-4D5C-813C-61F508BEFA5F}"/>
    <cellStyle name="Separador de milhares 6 46 2 3" xfId="29128" xr:uid="{2910277A-2ED8-4B8F-BBAC-D6B7D36B5221}"/>
    <cellStyle name="Separador de milhares 6 46 2 4" xfId="39932" xr:uid="{7AFD3490-A449-4B92-BD03-6EC2998EEAF5}"/>
    <cellStyle name="Separador de milhares 6 46 2 5" xfId="44353" xr:uid="{C0FD55B1-84E8-4F44-8F99-85439D032F56}"/>
    <cellStyle name="Separador de milhares 6 46 3" xfId="23696" xr:uid="{63DC75A2-7813-4EB8-B59B-BFBBA2096025}"/>
    <cellStyle name="Separador de milhares 6 46 3 2" xfId="30348" xr:uid="{60285754-C779-4CD9-B790-D364221DFD59}"/>
    <cellStyle name="Separador de milhares 6 46 3 3" xfId="39934" xr:uid="{F7E438FB-A889-4259-8AF7-C1FB413D511C}"/>
    <cellStyle name="Separador de milhares 6 46 3 4" xfId="45574" xr:uid="{3EB760AA-3A59-49AD-840D-7568A4557CED}"/>
    <cellStyle name="Separador de milhares 6 46 4" xfId="26831" xr:uid="{218F533B-F293-43EC-A960-36F20982AB51}"/>
    <cellStyle name="Separador de milhares 6 46 5" xfId="28404" xr:uid="{FC999E1C-0A91-4391-814F-11474632C482}"/>
    <cellStyle name="Separador de milhares 6 46 6" xfId="39931" xr:uid="{3F33BD5C-570E-4E00-8FD4-CC99BE13F19F}"/>
    <cellStyle name="Separador de milhares 6 46 7" xfId="43130" xr:uid="{F769EA46-CBCD-4B13-98A0-B6DC1303F5C9}"/>
    <cellStyle name="Separador de milhares 6 47" xfId="23697" xr:uid="{69180766-F941-4DCF-9977-31F061D1D712}"/>
    <cellStyle name="Separador de milhares 6 47 2" xfId="23698" xr:uid="{BD8D2D55-ADE2-4C8E-9F44-31AB138D7374}"/>
    <cellStyle name="Separador de milhares 6 47 2 2" xfId="23699" xr:uid="{26E9BB17-5840-4443-A4CF-896B913CED3E}"/>
    <cellStyle name="Separador de milhares 6 47 2 2 2" xfId="31572" xr:uid="{C949982F-51F0-4F4E-A4D5-62DD50771B85}"/>
    <cellStyle name="Separador de milhares 6 47 2 2 3" xfId="39937" xr:uid="{EAD232AE-51B6-46BB-8DEF-5D8222048A86}"/>
    <cellStyle name="Separador de milhares 6 47 2 2 4" xfId="46798" xr:uid="{A7BCA576-AF81-497F-AA13-FC4DAC6D9957}"/>
    <cellStyle name="Separador de milhares 6 47 2 3" xfId="29129" xr:uid="{5C8FD0F8-99B7-439B-A664-D007AACFA4A8}"/>
    <cellStyle name="Separador de milhares 6 47 2 4" xfId="39936" xr:uid="{9896FFC8-7707-42E4-82E3-5E5F78EEB834}"/>
    <cellStyle name="Separador de milhares 6 47 2 5" xfId="44354" xr:uid="{8DDA260B-1F25-4FB3-AFC9-EE90B92F2391}"/>
    <cellStyle name="Separador de milhares 6 47 3" xfId="23700" xr:uid="{1DCA961D-1BA8-43BB-80D9-B10FA646DA40}"/>
    <cellStyle name="Separador de milhares 6 47 3 2" xfId="30349" xr:uid="{8BFE87D3-E57E-4358-ACD3-7E06C3A929A4}"/>
    <cellStyle name="Separador de milhares 6 47 3 3" xfId="39938" xr:uid="{E991DBD8-FF6C-47A0-9161-20DD284D75B1}"/>
    <cellStyle name="Separador de milhares 6 47 3 4" xfId="45575" xr:uid="{50E92339-E365-4E60-92F8-5FAAF5DE89B3}"/>
    <cellStyle name="Separador de milhares 6 47 4" xfId="26832" xr:uid="{1D67DBCA-DA74-4A88-B1EE-116ECEE5A8C5}"/>
    <cellStyle name="Separador de milhares 6 47 5" xfId="28405" xr:uid="{3E2F57F9-F2DB-4C56-8674-0100AF25B87A}"/>
    <cellStyle name="Separador de milhares 6 47 6" xfId="39935" xr:uid="{B3A29411-C6F4-4574-9D96-9C080DDB3755}"/>
    <cellStyle name="Separador de milhares 6 47 7" xfId="43131" xr:uid="{3D94E045-4DDB-4855-A0C6-32FD9D19C9C6}"/>
    <cellStyle name="Separador de milhares 6 48" xfId="23701" xr:uid="{8AC599F6-51BF-4B4D-A435-5933824D0F5D}"/>
    <cellStyle name="Separador de milhares 6 48 2" xfId="23702" xr:uid="{9DA4D5B7-833A-4651-9D62-B2FC66D785AF}"/>
    <cellStyle name="Separador de milhares 6 48 2 2" xfId="23703" xr:uid="{204B456C-E9A5-44CF-B717-7E407295C11C}"/>
    <cellStyle name="Separador de milhares 6 48 2 2 2" xfId="31573" xr:uid="{ECC59100-994E-4FD8-8073-D5E303A0956F}"/>
    <cellStyle name="Separador de milhares 6 48 2 2 3" xfId="39941" xr:uid="{9F1FEC2F-1BC2-46D8-8812-4EE9629F5C2F}"/>
    <cellStyle name="Separador de milhares 6 48 2 2 4" xfId="46799" xr:uid="{DAE6413F-D1EC-4F7A-B26D-CF427D23543B}"/>
    <cellStyle name="Separador de milhares 6 48 2 3" xfId="29130" xr:uid="{A77C82E4-8633-45F8-AA7D-9F857F7E6368}"/>
    <cellStyle name="Separador de milhares 6 48 2 4" xfId="39940" xr:uid="{151A9ACB-DA87-4BAE-8C11-F18A4E1AD78B}"/>
    <cellStyle name="Separador de milhares 6 48 2 5" xfId="44355" xr:uid="{7357B3CE-2210-4EAF-AC5F-6B82EFF29BBE}"/>
    <cellStyle name="Separador de milhares 6 48 3" xfId="23704" xr:uid="{76D57954-26BD-4CCE-A71F-DE338872EE4C}"/>
    <cellStyle name="Separador de milhares 6 48 3 2" xfId="30350" xr:uid="{3F259FD2-02D8-437D-88F5-E568994DCBEC}"/>
    <cellStyle name="Separador de milhares 6 48 3 3" xfId="39942" xr:uid="{2B6D87C3-D3F5-493B-966A-A36FB1BE730D}"/>
    <cellStyle name="Separador de milhares 6 48 3 4" xfId="45576" xr:uid="{3C9E83BC-BA42-46D1-A358-4DEA5AD0F546}"/>
    <cellStyle name="Separador de milhares 6 48 4" xfId="26833" xr:uid="{EA5B7F50-671B-4D47-B14E-78A6DFB3E287}"/>
    <cellStyle name="Separador de milhares 6 48 5" xfId="28406" xr:uid="{F3CAD49D-45FD-4E27-AF90-5A988D1FA29C}"/>
    <cellStyle name="Separador de milhares 6 48 6" xfId="39939" xr:uid="{03DD9E16-63E1-435F-9524-89385EEC1DB7}"/>
    <cellStyle name="Separador de milhares 6 48 7" xfId="43132" xr:uid="{1BCD4993-A401-49BA-88DE-F9671E9EF2FA}"/>
    <cellStyle name="Separador de milhares 6 49" xfId="23705" xr:uid="{C4967D4C-7516-4F13-83A6-253B74F6AD21}"/>
    <cellStyle name="Separador de milhares 6 49 2" xfId="23706" xr:uid="{2650967A-5C2A-4461-AD3D-51D2DF53DA54}"/>
    <cellStyle name="Separador de milhares 6 49 2 2" xfId="23707" xr:uid="{741A835E-ADAC-465A-87AD-1EB070AD3773}"/>
    <cellStyle name="Separador de milhares 6 49 2 2 2" xfId="31574" xr:uid="{7DEDFB18-BC20-4031-8DB7-EBB8B47988F4}"/>
    <cellStyle name="Separador de milhares 6 49 2 2 3" xfId="39945" xr:uid="{AA767CA8-7418-4F0C-9B12-7B55644287B6}"/>
    <cellStyle name="Separador de milhares 6 49 2 2 4" xfId="46800" xr:uid="{2DEE483B-C1AC-40E1-BD9E-D470D07F51A3}"/>
    <cellStyle name="Separador de milhares 6 49 2 3" xfId="29131" xr:uid="{158243FC-1B7B-4743-B98B-DEC113349853}"/>
    <cellStyle name="Separador de milhares 6 49 2 4" xfId="39944" xr:uid="{5DDFF0EA-BD51-4BE3-B908-5F389E8E5006}"/>
    <cellStyle name="Separador de milhares 6 49 2 5" xfId="44356" xr:uid="{E52C1B5C-F6EE-4474-A31E-CA05B27D608E}"/>
    <cellStyle name="Separador de milhares 6 49 3" xfId="23708" xr:uid="{6DD02ADF-3944-41B0-B620-6CF0717D5AA5}"/>
    <cellStyle name="Separador de milhares 6 49 3 2" xfId="30351" xr:uid="{AD01BF37-3551-47A4-83C9-9DD1F03493E2}"/>
    <cellStyle name="Separador de milhares 6 49 3 3" xfId="39946" xr:uid="{AAEF4BB1-E655-41C8-BE80-7523077D0BE5}"/>
    <cellStyle name="Separador de milhares 6 49 3 4" xfId="45577" xr:uid="{C7A0BC29-746F-4C5C-98FE-BD5DBEBAD906}"/>
    <cellStyle name="Separador de milhares 6 49 4" xfId="26834" xr:uid="{DAEFBECC-BDC6-4989-B4EE-9BD8A4E16A68}"/>
    <cellStyle name="Separador de milhares 6 49 5" xfId="28407" xr:uid="{C6062900-0477-4D6A-8A6D-725BDF707908}"/>
    <cellStyle name="Separador de milhares 6 49 6" xfId="39943" xr:uid="{2C3EB83C-2A97-4B3A-9716-27ECF772C880}"/>
    <cellStyle name="Separador de milhares 6 49 7" xfId="43133" xr:uid="{25D2FE5E-FDDA-44CC-9C3F-4B6CE8ECD207}"/>
    <cellStyle name="Separador de milhares 6 5" xfId="14542" xr:uid="{1D389029-D01A-48DC-85D8-0698E17598C0}"/>
    <cellStyle name="Separador de milhares 6 5 10" xfId="42287" xr:uid="{F09D3B6B-BEDC-4CC3-941C-F59C31FFEB93}"/>
    <cellStyle name="Separador de milhares 6 5 11" xfId="17172" xr:uid="{A017E890-2F6E-49F2-BEE9-FB9892DA6871}"/>
    <cellStyle name="Separador de milhares 6 5 2" xfId="14543" xr:uid="{37164FF9-B55F-4F96-956C-5299FB8D5D81}"/>
    <cellStyle name="Separador de milhares 6 5 2 2" xfId="23711" xr:uid="{34E8A26E-B70B-41B5-B50C-FB9C752EDCEC}"/>
    <cellStyle name="Separador de milhares 6 5 2 2 2" xfId="30728" xr:uid="{A3A53D25-7C75-4660-B007-96D2F10103E2}"/>
    <cellStyle name="Separador de milhares 6 5 2 2 3" xfId="39949" xr:uid="{FBC20D7E-3EA9-4763-A252-28D5F0CAABBA}"/>
    <cellStyle name="Separador de milhares 6 5 2 2 4" xfId="45954" xr:uid="{08298577-7116-44F3-B0A8-DAB773E12C04}"/>
    <cellStyle name="Separador de milhares 6 5 2 3" xfId="23710" xr:uid="{D210FAF5-6368-4289-8BDC-107648C140B4}"/>
    <cellStyle name="Separador de milhares 6 5 2 3 2" xfId="32508" xr:uid="{404F5E34-F16E-4568-9DE9-1FCB2C906B51}"/>
    <cellStyle name="Separador de milhares 6 5 2 3 3" xfId="39948" xr:uid="{54A479CB-709B-4906-8D1D-3A7CE29F9037}"/>
    <cellStyle name="Separador de milhares 6 5 2 3 4" xfId="47240" xr:uid="{3435C697-336E-4476-A6F9-81EDB35AD841}"/>
    <cellStyle name="Separador de milhares 6 5 2 4" xfId="33840" xr:uid="{E45D9130-00ED-4A11-89D8-DF4CFD924C39}"/>
    <cellStyle name="Separador de milhares 6 5 2 4 2" xfId="48719" xr:uid="{FC8E3962-8ACA-42B8-AD11-5402A9B96077}"/>
    <cellStyle name="Separador de milhares 6 5 2 5" xfId="27180" xr:uid="{D62B928B-ED79-472E-8ABF-5B33AC681936}"/>
    <cellStyle name="Separador de milhares 6 5 2 6" xfId="35345" xr:uid="{AF5EAC3E-BF01-4B2C-B13D-7C89D92D5B32}"/>
    <cellStyle name="Separador de milhares 6 5 2 7" xfId="43510" xr:uid="{26D910CF-9F58-4477-9AA3-788A4C52263A}"/>
    <cellStyle name="Separador de milhares 6 5 2 8" xfId="17173" xr:uid="{77962B90-4298-4139-A827-33B37633C3B9}"/>
    <cellStyle name="Separador de milhares 6 5 3" xfId="14544" xr:uid="{EB8C45AF-52CC-4715-B176-5EB83950A16F}"/>
    <cellStyle name="Separador de milhares 6 5 3 2" xfId="23712" xr:uid="{D986597B-98BA-4D34-B0CD-25B0A6FA5E39}"/>
    <cellStyle name="Separador de milhares 6 5 3 2 2" xfId="32509" xr:uid="{0386C58E-C4AF-4F02-8D69-0F09DD948E0F}"/>
    <cellStyle name="Separador de milhares 6 5 3 2 3" xfId="39950" xr:uid="{F241B72C-492D-456A-B4F4-C0332FD3AD84}"/>
    <cellStyle name="Separador de milhares 6 5 3 2 4" xfId="47241" xr:uid="{234BC2CC-2373-4430-AFEB-A0FCB0EE6A5E}"/>
    <cellStyle name="Separador de milhares 6 5 3 3" xfId="33841" xr:uid="{1D3E6DEB-9F04-4C49-A062-139B2400150F}"/>
    <cellStyle name="Separador de milhares 6 5 3 3 2" xfId="48720" xr:uid="{B5B7F554-9969-47CF-B9EA-6BB0A84EB7DB}"/>
    <cellStyle name="Separador de milhares 6 5 3 4" xfId="29505" xr:uid="{DB414328-1B8E-4B70-9B22-4551F1F7206A}"/>
    <cellStyle name="Separador de milhares 6 5 3 5" xfId="35346" xr:uid="{4192791F-BDF8-49D1-8A6E-E5BC2B5C8AA1}"/>
    <cellStyle name="Separador de milhares 6 5 3 6" xfId="44731" xr:uid="{03FE58E8-78B7-4D1B-8150-3C7C5DBEC8CC}"/>
    <cellStyle name="Separador de milhares 6 5 3 7" xfId="17174" xr:uid="{33CEB7FC-F1B2-428E-851A-2CBD7872D7B5}"/>
    <cellStyle name="Separador de milhares 6 5 4" xfId="14545" xr:uid="{F8C53C10-AC3C-473F-BFF8-C398B91D4D2A}"/>
    <cellStyle name="Separador de milhares 6 5 4 2" xfId="25259" xr:uid="{9096D7E6-5076-4DD3-B9A6-401F0847D9B8}"/>
    <cellStyle name="Separador de milhares 6 5 4 2 2" xfId="33842" xr:uid="{BF77C79F-E55F-48CF-AE16-A20683152F90}"/>
    <cellStyle name="Separador de milhares 6 5 4 2 3" xfId="41201" xr:uid="{D8840FAD-36E8-4593-BA55-099D37D86224}"/>
    <cellStyle name="Separador de milhares 6 5 4 2 4" xfId="48721" xr:uid="{8D7C22A2-FB86-4A65-B15A-AEEA3CC1059F}"/>
    <cellStyle name="Separador de milhares 6 5 4 3" xfId="32510" xr:uid="{B0CA7F3B-0B5B-45FF-9779-504475E60DDF}"/>
    <cellStyle name="Separador de milhares 6 5 4 4" xfId="35347" xr:uid="{BB8002B0-24CA-451D-9B29-6DDFF42A12B9}"/>
    <cellStyle name="Separador de milhares 6 5 4 5" xfId="47242" xr:uid="{A877DAE7-942D-44E8-9A22-B921BD9BB299}"/>
    <cellStyle name="Separador de milhares 6 5 4 6" xfId="17175" xr:uid="{E7C2C9F3-A155-4FB6-8C70-934E7A0866BA}"/>
    <cellStyle name="Separador de milhares 6 5 5" xfId="23709" xr:uid="{4B8AD105-9368-4A0B-9B05-2E16D8E5AA2E}"/>
    <cellStyle name="Separador de milhares 6 5 5 2" xfId="32507" xr:uid="{961D7A47-9035-411B-B9BD-59F81BA5E697}"/>
    <cellStyle name="Separador de milhares 6 5 5 3" xfId="39947" xr:uid="{72DE7A1A-6BA3-43FA-9E82-F0C7BE88A7B9}"/>
    <cellStyle name="Separador de milhares 6 5 5 4" xfId="47239" xr:uid="{15202956-09BC-4D3C-8300-4C3531CC2FFB}"/>
    <cellStyle name="Separador de milhares 6 5 6" xfId="25258" xr:uid="{534187FD-2A72-4727-A00D-2567028B2828}"/>
    <cellStyle name="Separador de milhares 6 5 6 2" xfId="33839" xr:uid="{2DA945D2-7394-4005-9D32-84F5EDEC6D70}"/>
    <cellStyle name="Separador de milhares 6 5 6 3" xfId="41200" xr:uid="{251BFB33-A2CF-4862-A469-59521B92571E}"/>
    <cellStyle name="Separador de milhares 6 5 6 4" xfId="48718" xr:uid="{92043142-CF54-4F86-A523-2C9089F320DA}"/>
    <cellStyle name="Separador de milhares 6 5 7" xfId="25988" xr:uid="{21EE5B0E-FAD6-4668-9E5A-1AC5927B5F0C}"/>
    <cellStyle name="Separador de milhares 6 5 8" xfId="27561" xr:uid="{529C719C-8C7C-4E4C-96BA-155C2BD405B6}"/>
    <cellStyle name="Separador de milhares 6 5 9" xfId="35344" xr:uid="{35716ADF-4631-44C9-B398-0C7F7B62A04B}"/>
    <cellStyle name="Separador de milhares 6 50" xfId="23713" xr:uid="{75562831-3BD0-42DF-AA9B-9D1F7F7BDEB5}"/>
    <cellStyle name="Separador de milhares 6 50 2" xfId="23714" xr:uid="{9227C513-ACF3-43B7-991C-47889F33F2A1}"/>
    <cellStyle name="Separador de milhares 6 50 2 2" xfId="23715" xr:uid="{39308CD3-F22C-4AF1-9478-DBADFFA5D627}"/>
    <cellStyle name="Separador de milhares 6 50 2 2 2" xfId="31575" xr:uid="{ECFA71B8-36FE-4EC4-A6B7-9964488279C7}"/>
    <cellStyle name="Separador de milhares 6 50 2 2 3" xfId="39953" xr:uid="{9F26B55F-5711-4C1D-847A-4AD10AD67C7E}"/>
    <cellStyle name="Separador de milhares 6 50 2 2 4" xfId="46801" xr:uid="{1EE3CAFC-7A16-4683-9AA3-DB65206719C9}"/>
    <cellStyle name="Separador de milhares 6 50 2 3" xfId="29132" xr:uid="{D67FD747-9AF2-4824-B613-417551AB3B32}"/>
    <cellStyle name="Separador de milhares 6 50 2 4" xfId="39952" xr:uid="{52BB180F-5607-4159-B011-1DFE04BFCBA2}"/>
    <cellStyle name="Separador de milhares 6 50 2 5" xfId="44357" xr:uid="{B9190D77-4DBE-45E0-BD2B-D51FA4BCA5EE}"/>
    <cellStyle name="Separador de milhares 6 50 3" xfId="23716" xr:uid="{6F98E73D-3A62-426A-9232-B13277626022}"/>
    <cellStyle name="Separador de milhares 6 50 3 2" xfId="30352" xr:uid="{F783F8DB-88D0-412F-BB7E-8FC633AAFC46}"/>
    <cellStyle name="Separador de milhares 6 50 3 3" xfId="39954" xr:uid="{DCA5A283-2EF4-47BA-AEB4-4A38B6401EBE}"/>
    <cellStyle name="Separador de milhares 6 50 3 4" xfId="45578" xr:uid="{1D069CB4-60CF-4E80-9D4D-CFDC8FFC1754}"/>
    <cellStyle name="Separador de milhares 6 50 4" xfId="26835" xr:uid="{56CAA87F-5143-4B97-BBA2-96BC09693562}"/>
    <cellStyle name="Separador de milhares 6 50 5" xfId="28408" xr:uid="{D3A1271A-4108-4E6D-9497-240D7BA31201}"/>
    <cellStyle name="Separador de milhares 6 50 6" xfId="39951" xr:uid="{4A1A93AA-2AF8-4151-9BD6-6260AD818470}"/>
    <cellStyle name="Separador de milhares 6 50 7" xfId="43134" xr:uid="{1B42BA58-F234-41C1-BDE1-956EC51CEDE1}"/>
    <cellStyle name="Separador de milhares 6 51" xfId="23717" xr:uid="{7988C1F9-ABDD-49DB-8785-830FE1D57EF7}"/>
    <cellStyle name="Separador de milhares 6 51 2" xfId="23718" xr:uid="{A88DFF5B-5CC0-4F66-874F-F1D2FFE1DD95}"/>
    <cellStyle name="Separador de milhares 6 51 2 2" xfId="23719" xr:uid="{28944C6F-4F9A-47B1-A31C-9FAFD2D70C8E}"/>
    <cellStyle name="Separador de milhares 6 51 2 2 2" xfId="31576" xr:uid="{34642382-F6DD-4E54-8AB4-729102E37513}"/>
    <cellStyle name="Separador de milhares 6 51 2 2 3" xfId="39957" xr:uid="{088FC86D-C0AA-40E5-A02F-CB42843FAEA2}"/>
    <cellStyle name="Separador de milhares 6 51 2 2 4" xfId="46802" xr:uid="{30B20446-D5C8-4BA1-AD8F-F86FBBC66C38}"/>
    <cellStyle name="Separador de milhares 6 51 2 3" xfId="29133" xr:uid="{641D7F59-1AA3-4D9A-92EC-E3F0DE4B36AD}"/>
    <cellStyle name="Separador de milhares 6 51 2 4" xfId="39956" xr:uid="{FD2B6816-CEF3-401E-9BEB-5A0F02040C51}"/>
    <cellStyle name="Separador de milhares 6 51 2 5" xfId="44358" xr:uid="{145886DB-60B9-462E-9D78-D6AD8D0B2235}"/>
    <cellStyle name="Separador de milhares 6 51 3" xfId="23720" xr:uid="{9B3E3F7A-FF00-40CA-9F18-424295A3C5CF}"/>
    <cellStyle name="Separador de milhares 6 51 3 2" xfId="30353" xr:uid="{D69BA521-9C41-4AF0-9CB0-9ECB9074CE58}"/>
    <cellStyle name="Separador de milhares 6 51 3 3" xfId="39958" xr:uid="{EECA135F-2AC3-4B04-8B4E-6F8887BFC298}"/>
    <cellStyle name="Separador de milhares 6 51 3 4" xfId="45579" xr:uid="{A704A83F-939A-423B-B88B-248FD725D8A0}"/>
    <cellStyle name="Separador de milhares 6 51 4" xfId="26836" xr:uid="{8948F328-0A99-49B1-B1F9-8B909506BEA3}"/>
    <cellStyle name="Separador de milhares 6 51 5" xfId="28409" xr:uid="{F97C3015-F1A8-4677-891C-65E0CEE10A99}"/>
    <cellStyle name="Separador de milhares 6 51 6" xfId="39955" xr:uid="{E091CDBA-4F87-432B-A21C-37F85A2BB0C1}"/>
    <cellStyle name="Separador de milhares 6 51 7" xfId="43135" xr:uid="{CDCC2885-E3A0-4F37-B3AF-D856FAA37F9D}"/>
    <cellStyle name="Separador de milhares 6 52" xfId="23721" xr:uid="{C94F6460-3EBA-4349-871A-D18F69AB26BF}"/>
    <cellStyle name="Separador de milhares 6 52 2" xfId="23722" xr:uid="{6AD8FA52-8B94-4943-82D8-9D42EE60ACFF}"/>
    <cellStyle name="Separador de milhares 6 52 2 2" xfId="23723" xr:uid="{4D7CCAC6-5D8D-41A6-AFE5-38AF003138C2}"/>
    <cellStyle name="Separador de milhares 6 52 2 2 2" xfId="31577" xr:uid="{CB70BD5F-EA96-42FC-99FA-A630AC4145BF}"/>
    <cellStyle name="Separador de milhares 6 52 2 2 3" xfId="39961" xr:uid="{1D71C57E-8DFF-4AD2-96B2-2630924DB620}"/>
    <cellStyle name="Separador de milhares 6 52 2 2 4" xfId="46803" xr:uid="{88D5D06A-13DA-45FF-8FEC-23F5AFCEDF96}"/>
    <cellStyle name="Separador de milhares 6 52 2 3" xfId="29134" xr:uid="{87D8FC76-EC08-466E-B2A6-611A907E5A12}"/>
    <cellStyle name="Separador de milhares 6 52 2 4" xfId="39960" xr:uid="{7EA9ABA2-F89A-486B-B93D-EE96D23D14FD}"/>
    <cellStyle name="Separador de milhares 6 52 2 5" xfId="44359" xr:uid="{56AE593E-189C-4DDB-A762-32AD05A10940}"/>
    <cellStyle name="Separador de milhares 6 52 3" xfId="23724" xr:uid="{7B8A4F23-592B-4BB8-811C-FA6C9965BCFB}"/>
    <cellStyle name="Separador de milhares 6 52 3 2" xfId="30354" xr:uid="{F5C954B7-1645-4806-BC9D-4235EACD1E64}"/>
    <cellStyle name="Separador de milhares 6 52 3 3" xfId="39962" xr:uid="{3F8FBA30-EE69-4FB2-8695-D2EECE5E01A5}"/>
    <cellStyle name="Separador de milhares 6 52 3 4" xfId="45580" xr:uid="{BB678647-38B7-4D97-8753-6861E233ABBD}"/>
    <cellStyle name="Separador de milhares 6 52 4" xfId="26837" xr:uid="{2F38B91A-3334-4077-8EB9-5FC6784203AC}"/>
    <cellStyle name="Separador de milhares 6 52 5" xfId="28410" xr:uid="{7DF366D4-EEC2-4757-BDCA-B1584D934748}"/>
    <cellStyle name="Separador de milhares 6 52 6" xfId="39959" xr:uid="{389C8D59-DD87-4134-B4EC-7C99C36EF6B8}"/>
    <cellStyle name="Separador de milhares 6 52 7" xfId="43136" xr:uid="{D89DEEF3-552D-4AE9-84EA-FB1C654E518A}"/>
    <cellStyle name="Separador de milhares 6 53" xfId="23725" xr:uid="{6E2235F2-3B2D-4396-867D-86C6A7F00FC0}"/>
    <cellStyle name="Separador de milhares 6 53 2" xfId="23726" xr:uid="{8CF834B5-1977-495F-ADE5-BF3F85F49443}"/>
    <cellStyle name="Separador de milhares 6 53 2 2" xfId="23727" xr:uid="{46946E90-6E46-4AF0-9094-AE5B6B2B8812}"/>
    <cellStyle name="Separador de milhares 6 53 2 2 2" xfId="31578" xr:uid="{4B0774AD-DB90-4297-9BA3-3A8720165E6A}"/>
    <cellStyle name="Separador de milhares 6 53 2 2 3" xfId="39965" xr:uid="{1AD5E352-7E3D-404F-AAC3-AD530F0E0920}"/>
    <cellStyle name="Separador de milhares 6 53 2 2 4" xfId="46804" xr:uid="{4F3CAAFB-F594-4FE5-9773-0B96D85E72ED}"/>
    <cellStyle name="Separador de milhares 6 53 2 3" xfId="29135" xr:uid="{BA510E9B-387E-47F2-88E5-200A022BEEFD}"/>
    <cellStyle name="Separador de milhares 6 53 2 4" xfId="39964" xr:uid="{2AC40AD3-7273-4176-905A-953816B38346}"/>
    <cellStyle name="Separador de milhares 6 53 2 5" xfId="44360" xr:uid="{A25BA9BD-461F-4CFF-8DAB-701C24A02BF5}"/>
    <cellStyle name="Separador de milhares 6 53 3" xfId="23728" xr:uid="{23FEE61C-C9D5-4D26-B1E6-60B74AD960DC}"/>
    <cellStyle name="Separador de milhares 6 53 3 2" xfId="30355" xr:uid="{52BC1A7C-C5C4-4471-8724-4CBEF5A5927D}"/>
    <cellStyle name="Separador de milhares 6 53 3 3" xfId="39966" xr:uid="{FC66574A-15FC-4F7E-9A76-59A943AA5980}"/>
    <cellStyle name="Separador de milhares 6 53 3 4" xfId="45581" xr:uid="{F67E7E8E-E109-4746-AEE9-E15E5C203EE5}"/>
    <cellStyle name="Separador de milhares 6 53 4" xfId="26838" xr:uid="{093177C9-5BFF-4F97-8DEA-460C8F2499FF}"/>
    <cellStyle name="Separador de milhares 6 53 5" xfId="28411" xr:uid="{7649FDB4-216A-424B-96AE-A445E8CA6373}"/>
    <cellStyle name="Separador de milhares 6 53 6" xfId="39963" xr:uid="{338D614B-F577-4670-83A9-C5060EF13BB2}"/>
    <cellStyle name="Separador de milhares 6 53 7" xfId="43137" xr:uid="{5391D599-AF16-4C5A-B19E-59E0B2411BEE}"/>
    <cellStyle name="Separador de milhares 6 54" xfId="23729" xr:uid="{CDEFF40B-73A2-46AE-93CF-E4BC96449117}"/>
    <cellStyle name="Separador de milhares 6 54 2" xfId="23730" xr:uid="{AE3AA35A-21DF-4C1C-B9AF-4C005766ABFA}"/>
    <cellStyle name="Separador de milhares 6 54 2 2" xfId="23731" xr:uid="{514E10B4-49FA-4075-8337-0FCCC7FF1F1F}"/>
    <cellStyle name="Separador de milhares 6 54 2 2 2" xfId="31579" xr:uid="{C6CB6110-5860-4E93-AD07-CFFB4A9BF99E}"/>
    <cellStyle name="Separador de milhares 6 54 2 2 3" xfId="39969" xr:uid="{3FEDB68A-962B-4173-9835-10AEBB19502C}"/>
    <cellStyle name="Separador de milhares 6 54 2 2 4" xfId="46805" xr:uid="{2A20FF19-18CB-4D07-9B2F-AEBD18D76BFC}"/>
    <cellStyle name="Separador de milhares 6 54 2 3" xfId="29136" xr:uid="{8D28CCC4-0E58-4767-B961-2679FAC6CF53}"/>
    <cellStyle name="Separador de milhares 6 54 2 4" xfId="39968" xr:uid="{2BE1C807-B801-4070-8C4E-68E1C49E24F8}"/>
    <cellStyle name="Separador de milhares 6 54 2 5" xfId="44361" xr:uid="{623785F2-B0AC-4798-8DE8-93AA3CB516FF}"/>
    <cellStyle name="Separador de milhares 6 54 3" xfId="23732" xr:uid="{941017DF-03C2-4803-B466-22F08D4ABD13}"/>
    <cellStyle name="Separador de milhares 6 54 3 2" xfId="30356" xr:uid="{83567938-A24A-4A8C-9F3A-3CD0D0386708}"/>
    <cellStyle name="Separador de milhares 6 54 3 3" xfId="39970" xr:uid="{D3A7CD32-7E3C-46DC-A8C5-1FEE2970CD94}"/>
    <cellStyle name="Separador de milhares 6 54 3 4" xfId="45582" xr:uid="{965173F4-92B9-482E-9CE7-2B2A13AD72E2}"/>
    <cellStyle name="Separador de milhares 6 54 4" xfId="26839" xr:uid="{4C7BEFE0-748E-40B8-AAD8-D7FA88D33F46}"/>
    <cellStyle name="Separador de milhares 6 54 5" xfId="28412" xr:uid="{29655112-8569-45D2-8A21-B1D7DD30FDD1}"/>
    <cellStyle name="Separador de milhares 6 54 6" xfId="39967" xr:uid="{2F1F6CA4-2E33-48D0-8EE8-F070C9FFDE0F}"/>
    <cellStyle name="Separador de milhares 6 54 7" xfId="43138" xr:uid="{19AF9D01-1110-40C1-80A4-A5ECEE72B458}"/>
    <cellStyle name="Separador de milhares 6 55" xfId="23733" xr:uid="{5BA76A87-1FED-4274-96B1-7B1F64951E6E}"/>
    <cellStyle name="Separador de milhares 6 55 2" xfId="23734" xr:uid="{0150AFBF-B532-40D4-9D56-2A69F79C968E}"/>
    <cellStyle name="Separador de milhares 6 55 2 2" xfId="23735" xr:uid="{A0588848-39E3-4F89-AF26-BFF959055675}"/>
    <cellStyle name="Separador de milhares 6 55 2 2 2" xfId="31580" xr:uid="{AA77F88E-0BC3-4610-9D85-1C968C78FACF}"/>
    <cellStyle name="Separador de milhares 6 55 2 2 3" xfId="39973" xr:uid="{187F2F7A-95FF-439F-B06F-04200B6E28DC}"/>
    <cellStyle name="Separador de milhares 6 55 2 2 4" xfId="46806" xr:uid="{9B2CBE0B-7740-44A5-A0E2-AA3B66396B25}"/>
    <cellStyle name="Separador de milhares 6 55 2 3" xfId="29137" xr:uid="{AA98D8EF-6500-42E1-A9F3-31AEEC166B7D}"/>
    <cellStyle name="Separador de milhares 6 55 2 4" xfId="39972" xr:uid="{BC89808A-F7B7-4BAC-8D30-E2602935B890}"/>
    <cellStyle name="Separador de milhares 6 55 2 5" xfId="44362" xr:uid="{289CB8F8-1766-47B9-B24E-F66FEBCAACE4}"/>
    <cellStyle name="Separador de milhares 6 55 3" xfId="23736" xr:uid="{8D3D0D97-A680-4AAA-AE42-C62EF34D9821}"/>
    <cellStyle name="Separador de milhares 6 55 3 2" xfId="30357" xr:uid="{6FCAF0A4-F9D8-411E-A02E-83DFEDFC2DFF}"/>
    <cellStyle name="Separador de milhares 6 55 3 3" xfId="39974" xr:uid="{BFA755C6-69C4-4B2C-B70C-862AAB745E86}"/>
    <cellStyle name="Separador de milhares 6 55 3 4" xfId="45583" xr:uid="{CF474C00-779C-4066-844B-971FC1C38F86}"/>
    <cellStyle name="Separador de milhares 6 55 4" xfId="26840" xr:uid="{FF01DF42-7E11-4127-86C8-86EEDE6C5B26}"/>
    <cellStyle name="Separador de milhares 6 55 5" xfId="28413" xr:uid="{AB691C9B-87A5-4285-BE09-697F0014C06F}"/>
    <cellStyle name="Separador de milhares 6 55 6" xfId="39971" xr:uid="{3D1490E3-EA1B-4A78-B756-9BBCF9D50F1D}"/>
    <cellStyle name="Separador de milhares 6 55 7" xfId="43139" xr:uid="{1FE921E9-8444-4010-97D3-94609DBB64F4}"/>
    <cellStyle name="Separador de milhares 6 56" xfId="23737" xr:uid="{DF934950-DFB1-4244-8974-0CB2F5BD6DF8}"/>
    <cellStyle name="Separador de milhares 6 56 2" xfId="23738" xr:uid="{F0D7E0AB-1DD0-4BA8-BA0A-F9021E4AE00E}"/>
    <cellStyle name="Separador de milhares 6 56 2 2" xfId="23739" xr:uid="{2CE2F0DA-C255-446B-9016-8616D843B1F2}"/>
    <cellStyle name="Separador de milhares 6 56 2 2 2" xfId="31581" xr:uid="{064C6166-6003-44A2-ABDE-D3311208E53E}"/>
    <cellStyle name="Separador de milhares 6 56 2 2 3" xfId="39977" xr:uid="{60A55D30-C7CE-4297-B838-6E953DC8766A}"/>
    <cellStyle name="Separador de milhares 6 56 2 2 4" xfId="46807" xr:uid="{D7936E1C-66CF-417B-802D-F835B1C3BE26}"/>
    <cellStyle name="Separador de milhares 6 56 2 3" xfId="29138" xr:uid="{84EE36F0-FD2F-42D5-B990-5F55F9FABEDB}"/>
    <cellStyle name="Separador de milhares 6 56 2 4" xfId="39976" xr:uid="{20B1564D-A0A1-4570-904F-6F5427F8CFB7}"/>
    <cellStyle name="Separador de milhares 6 56 2 5" xfId="44363" xr:uid="{4982ABE0-7644-404C-828E-FF0A027A2118}"/>
    <cellStyle name="Separador de milhares 6 56 3" xfId="23740" xr:uid="{ADCA6313-8E6A-4E42-A88B-2059DEDD0FA4}"/>
    <cellStyle name="Separador de milhares 6 56 3 2" xfId="30358" xr:uid="{5AE2DC22-1FAD-4C96-BBF1-5A9973C8EE3A}"/>
    <cellStyle name="Separador de milhares 6 56 3 3" xfId="39978" xr:uid="{27864776-7BA8-483D-B0CE-14F564551166}"/>
    <cellStyle name="Separador de milhares 6 56 3 4" xfId="45584" xr:uid="{8C26D6DE-83F3-48B8-B788-4AA731B9BE8A}"/>
    <cellStyle name="Separador de milhares 6 56 4" xfId="26841" xr:uid="{E8BB90BD-C53C-49FC-BAA2-C71DF04D8AF7}"/>
    <cellStyle name="Separador de milhares 6 56 5" xfId="28414" xr:uid="{7E9D3661-260E-4141-BFDD-BE8C7FEA0449}"/>
    <cellStyle name="Separador de milhares 6 56 6" xfId="39975" xr:uid="{D94491AD-81C3-49FD-8477-A8770C6811A5}"/>
    <cellStyle name="Separador de milhares 6 56 7" xfId="43140" xr:uid="{978BFECC-34B2-4AAE-8D2A-2A969B169DF9}"/>
    <cellStyle name="Separador de milhares 6 57" xfId="23741" xr:uid="{792DA000-008F-4208-8C09-BEF96D8C9C1B}"/>
    <cellStyle name="Separador de milhares 6 57 2" xfId="23742" xr:uid="{1ED120DE-5ABA-4738-B513-D0A5D2ABC228}"/>
    <cellStyle name="Separador de milhares 6 57 2 2" xfId="23743" xr:uid="{66EC153A-5EB1-4D7F-8CEB-DDAE00A11001}"/>
    <cellStyle name="Separador de milhares 6 57 2 2 2" xfId="31582" xr:uid="{2A149A8A-0D7E-4BE8-BE83-14E3DF7F011A}"/>
    <cellStyle name="Separador de milhares 6 57 2 2 3" xfId="39981" xr:uid="{EA1D8AC1-F939-4CA3-9729-50FD984FA62C}"/>
    <cellStyle name="Separador de milhares 6 57 2 2 4" xfId="46808" xr:uid="{1DB7C6B9-B5E0-4EA4-91AD-7752B088A1F9}"/>
    <cellStyle name="Separador de milhares 6 57 2 3" xfId="29139" xr:uid="{A4D9F38D-A4C9-4D5E-A7C0-916AC7F4A099}"/>
    <cellStyle name="Separador de milhares 6 57 2 4" xfId="39980" xr:uid="{96619A07-02EF-4A3B-B4CC-120CD494D78E}"/>
    <cellStyle name="Separador de milhares 6 57 2 5" xfId="44364" xr:uid="{EA664A14-AF8E-47D5-9ED1-EDD58FDFDF66}"/>
    <cellStyle name="Separador de milhares 6 57 3" xfId="23744" xr:uid="{D8097C91-6FCB-42D2-BCC1-08DB324D064A}"/>
    <cellStyle name="Separador de milhares 6 57 3 2" xfId="30359" xr:uid="{98C03FB8-5123-4FA4-863E-BC1199FFBBB8}"/>
    <cellStyle name="Separador de milhares 6 57 3 3" xfId="39982" xr:uid="{32D0E32A-22B5-4BD1-985F-636C9942E291}"/>
    <cellStyle name="Separador de milhares 6 57 3 4" xfId="45585" xr:uid="{5E9F6C73-3606-4655-A59D-D46E94B5596D}"/>
    <cellStyle name="Separador de milhares 6 57 4" xfId="26842" xr:uid="{0FF8FB4D-8398-4748-A005-3767D92C658B}"/>
    <cellStyle name="Separador de milhares 6 57 5" xfId="28415" xr:uid="{D071D1B1-2AD1-44F1-A779-132B74FFA9F6}"/>
    <cellStyle name="Separador de milhares 6 57 6" xfId="39979" xr:uid="{9F4AAD80-1674-406A-A604-00B0B942F8BD}"/>
    <cellStyle name="Separador de milhares 6 57 7" xfId="43141" xr:uid="{86C08CD4-5CBC-420E-B9F9-50ADC26DD537}"/>
    <cellStyle name="Separador de milhares 6 58" xfId="23745" xr:uid="{F982317F-6306-4D3E-8385-3AC4BA65AABF}"/>
    <cellStyle name="Separador de milhares 6 58 2" xfId="23746" xr:uid="{4F7CEAB5-B3C6-4F1D-852F-66D0A67B87FC}"/>
    <cellStyle name="Separador de milhares 6 58 2 2" xfId="23747" xr:uid="{8E403184-8277-4CD7-8B75-765D2DBA9EF8}"/>
    <cellStyle name="Separador de milhares 6 58 2 2 2" xfId="31583" xr:uid="{2546EA58-F6FD-4D67-A185-E17B12B4D38E}"/>
    <cellStyle name="Separador de milhares 6 58 2 2 3" xfId="39985" xr:uid="{78193E0D-DE95-4047-AEAD-FBE582BD668F}"/>
    <cellStyle name="Separador de milhares 6 58 2 2 4" xfId="46809" xr:uid="{D7C4198C-4D48-48A2-B350-813892FBA658}"/>
    <cellStyle name="Separador de milhares 6 58 2 3" xfId="29140" xr:uid="{9D0499AB-908E-46AC-A43C-0104936847B8}"/>
    <cellStyle name="Separador de milhares 6 58 2 4" xfId="39984" xr:uid="{46574C96-E7DD-45CD-BD6D-A8D00FE5F849}"/>
    <cellStyle name="Separador de milhares 6 58 2 5" xfId="44365" xr:uid="{DBD3E501-2A2E-4FCE-806C-BA0E296CDC2C}"/>
    <cellStyle name="Separador de milhares 6 58 3" xfId="23748" xr:uid="{E5383785-C3A0-45A1-B89A-EBFEAE468282}"/>
    <cellStyle name="Separador de milhares 6 58 3 2" xfId="30360" xr:uid="{95778F2F-6FA1-4F12-B4C4-F0BFE07DDCF0}"/>
    <cellStyle name="Separador de milhares 6 58 3 3" xfId="39986" xr:uid="{D8651034-5D1A-48E9-86D7-CD4F0C57B5B7}"/>
    <cellStyle name="Separador de milhares 6 58 3 4" xfId="45586" xr:uid="{1E4247CA-6CB7-4F09-A771-D7F60C725E63}"/>
    <cellStyle name="Separador de milhares 6 58 4" xfId="26843" xr:uid="{ECC4D96F-13B4-4913-88F4-1DEE13A15FD0}"/>
    <cellStyle name="Separador de milhares 6 58 5" xfId="28416" xr:uid="{BB513691-279C-4E2E-8310-7FDE28CE6ED4}"/>
    <cellStyle name="Separador de milhares 6 58 6" xfId="39983" xr:uid="{EFDCF20C-E2E9-4F6C-B781-7939A6B24D9E}"/>
    <cellStyle name="Separador de milhares 6 58 7" xfId="43142" xr:uid="{341A8F7C-98E2-4DF6-9B8E-29F97CC6B8CE}"/>
    <cellStyle name="Separador de milhares 6 59" xfId="23749" xr:uid="{6430C73F-20DA-46AC-8C08-BA7115B53A2C}"/>
    <cellStyle name="Separador de milhares 6 59 2" xfId="23750" xr:uid="{DFF9F6FB-84FA-42B0-903F-FF0961AA5CD8}"/>
    <cellStyle name="Separador de milhares 6 59 2 2" xfId="23751" xr:uid="{75E94377-A2BD-4739-AABF-893C92324B3E}"/>
    <cellStyle name="Separador de milhares 6 59 2 2 2" xfId="31584" xr:uid="{C6ADB0B8-1E02-4613-93CE-93FF8709DECA}"/>
    <cellStyle name="Separador de milhares 6 59 2 2 3" xfId="39989" xr:uid="{726943C1-6D34-46ED-AD69-90A6C041273B}"/>
    <cellStyle name="Separador de milhares 6 59 2 2 4" xfId="46810" xr:uid="{F941487C-B56C-47E0-9B6C-1705B231F8DA}"/>
    <cellStyle name="Separador de milhares 6 59 2 3" xfId="29141" xr:uid="{3B8EC913-C748-43C8-9056-BEAE2707F96D}"/>
    <cellStyle name="Separador de milhares 6 59 2 4" xfId="39988" xr:uid="{9EBF3A54-1ECF-410E-B38D-7E678C5BD962}"/>
    <cellStyle name="Separador de milhares 6 59 2 5" xfId="44366" xr:uid="{85800E2A-65C1-4F66-9B62-DD6D8EE93967}"/>
    <cellStyle name="Separador de milhares 6 59 3" xfId="23752" xr:uid="{70BAA17B-353B-4E5D-A968-A312C58D1461}"/>
    <cellStyle name="Separador de milhares 6 59 3 2" xfId="30361" xr:uid="{2972B021-3C76-4405-9DE3-B66F1ED4104A}"/>
    <cellStyle name="Separador de milhares 6 59 3 3" xfId="39990" xr:uid="{8FC549F4-890C-43B4-86E9-204CA8CD319E}"/>
    <cellStyle name="Separador de milhares 6 59 3 4" xfId="45587" xr:uid="{BFECC7F7-9510-47AF-89AD-0787BBA03822}"/>
    <cellStyle name="Separador de milhares 6 59 4" xfId="26844" xr:uid="{2D796AB1-690C-4378-8720-6C4805745ABD}"/>
    <cellStyle name="Separador de milhares 6 59 5" xfId="28417" xr:uid="{929BC0EB-924B-4269-970A-6F276BFB3D4D}"/>
    <cellStyle name="Separador de milhares 6 59 6" xfId="39987" xr:uid="{2F54030B-6445-4D05-B0D2-D365C775CBCD}"/>
    <cellStyle name="Separador de milhares 6 59 7" xfId="43143" xr:uid="{8E94E58A-BB5F-4E07-9835-477E0548273F}"/>
    <cellStyle name="Separador de milhares 6 6" xfId="17136" xr:uid="{77CA7762-614F-4226-BA2A-92DB3137ACA3}"/>
    <cellStyle name="Separador de milhares 6 6 2" xfId="23754" xr:uid="{7FF34E56-56C4-41A4-9045-2FF0FCBCAFDC}"/>
    <cellStyle name="Separador de milhares 6 6 2 2" xfId="23755" xr:uid="{AECCCD1F-51B6-4FC3-B856-DEF23FEA65B6}"/>
    <cellStyle name="Separador de milhares 6 6 2 2 2" xfId="31585" xr:uid="{E4D98CDC-EF0E-484B-BCDD-F17FE9CE076F}"/>
    <cellStyle name="Separador de milhares 6 6 2 2 3" xfId="39993" xr:uid="{F8585281-DD36-4EB2-8064-7BAFD0DFF73D}"/>
    <cellStyle name="Separador de milhares 6 6 2 2 4" xfId="46811" xr:uid="{019E47A6-F541-43AA-A3AA-76438693B611}"/>
    <cellStyle name="Separador de milhares 6 6 2 3" xfId="29142" xr:uid="{13BCB67C-1D9E-41D3-AB65-5DDEAFF46E69}"/>
    <cellStyle name="Separador de milhares 6 6 2 4" xfId="39992" xr:uid="{10B5A9C3-580D-451D-87AE-E1CB9C632372}"/>
    <cellStyle name="Separador de milhares 6 6 2 5" xfId="44367" xr:uid="{7A7D9B21-7D46-4333-8292-313B957E3315}"/>
    <cellStyle name="Separador de milhares 6 6 3" xfId="23756" xr:uid="{08F9A172-A032-4164-8147-4BA0B4CCA4C9}"/>
    <cellStyle name="Separador de milhares 6 6 3 2" xfId="30362" xr:uid="{60B6493A-1A69-4B75-9FA9-33D19ABBA46E}"/>
    <cellStyle name="Separador de milhares 6 6 3 3" xfId="39994" xr:uid="{6522A41C-B3BF-4D9F-AF62-626B44E1DC0C}"/>
    <cellStyle name="Separador de milhares 6 6 3 4" xfId="45588" xr:uid="{4F4C4B84-2494-4716-B50D-2031E07A9AC5}"/>
    <cellStyle name="Separador de milhares 6 6 4" xfId="23753" xr:uid="{98A3112D-01DA-41AD-AC91-DA96DCD924E5}"/>
    <cellStyle name="Separador de milhares 6 6 4 2" xfId="39991" xr:uid="{FDD7C160-E0DE-4545-8248-11CB5641D020}"/>
    <cellStyle name="Separador de milhares 6 6 5" xfId="26845" xr:uid="{A8EDBA59-E254-43CE-932C-911F9A207C0D}"/>
    <cellStyle name="Separador de milhares 6 6 6" xfId="28418" xr:uid="{4438ED05-B6C5-48C2-9149-F9FC037B7CF6}"/>
    <cellStyle name="Separador de milhares 6 6 7" xfId="35308" xr:uid="{594DE0EF-2D1E-4B09-BB8B-89197F030260}"/>
    <cellStyle name="Separador de milhares 6 6 8" xfId="43144" xr:uid="{32A0D585-B48E-4161-A6EE-F1F2B86C4C6C}"/>
    <cellStyle name="Separador de milhares 6 60" xfId="23757" xr:uid="{1B94F689-3E71-419B-836D-068C0BB453E3}"/>
    <cellStyle name="Separador de milhares 6 60 2" xfId="23758" xr:uid="{315C0121-8BAE-4945-88B0-80EF66E76AFB}"/>
    <cellStyle name="Separador de milhares 6 60 2 2" xfId="23759" xr:uid="{AD037D66-60E6-4562-B9F4-321FD81AAE53}"/>
    <cellStyle name="Separador de milhares 6 60 2 2 2" xfId="31586" xr:uid="{068C9E83-072A-4670-A982-781912B0495B}"/>
    <cellStyle name="Separador de milhares 6 60 2 2 3" xfId="39997" xr:uid="{99AAFCBC-A101-4CBB-8FB5-760D4AFE7BE5}"/>
    <cellStyle name="Separador de milhares 6 60 2 2 4" xfId="46812" xr:uid="{0A7F1A4F-9E35-4956-B5E9-80869C31FE9C}"/>
    <cellStyle name="Separador de milhares 6 60 2 3" xfId="29143" xr:uid="{EE068F24-BADC-4DCF-A732-CD45E5123DA3}"/>
    <cellStyle name="Separador de milhares 6 60 2 4" xfId="39996" xr:uid="{0EE6318B-7C08-406F-8A2B-D7898BFDC020}"/>
    <cellStyle name="Separador de milhares 6 60 2 5" xfId="44368" xr:uid="{5E1D98D2-9888-48E9-B06F-F12695AF60F4}"/>
    <cellStyle name="Separador de milhares 6 60 3" xfId="23760" xr:uid="{96BA5DD5-C4EA-46F2-B19E-581956B58D95}"/>
    <cellStyle name="Separador de milhares 6 60 3 2" xfId="30363" xr:uid="{A2904F8C-F753-4179-9EF3-A570076C51EE}"/>
    <cellStyle name="Separador de milhares 6 60 3 3" xfId="39998" xr:uid="{C2AF7D5B-7B6C-4483-8469-20F7C0A960A4}"/>
    <cellStyle name="Separador de milhares 6 60 3 4" xfId="45589" xr:uid="{06B2ACA7-DE59-4C41-87EF-EC65D757FE4D}"/>
    <cellStyle name="Separador de milhares 6 60 4" xfId="26846" xr:uid="{C6992DBA-D059-43E5-A4C2-8F4B6F238139}"/>
    <cellStyle name="Separador de milhares 6 60 5" xfId="28419" xr:uid="{467ADACA-60C1-4A34-808C-BB7E448FACE6}"/>
    <cellStyle name="Separador de milhares 6 60 6" xfId="39995" xr:uid="{E01C39CA-67BE-4015-A747-26F9EA7CD9BB}"/>
    <cellStyle name="Separador de milhares 6 60 7" xfId="43145" xr:uid="{E9DCEE23-37A6-4A0D-A43A-0E2CA7FCF713}"/>
    <cellStyle name="Separador de milhares 6 61" xfId="23761" xr:uid="{0D9CF330-BB67-43A8-A6CB-288F9C911803}"/>
    <cellStyle name="Separador de milhares 6 61 2" xfId="23762" xr:uid="{F1DA0C88-D510-46D2-83EE-97454ADD31B9}"/>
    <cellStyle name="Separador de milhares 6 61 2 2" xfId="23763" xr:uid="{CBC4C047-5E87-45CA-ABAD-FDC409E58A25}"/>
    <cellStyle name="Separador de milhares 6 61 2 2 2" xfId="31587" xr:uid="{E9D53CBF-95BD-48A6-A9C4-D995344E509F}"/>
    <cellStyle name="Separador de milhares 6 61 2 2 3" xfId="40001" xr:uid="{C556B455-3185-475B-8379-38A24D645828}"/>
    <cellStyle name="Separador de milhares 6 61 2 2 4" xfId="46813" xr:uid="{12B8D4D9-FF88-46B5-B90D-E938AED804C7}"/>
    <cellStyle name="Separador de milhares 6 61 2 3" xfId="29144" xr:uid="{3F3C5004-2EF7-4B95-824B-C751DB98AC08}"/>
    <cellStyle name="Separador de milhares 6 61 2 4" xfId="40000" xr:uid="{C87226C1-0CFD-4483-936B-2ADC0D51BE60}"/>
    <cellStyle name="Separador de milhares 6 61 2 5" xfId="44369" xr:uid="{19D787BB-118C-456B-94EC-36DCD90E801E}"/>
    <cellStyle name="Separador de milhares 6 61 3" xfId="23764" xr:uid="{23ECB7CE-5DE0-454B-BA17-BAE727F8C9BE}"/>
    <cellStyle name="Separador de milhares 6 61 3 2" xfId="30364" xr:uid="{8DE67C58-69C5-4B64-9927-978F7447F355}"/>
    <cellStyle name="Separador de milhares 6 61 3 3" xfId="40002" xr:uid="{89926329-87C4-4FF1-B5B1-6B4299886E2B}"/>
    <cellStyle name="Separador de milhares 6 61 3 4" xfId="45590" xr:uid="{9C51823F-4954-4B34-988A-18FB7D26CD1A}"/>
    <cellStyle name="Separador de milhares 6 61 4" xfId="26847" xr:uid="{B47AD2C6-3608-4385-ACE9-B29C807028CD}"/>
    <cellStyle name="Separador de milhares 6 61 5" xfId="28420" xr:uid="{70CDAFB2-9774-45BA-B801-0F30D275AF57}"/>
    <cellStyle name="Separador de milhares 6 61 6" xfId="39999" xr:uid="{F42225A2-5DC1-43D2-A22A-75C984336764}"/>
    <cellStyle name="Separador de milhares 6 61 7" xfId="43146" xr:uid="{260960FD-8102-409F-B3F7-682B50FE4386}"/>
    <cellStyle name="Separador de milhares 6 62" xfId="23765" xr:uid="{FBC9F98E-BF09-4A7E-A01C-BC29EE9CC954}"/>
    <cellStyle name="Separador de milhares 6 62 2" xfId="23766" xr:uid="{4E669FA0-86C8-4DC1-A22E-51B8C035ED43}"/>
    <cellStyle name="Separador de milhares 6 62 2 2" xfId="23767" xr:uid="{27BBCB29-632D-4907-9EFB-89830FEC4B85}"/>
    <cellStyle name="Separador de milhares 6 62 2 2 2" xfId="31588" xr:uid="{39A9614C-5F98-445E-A9BD-04E44D2E9559}"/>
    <cellStyle name="Separador de milhares 6 62 2 2 3" xfId="40005" xr:uid="{93E756AC-F379-4A96-A460-F844FB52528D}"/>
    <cellStyle name="Separador de milhares 6 62 2 2 4" xfId="46814" xr:uid="{7A97D909-5965-4547-89F2-4D9EC2F3D1D7}"/>
    <cellStyle name="Separador de milhares 6 62 2 3" xfId="29145" xr:uid="{42440CEF-6AC4-426B-A1B0-C7FDCCAB689F}"/>
    <cellStyle name="Separador de milhares 6 62 2 4" xfId="40004" xr:uid="{675F0D23-97E0-4D98-BF90-C931D5FDB7B0}"/>
    <cellStyle name="Separador de milhares 6 62 2 5" xfId="44370" xr:uid="{0B8572D6-EBC9-4B01-BB62-91A751A0995A}"/>
    <cellStyle name="Separador de milhares 6 62 3" xfId="23768" xr:uid="{A096C0BB-E403-4E65-8DF5-EE6C9850CBAC}"/>
    <cellStyle name="Separador de milhares 6 62 3 2" xfId="30365" xr:uid="{68A9BAAD-A966-4B8F-AB9A-020737F87483}"/>
    <cellStyle name="Separador de milhares 6 62 3 3" xfId="40006" xr:uid="{CB2556A3-492E-4B95-BF0E-0D511AF1B2E6}"/>
    <cellStyle name="Separador de milhares 6 62 3 4" xfId="45591" xr:uid="{5095C2BC-D5BC-4188-A77F-E5E2A996C1E0}"/>
    <cellStyle name="Separador de milhares 6 62 4" xfId="26848" xr:uid="{67615F77-37D5-49F8-8840-5A9AF3B98E45}"/>
    <cellStyle name="Separador de milhares 6 62 5" xfId="28421" xr:uid="{8F997146-179D-430F-BABF-DC3A121B7275}"/>
    <cellStyle name="Separador de milhares 6 62 6" xfId="40003" xr:uid="{15B19416-A6D2-4494-87CD-817F8C1F95A2}"/>
    <cellStyle name="Separador de milhares 6 62 7" xfId="43147" xr:uid="{D37A118F-F371-456C-8FDE-292717275AE9}"/>
    <cellStyle name="Separador de milhares 6 63" xfId="23769" xr:uid="{20652C08-1C30-4D46-A944-B239739CCCE8}"/>
    <cellStyle name="Separador de milhares 6 63 2" xfId="23770" xr:uid="{707441F4-EA5E-420C-BC3E-E9DEFB966745}"/>
    <cellStyle name="Separador de milhares 6 63 2 2" xfId="23771" xr:uid="{45EC6F36-20E7-4A05-9716-323380092005}"/>
    <cellStyle name="Separador de milhares 6 63 2 2 2" xfId="31589" xr:uid="{B664A5F0-9DCC-44A5-8AD9-E3E3D0D6FBA2}"/>
    <cellStyle name="Separador de milhares 6 63 2 2 3" xfId="40009" xr:uid="{1CC18E4E-6D79-4A64-83FA-E52D8DD54535}"/>
    <cellStyle name="Separador de milhares 6 63 2 2 4" xfId="46815" xr:uid="{40DB8D0D-46EA-4948-8FA4-A15B8FE94F32}"/>
    <cellStyle name="Separador de milhares 6 63 2 3" xfId="29146" xr:uid="{3E7A2433-17FC-42FB-B5CA-2C0E08375F15}"/>
    <cellStyle name="Separador de milhares 6 63 2 4" xfId="40008" xr:uid="{613041F0-B74A-401A-BF4D-B8F9092131C9}"/>
    <cellStyle name="Separador de milhares 6 63 2 5" xfId="44371" xr:uid="{5C5112D7-67DC-490A-A206-BD3027382F72}"/>
    <cellStyle name="Separador de milhares 6 63 3" xfId="23772" xr:uid="{898B51E1-C862-490C-831B-F940DB630214}"/>
    <cellStyle name="Separador de milhares 6 63 3 2" xfId="30366" xr:uid="{BD10DDFC-6E0E-4E42-B8E6-D4B715E56B22}"/>
    <cellStyle name="Separador de milhares 6 63 3 3" xfId="40010" xr:uid="{2735CDC2-B151-443A-9468-3CBD18AF57EC}"/>
    <cellStyle name="Separador de milhares 6 63 3 4" xfId="45592" xr:uid="{D86EF134-6146-463A-B31D-C4C878101116}"/>
    <cellStyle name="Separador de milhares 6 63 4" xfId="26849" xr:uid="{AB9A0DEF-91F7-4D0B-876F-F777EBDE723E}"/>
    <cellStyle name="Separador de milhares 6 63 5" xfId="28422" xr:uid="{1E81FF7D-A85C-4D05-8F08-7130E49F95F4}"/>
    <cellStyle name="Separador de milhares 6 63 6" xfId="40007" xr:uid="{14CF1977-8423-48EE-A850-21BC082F5FC4}"/>
    <cellStyle name="Separador de milhares 6 63 7" xfId="43148" xr:uid="{F86FFF82-2E04-4453-AA26-10E0B9087CC0}"/>
    <cellStyle name="Separador de milhares 6 64" xfId="23773" xr:uid="{2D435ED5-834A-41F6-BE6E-52764F62AD18}"/>
    <cellStyle name="Separador de milhares 6 64 2" xfId="23774" xr:uid="{BABD0F6E-03D6-4C88-B79B-0DCE9F64EC0C}"/>
    <cellStyle name="Separador de milhares 6 64 2 2" xfId="23775" xr:uid="{C5D50D37-8D64-49E4-B296-89F5EB57E844}"/>
    <cellStyle name="Separador de milhares 6 64 2 2 2" xfId="31590" xr:uid="{5852D106-49C5-4870-8048-D89D9F59B4D4}"/>
    <cellStyle name="Separador de milhares 6 64 2 2 3" xfId="40013" xr:uid="{2813BB87-F04C-4A1F-A6D2-BF246F1CC059}"/>
    <cellStyle name="Separador de milhares 6 64 2 2 4" xfId="46816" xr:uid="{1A665E61-CA0D-47D8-94C8-AC391EDF841C}"/>
    <cellStyle name="Separador de milhares 6 64 2 3" xfId="29147" xr:uid="{A5767C8F-D8A7-4CD5-9940-DDCED5D35483}"/>
    <cellStyle name="Separador de milhares 6 64 2 4" xfId="40012" xr:uid="{0A838BE6-5E6B-46F6-9963-EE1A54CC6199}"/>
    <cellStyle name="Separador de milhares 6 64 2 5" xfId="44372" xr:uid="{9FF2EC9D-5540-4A71-BEA2-B07B23C9CBF1}"/>
    <cellStyle name="Separador de milhares 6 64 3" xfId="23776" xr:uid="{CB3416B1-D57B-470E-8B97-C92202071B8D}"/>
    <cellStyle name="Separador de milhares 6 64 3 2" xfId="30367" xr:uid="{DC2D06FC-FF2A-4649-B2A6-4EACB1248280}"/>
    <cellStyle name="Separador de milhares 6 64 3 3" xfId="40014" xr:uid="{718804D7-6BD2-4143-B0C5-45EEE43480E2}"/>
    <cellStyle name="Separador de milhares 6 64 3 4" xfId="45593" xr:uid="{C3357BE3-1CAB-4E14-BD9C-3C44073AFDC9}"/>
    <cellStyle name="Separador de milhares 6 64 4" xfId="26850" xr:uid="{BC9A54A4-3F8B-49A6-935B-3CA8857CFFB2}"/>
    <cellStyle name="Separador de milhares 6 64 5" xfId="28423" xr:uid="{47C8EFD0-9133-4033-B0A6-DBF76872A8A2}"/>
    <cellStyle name="Separador de milhares 6 64 6" xfId="40011" xr:uid="{BD252F0C-4F8B-43DA-886F-D4E07B0E5C16}"/>
    <cellStyle name="Separador de milhares 6 64 7" xfId="43149" xr:uid="{128F6CF4-3EA5-4B39-A4B5-56699E2709B6}"/>
    <cellStyle name="Separador de milhares 6 65" xfId="23777" xr:uid="{92A55290-5EF9-4B80-9A1B-0AE7CA73D677}"/>
    <cellStyle name="Separador de milhares 6 65 2" xfId="23778" xr:uid="{9D374B87-7E39-4605-BE5A-78C66169D743}"/>
    <cellStyle name="Separador de milhares 6 65 2 2" xfId="23779" xr:uid="{ECA5F844-2228-4A4F-B562-FFB173986525}"/>
    <cellStyle name="Separador de milhares 6 65 2 2 2" xfId="31591" xr:uid="{C6C90ED3-2E0E-4398-8B96-52E55C49F7B2}"/>
    <cellStyle name="Separador de milhares 6 65 2 2 3" xfId="40017" xr:uid="{7323EDF1-511E-4031-A7A7-50A7EEA83089}"/>
    <cellStyle name="Separador de milhares 6 65 2 2 4" xfId="46817" xr:uid="{AA48BD4E-EE19-4620-94EC-6CB53A7E5DDD}"/>
    <cellStyle name="Separador de milhares 6 65 2 3" xfId="29148" xr:uid="{B99D9A09-1CF2-4291-B3C7-181E841BC646}"/>
    <cellStyle name="Separador de milhares 6 65 2 4" xfId="40016" xr:uid="{F579205A-7619-495F-B499-BB69C3A8A016}"/>
    <cellStyle name="Separador de milhares 6 65 2 5" xfId="44373" xr:uid="{AF4FF7F0-FE9B-4448-9CB0-242C6AD7E39E}"/>
    <cellStyle name="Separador de milhares 6 65 3" xfId="23780" xr:uid="{26C10F28-7B34-4434-9CCA-8D397D99EDC8}"/>
    <cellStyle name="Separador de milhares 6 65 3 2" xfId="30368" xr:uid="{971B240F-A0EA-4D4D-B45B-0CD5AEE25EA1}"/>
    <cellStyle name="Separador de milhares 6 65 3 3" xfId="40018" xr:uid="{D9FFF0DC-BA2F-4454-8012-5A3E62EA973F}"/>
    <cellStyle name="Separador de milhares 6 65 3 4" xfId="45594" xr:uid="{35C42981-DFDC-4053-8162-48C37478871A}"/>
    <cellStyle name="Separador de milhares 6 65 4" xfId="26851" xr:uid="{3D261195-CC38-4E4A-9B7C-4B94DD47D837}"/>
    <cellStyle name="Separador de milhares 6 65 5" xfId="28424" xr:uid="{4819330F-9FF5-4E47-9DD9-F17F016085BE}"/>
    <cellStyle name="Separador de milhares 6 65 6" xfId="40015" xr:uid="{884BA5EC-FBC3-43AD-AC80-8514CD9236E4}"/>
    <cellStyle name="Separador de milhares 6 65 7" xfId="43150" xr:uid="{1AB88F60-B95C-4DC1-BBF2-DD1C69D084A6}"/>
    <cellStyle name="Separador de milhares 6 66" xfId="23781" xr:uid="{78E39F31-1D03-40B0-860C-D7601B6E09A6}"/>
    <cellStyle name="Separador de milhares 6 66 2" xfId="23782" xr:uid="{30636436-D91B-49C9-BE5D-5131EE6FF357}"/>
    <cellStyle name="Separador de milhares 6 66 2 2" xfId="23783" xr:uid="{70FC710B-6890-4F6C-A557-41B93456E7BA}"/>
    <cellStyle name="Separador de milhares 6 66 2 2 2" xfId="31592" xr:uid="{9B71A3C9-2031-41B0-B3C4-FF639F8CDD80}"/>
    <cellStyle name="Separador de milhares 6 66 2 2 3" xfId="40021" xr:uid="{E5B714E1-D4DF-4AEC-942A-B2F24F1C9C09}"/>
    <cellStyle name="Separador de milhares 6 66 2 2 4" xfId="46818" xr:uid="{1CD9C09C-97C2-4A80-885F-256586B99D92}"/>
    <cellStyle name="Separador de milhares 6 66 2 3" xfId="29149" xr:uid="{130AADD4-7208-4776-A07D-BB585BB77786}"/>
    <cellStyle name="Separador de milhares 6 66 2 4" xfId="40020" xr:uid="{5E1C1642-0E77-4E74-A748-BFFBE5FDDBC5}"/>
    <cellStyle name="Separador de milhares 6 66 2 5" xfId="44374" xr:uid="{5DAED60F-02E1-4B99-88CC-2439DE3D7D5D}"/>
    <cellStyle name="Separador de milhares 6 66 3" xfId="23784" xr:uid="{8AC68E6D-9DBF-4EF9-B006-D5D01C9E9E19}"/>
    <cellStyle name="Separador de milhares 6 66 3 2" xfId="30369" xr:uid="{A3D6B157-3C74-4DB3-80DB-68D048967E22}"/>
    <cellStyle name="Separador de milhares 6 66 3 3" xfId="40022" xr:uid="{89FE248B-3A8C-47E7-9979-2F432E1319B1}"/>
    <cellStyle name="Separador de milhares 6 66 3 4" xfId="45595" xr:uid="{65C40075-C576-43BC-AC10-37CB14482F68}"/>
    <cellStyle name="Separador de milhares 6 66 4" xfId="26852" xr:uid="{719821D6-E21E-477D-BFC6-B2D6045A370D}"/>
    <cellStyle name="Separador de milhares 6 66 5" xfId="28425" xr:uid="{E7E5EA9E-57CF-4C24-B19F-D79067D82558}"/>
    <cellStyle name="Separador de milhares 6 66 6" xfId="40019" xr:uid="{14681CE3-38EC-4264-8A2D-955016A6B6A6}"/>
    <cellStyle name="Separador de milhares 6 66 7" xfId="43151" xr:uid="{DEDB5D01-C6DB-4E92-8D5A-DAD4FD386F04}"/>
    <cellStyle name="Separador de milhares 6 67" xfId="23785" xr:uid="{D945B94C-197D-4412-819D-BD61793C8913}"/>
    <cellStyle name="Separador de milhares 6 67 2" xfId="23786" xr:uid="{DC68348E-BFAA-433E-84E3-1F90550A9BE9}"/>
    <cellStyle name="Separador de milhares 6 67 2 2" xfId="23787" xr:uid="{84E5B35B-0CD9-4C01-989A-A00E45B6EBA6}"/>
    <cellStyle name="Separador de milhares 6 67 2 2 2" xfId="31593" xr:uid="{735DEB50-21DE-4B70-8D6B-8631970AED9C}"/>
    <cellStyle name="Separador de milhares 6 67 2 2 3" xfId="40025" xr:uid="{373E1D4D-D8DF-436E-B53A-7B266BBAD743}"/>
    <cellStyle name="Separador de milhares 6 67 2 2 4" xfId="46819" xr:uid="{BA89E4A8-75CC-4CD7-9797-84B2D05BA18D}"/>
    <cellStyle name="Separador de milhares 6 67 2 3" xfId="29150" xr:uid="{54B8D96C-F934-40F9-A21E-E3A846817467}"/>
    <cellStyle name="Separador de milhares 6 67 2 4" xfId="40024" xr:uid="{D56E8A8E-E894-43DF-A4EC-FE9273AD7A6F}"/>
    <cellStyle name="Separador de milhares 6 67 2 5" xfId="44375" xr:uid="{A60C8230-77B2-4462-A649-2A7DB642C320}"/>
    <cellStyle name="Separador de milhares 6 67 3" xfId="23788" xr:uid="{2AF2EB93-38C8-4362-AC0F-D7BFE0828293}"/>
    <cellStyle name="Separador de milhares 6 67 3 2" xfId="30370" xr:uid="{447E736B-01FC-4925-B69F-ADA004446DDA}"/>
    <cellStyle name="Separador de milhares 6 67 3 3" xfId="40026" xr:uid="{F301D943-26AB-4244-8E47-E0B9B4ABB21D}"/>
    <cellStyle name="Separador de milhares 6 67 3 4" xfId="45596" xr:uid="{B8D6D512-B69E-4EF8-B599-FF90663815A5}"/>
    <cellStyle name="Separador de milhares 6 67 4" xfId="26853" xr:uid="{961279A0-8F72-48D7-8C06-97AAC4B0D45F}"/>
    <cellStyle name="Separador de milhares 6 67 5" xfId="28426" xr:uid="{F4781ED8-10B0-4E43-BB59-528AC9132EF8}"/>
    <cellStyle name="Separador de milhares 6 67 6" xfId="40023" xr:uid="{0F3180F8-AAE0-426C-BB45-40068610E248}"/>
    <cellStyle name="Separador de milhares 6 67 7" xfId="43152" xr:uid="{C675ECC5-B4CF-4BC2-A002-76CB1C6A63BA}"/>
    <cellStyle name="Separador de milhares 6 68" xfId="23789" xr:uid="{9A94AD1B-D4AA-47C5-87D8-B80F755E649F}"/>
    <cellStyle name="Separador de milhares 6 68 2" xfId="23790" xr:uid="{DA8BE248-61EC-4052-A63E-6BD0E5047C93}"/>
    <cellStyle name="Separador de milhares 6 68 2 2" xfId="23791" xr:uid="{DDE8687C-7084-4A74-8F23-E4B9F4BF7E31}"/>
    <cellStyle name="Separador de milhares 6 68 2 2 2" xfId="31594" xr:uid="{0398A22C-BF87-4465-B841-3D6416AC5640}"/>
    <cellStyle name="Separador de milhares 6 68 2 2 3" xfId="40029" xr:uid="{1208D90B-519C-4349-B4AA-B4607E96CBBD}"/>
    <cellStyle name="Separador de milhares 6 68 2 2 4" xfId="46820" xr:uid="{CB6C37BC-F9F5-4A03-9273-913A2185B457}"/>
    <cellStyle name="Separador de milhares 6 68 2 3" xfId="29151" xr:uid="{2BBF9EBC-08C2-4920-A790-C2238624B0A2}"/>
    <cellStyle name="Separador de milhares 6 68 2 4" xfId="40028" xr:uid="{DFBF8823-19E5-4231-972C-97D1604E7B53}"/>
    <cellStyle name="Separador de milhares 6 68 2 5" xfId="44376" xr:uid="{E6F4266F-C0E5-4893-8552-1F0440FF707D}"/>
    <cellStyle name="Separador de milhares 6 68 3" xfId="23792" xr:uid="{F32AC5BA-B835-44D7-9377-F75BF06819A9}"/>
    <cellStyle name="Separador de milhares 6 68 3 2" xfId="30371" xr:uid="{F85859DE-B54F-4079-A3FC-4636537CBA11}"/>
    <cellStyle name="Separador de milhares 6 68 3 3" xfId="40030" xr:uid="{4AD01158-037A-4245-A3F5-24DFC23AA412}"/>
    <cellStyle name="Separador de milhares 6 68 3 4" xfId="45597" xr:uid="{F36AF073-3B34-4C34-95EA-BE97273AFEDC}"/>
    <cellStyle name="Separador de milhares 6 68 4" xfId="26854" xr:uid="{CDC8056D-7338-48D3-8223-8889759F915C}"/>
    <cellStyle name="Separador de milhares 6 68 5" xfId="28427" xr:uid="{80818981-1E72-45C5-8A8C-B05C90D7F3C5}"/>
    <cellStyle name="Separador de milhares 6 68 6" xfId="40027" xr:uid="{5C7490D3-449B-4581-81C3-A07930A6D297}"/>
    <cellStyle name="Separador de milhares 6 68 7" xfId="43153" xr:uid="{3ADE65B2-224C-471E-BFEA-8FB774FF10C1}"/>
    <cellStyle name="Separador de milhares 6 69" xfId="23793" xr:uid="{F0661B0A-E18E-429A-9DD7-DC71D5AF17CA}"/>
    <cellStyle name="Separador de milhares 6 69 2" xfId="23794" xr:uid="{74242B1B-C8CF-4566-B31B-D44D3B03A0DE}"/>
    <cellStyle name="Separador de milhares 6 69 2 2" xfId="23795" xr:uid="{81E58BDC-663E-4ABF-883B-7CE19FADE07A}"/>
    <cellStyle name="Separador de milhares 6 69 2 2 2" xfId="31595" xr:uid="{AECFFCD4-06BD-45AC-9F43-1DFF88F50B86}"/>
    <cellStyle name="Separador de milhares 6 69 2 2 3" xfId="40033" xr:uid="{BA3F6A6E-5DDF-4AAA-8212-EF14A815700A}"/>
    <cellStyle name="Separador de milhares 6 69 2 2 4" xfId="46821" xr:uid="{DAF7069C-DD02-4474-88A5-09671EFDADEA}"/>
    <cellStyle name="Separador de milhares 6 69 2 3" xfId="29152" xr:uid="{BA3A0023-E2C5-4D3E-8436-828989694476}"/>
    <cellStyle name="Separador de milhares 6 69 2 4" xfId="40032" xr:uid="{906502D4-F96D-4C35-A424-CC5946544CEF}"/>
    <cellStyle name="Separador de milhares 6 69 2 5" xfId="44377" xr:uid="{C3CAB46B-F192-466B-863F-3FE1418C421A}"/>
    <cellStyle name="Separador de milhares 6 69 3" xfId="23796" xr:uid="{347DB4E3-EEA6-4818-9D08-CC38B0A02EEE}"/>
    <cellStyle name="Separador de milhares 6 69 3 2" xfId="30372" xr:uid="{3CA7123C-0D89-4B4A-96E6-AEA688298A98}"/>
    <cellStyle name="Separador de milhares 6 69 3 3" xfId="40034" xr:uid="{B1C7AF95-E1FA-4AB8-B7B9-D3B8F27C8E36}"/>
    <cellStyle name="Separador de milhares 6 69 3 4" xfId="45598" xr:uid="{CBB3FD53-90E2-4639-9A14-0E490BBD6106}"/>
    <cellStyle name="Separador de milhares 6 69 4" xfId="26855" xr:uid="{703031B3-26A6-402C-9AD4-F9B3F43D1956}"/>
    <cellStyle name="Separador de milhares 6 69 5" xfId="28428" xr:uid="{7EC3AA0F-4473-4BD5-8899-6E65F3A68B46}"/>
    <cellStyle name="Separador de milhares 6 69 6" xfId="40031" xr:uid="{9FF2108F-70EC-42F3-9DEE-26BFB7AABACB}"/>
    <cellStyle name="Separador de milhares 6 69 7" xfId="43154" xr:uid="{74B49ABE-5BC9-456D-B811-71357D76592E}"/>
    <cellStyle name="Separador de milhares 6 7" xfId="23797" xr:uid="{DAA1766D-8A93-454A-A4B4-D857BD48518E}"/>
    <cellStyle name="Separador de milhares 6 7 2" xfId="23798" xr:uid="{EE960406-23D5-454C-B5F7-BFC6EB364061}"/>
    <cellStyle name="Separador de milhares 6 7 2 2" xfId="23799" xr:uid="{B2B67BA9-0F60-431A-A342-7ECBE8A5F3C8}"/>
    <cellStyle name="Separador de milhares 6 7 2 2 2" xfId="31596" xr:uid="{61472658-D674-456C-B527-FFB47676D770}"/>
    <cellStyle name="Separador de milhares 6 7 2 2 3" xfId="40037" xr:uid="{A3900F0D-6097-45F9-9DD9-C7114C183F52}"/>
    <cellStyle name="Separador de milhares 6 7 2 2 4" xfId="46822" xr:uid="{C8C5A7A5-44EF-41D3-9FF1-305C1EEE32AE}"/>
    <cellStyle name="Separador de milhares 6 7 2 3" xfId="29153" xr:uid="{BBE20B5F-610C-418B-B508-7BA9EB9D08DE}"/>
    <cellStyle name="Separador de milhares 6 7 2 4" xfId="40036" xr:uid="{6CCCA5B6-26E3-4941-9C29-713A71985F80}"/>
    <cellStyle name="Separador de milhares 6 7 2 5" xfId="44378" xr:uid="{CB96B51C-BC1F-41BD-BC09-FB81C4B48443}"/>
    <cellStyle name="Separador de milhares 6 7 3" xfId="23800" xr:uid="{19312059-728C-4ACB-80C7-94512296A998}"/>
    <cellStyle name="Separador de milhares 6 7 3 2" xfId="30373" xr:uid="{D411D1E3-DD99-4A0C-BB29-6B543EFB6353}"/>
    <cellStyle name="Separador de milhares 6 7 3 3" xfId="40038" xr:uid="{6B83312C-D96B-4600-AD92-62ED39224F50}"/>
    <cellStyle name="Separador de milhares 6 7 3 4" xfId="45599" xr:uid="{6566B5CA-2E65-4B13-A3E7-FA7B6A8E701E}"/>
    <cellStyle name="Separador de milhares 6 7 4" xfId="26856" xr:uid="{551412DE-B12B-4536-A60E-A5A18022635E}"/>
    <cellStyle name="Separador de milhares 6 7 5" xfId="28429" xr:uid="{B1C99F99-EDFC-473E-A711-061EB8D800B2}"/>
    <cellStyle name="Separador de milhares 6 7 6" xfId="40035" xr:uid="{C6B183AF-A7E9-4685-A553-71952F84795E}"/>
    <cellStyle name="Separador de milhares 6 7 7" xfId="43155" xr:uid="{E0600053-94FF-43C3-9158-E456C7686EFA}"/>
    <cellStyle name="Separador de milhares 6 70" xfId="23801" xr:uid="{0D260D73-3032-449F-84A6-99ACC8E4E387}"/>
    <cellStyle name="Separador de milhares 6 70 2" xfId="23802" xr:uid="{AEC57AFC-1A22-4677-B826-74BBDA90E5B0}"/>
    <cellStyle name="Separador de milhares 6 70 2 2" xfId="23803" xr:uid="{D5DB7DAD-9C1C-4600-92C3-A1F252C2CD5A}"/>
    <cellStyle name="Separador de milhares 6 70 2 2 2" xfId="31597" xr:uid="{1A92D961-5297-4B01-99E7-4DFA43DC34C1}"/>
    <cellStyle name="Separador de milhares 6 70 2 2 3" xfId="40041" xr:uid="{019BBEEC-F98B-42A4-A537-DC0D93BC23A4}"/>
    <cellStyle name="Separador de milhares 6 70 2 2 4" xfId="46823" xr:uid="{6534DB94-1308-43FD-8F2C-28496AAD6178}"/>
    <cellStyle name="Separador de milhares 6 70 2 3" xfId="29154" xr:uid="{E1F0D8EA-4694-4788-B8AA-8DCA97112857}"/>
    <cellStyle name="Separador de milhares 6 70 2 4" xfId="40040" xr:uid="{0D388EF6-FB1A-4F39-8A96-5244DA7D3C83}"/>
    <cellStyle name="Separador de milhares 6 70 2 5" xfId="44379" xr:uid="{CDF04D16-F177-4BC4-960F-F175DE7F640F}"/>
    <cellStyle name="Separador de milhares 6 70 3" xfId="23804" xr:uid="{8B23BE9E-C1E6-4323-B664-8B8AF9CD7141}"/>
    <cellStyle name="Separador de milhares 6 70 3 2" xfId="30374" xr:uid="{6C36E8AF-0247-43FD-A97A-B04B8A4C45C4}"/>
    <cellStyle name="Separador de milhares 6 70 3 3" xfId="40042" xr:uid="{4824995D-9BB6-4C7A-8696-6E423D1A46D6}"/>
    <cellStyle name="Separador de milhares 6 70 3 4" xfId="45600" xr:uid="{B9F5A4EE-EE3B-4789-9B83-57825A04F786}"/>
    <cellStyle name="Separador de milhares 6 70 4" xfId="26857" xr:uid="{4A528794-F729-4158-9A30-57267673E721}"/>
    <cellStyle name="Separador de milhares 6 70 5" xfId="28430" xr:uid="{B527815C-CB96-4C78-92A5-5244196D1F47}"/>
    <cellStyle name="Separador de milhares 6 70 6" xfId="40039" xr:uid="{DF0D578E-89F0-4BCA-8C3C-BB4068799958}"/>
    <cellStyle name="Separador de milhares 6 70 7" xfId="43156" xr:uid="{C5EDDC43-1976-4509-88DD-199A23EBAFB7}"/>
    <cellStyle name="Separador de milhares 6 71" xfId="23805" xr:uid="{654E9999-B2A9-4DF0-8C7A-2DA84C599BCD}"/>
    <cellStyle name="Separador de milhares 6 71 2" xfId="23806" xr:uid="{B9CE57C7-1C66-4294-9732-8BA5AD92F6F5}"/>
    <cellStyle name="Separador de milhares 6 71 2 2" xfId="23807" xr:uid="{30DF329A-9E1C-4449-954F-E196890A1C59}"/>
    <cellStyle name="Separador de milhares 6 71 2 2 2" xfId="31598" xr:uid="{BFC786D5-EDF1-4A3F-971B-1032AB29C1BD}"/>
    <cellStyle name="Separador de milhares 6 71 2 2 3" xfId="40045" xr:uid="{893ACC95-2D80-4279-9B74-E605622004BC}"/>
    <cellStyle name="Separador de milhares 6 71 2 2 4" xfId="46824" xr:uid="{66F5843D-C6F8-4750-A428-8EAA7128A280}"/>
    <cellStyle name="Separador de milhares 6 71 2 3" xfId="29155" xr:uid="{8C910707-9E05-4281-9649-843754BA08C4}"/>
    <cellStyle name="Separador de milhares 6 71 2 4" xfId="40044" xr:uid="{4A502BF1-BBB6-4C4E-B777-7A83BE20D5EA}"/>
    <cellStyle name="Separador de milhares 6 71 2 5" xfId="44380" xr:uid="{26C94F96-14D4-4C52-9483-56B08A5CA2A0}"/>
    <cellStyle name="Separador de milhares 6 71 3" xfId="23808" xr:uid="{96F20E58-ED86-413B-A5B7-EE06A9A06845}"/>
    <cellStyle name="Separador de milhares 6 71 3 2" xfId="30375" xr:uid="{952CF60A-C37D-40C7-AEBF-AA06C21B18A2}"/>
    <cellStyle name="Separador de milhares 6 71 3 3" xfId="40046" xr:uid="{902BC628-D5D1-402B-ABD6-8ACF2D713611}"/>
    <cellStyle name="Separador de milhares 6 71 3 4" xfId="45601" xr:uid="{160CACBC-56D4-4C9A-B4A5-01748878C7E3}"/>
    <cellStyle name="Separador de milhares 6 71 4" xfId="26858" xr:uid="{CC639E60-8F58-472B-BFBA-C56B7927B04B}"/>
    <cellStyle name="Separador de milhares 6 71 5" xfId="28431" xr:uid="{5AAF1034-F8E4-4DC4-81DE-4FF65066AF98}"/>
    <cellStyle name="Separador de milhares 6 71 6" xfId="40043" xr:uid="{6DB5644B-63C5-4CFB-98F2-C60C557F3B6E}"/>
    <cellStyle name="Separador de milhares 6 71 7" xfId="43157" xr:uid="{AE65EBA2-9CAC-4EAA-B25A-19562699E2C1}"/>
    <cellStyle name="Separador de milhares 6 72" xfId="23809" xr:uid="{C2388797-E613-449E-A6A4-966080FB0E10}"/>
    <cellStyle name="Separador de milhares 6 72 2" xfId="23810" xr:uid="{004D9371-3EBF-4578-8B41-7D8E79454D0F}"/>
    <cellStyle name="Separador de milhares 6 72 2 2" xfId="23811" xr:uid="{F88AECA4-918E-4ED6-930E-3001862E1DE3}"/>
    <cellStyle name="Separador de milhares 6 72 2 2 2" xfId="31599" xr:uid="{1689FEE0-803F-48E8-B919-38C294BC70B8}"/>
    <cellStyle name="Separador de milhares 6 72 2 2 3" xfId="40049" xr:uid="{DD916AF3-5390-4822-AD58-D5A33C1B9007}"/>
    <cellStyle name="Separador de milhares 6 72 2 2 4" xfId="46825" xr:uid="{79582EB9-A8CC-4641-971A-CA889D549A72}"/>
    <cellStyle name="Separador de milhares 6 72 2 3" xfId="29156" xr:uid="{46C06128-9E4C-482F-854B-F7CB617FD317}"/>
    <cellStyle name="Separador de milhares 6 72 2 4" xfId="40048" xr:uid="{15D89B77-B6ED-4754-853A-43A0FA9B7B15}"/>
    <cellStyle name="Separador de milhares 6 72 2 5" xfId="44381" xr:uid="{2A7B9BAD-3667-4021-807D-1E9AB90C3F2B}"/>
    <cellStyle name="Separador de milhares 6 72 3" xfId="23812" xr:uid="{9AD72825-A0C9-4EEE-9F30-5689FFC6684E}"/>
    <cellStyle name="Separador de milhares 6 72 3 2" xfId="30376" xr:uid="{F95F2BFD-033B-477A-809C-CB9BB4192801}"/>
    <cellStyle name="Separador de milhares 6 72 3 3" xfId="40050" xr:uid="{15A1F5DE-B51F-416E-9490-F5B4E6AC972D}"/>
    <cellStyle name="Separador de milhares 6 72 3 4" xfId="45602" xr:uid="{5532A553-5B01-4F37-891A-998EB6C91603}"/>
    <cellStyle name="Separador de milhares 6 72 4" xfId="26859" xr:uid="{FB97D708-8D10-4967-BE2C-3AB04BC30A92}"/>
    <cellStyle name="Separador de milhares 6 72 5" xfId="28432" xr:uid="{D49F8939-CC65-4F72-9803-F210C89B286B}"/>
    <cellStyle name="Separador de milhares 6 72 6" xfId="40047" xr:uid="{B7E225CB-63AB-4AFD-B264-EB549164470C}"/>
    <cellStyle name="Separador de milhares 6 72 7" xfId="43158" xr:uid="{9ABDB685-540B-4AB8-A436-C58B580FD150}"/>
    <cellStyle name="Separador de milhares 6 73" xfId="23813" xr:uid="{B7A0154D-7949-455C-B393-A92639801230}"/>
    <cellStyle name="Separador de milhares 6 73 2" xfId="23814" xr:uid="{F6F532FB-0E0D-4E28-9BF6-1B0FB1D41D2F}"/>
    <cellStyle name="Separador de milhares 6 73 2 2" xfId="23815" xr:uid="{34135B21-47DC-4A21-A70E-064D0CC36DAD}"/>
    <cellStyle name="Separador de milhares 6 73 2 2 2" xfId="31600" xr:uid="{F231A543-3DF5-4679-845D-31FBA79812EA}"/>
    <cellStyle name="Separador de milhares 6 73 2 2 3" xfId="40053" xr:uid="{83601248-B8F6-4769-B821-F30B44FD964B}"/>
    <cellStyle name="Separador de milhares 6 73 2 2 4" xfId="46826" xr:uid="{9530D375-9478-47D1-B388-C2EF6040A767}"/>
    <cellStyle name="Separador de milhares 6 73 2 3" xfId="29157" xr:uid="{9C57A35C-85B5-4C05-9970-477A109FF89B}"/>
    <cellStyle name="Separador de milhares 6 73 2 4" xfId="40052" xr:uid="{23D11EDE-7BCF-4CCD-9D77-79DED8337FCC}"/>
    <cellStyle name="Separador de milhares 6 73 2 5" xfId="44382" xr:uid="{EEC2BF59-D7D6-437F-B03A-F2386EF23FAD}"/>
    <cellStyle name="Separador de milhares 6 73 3" xfId="23816" xr:uid="{085B2B9E-FD7C-4959-AA09-2F44F8660DA0}"/>
    <cellStyle name="Separador de milhares 6 73 3 2" xfId="30377" xr:uid="{A1C1C204-F15F-4ABA-99B1-DB2828FC81F3}"/>
    <cellStyle name="Separador de milhares 6 73 3 3" xfId="40054" xr:uid="{5858B547-35AC-4F28-B8F6-E350E415059D}"/>
    <cellStyle name="Separador de milhares 6 73 3 4" xfId="45603" xr:uid="{1F0AFAAF-6E5A-44E0-82DE-DA0CA57310F6}"/>
    <cellStyle name="Separador de milhares 6 73 4" xfId="26860" xr:uid="{D62BE8E4-14E8-4090-B512-56356BCFCB25}"/>
    <cellStyle name="Separador de milhares 6 73 5" xfId="28433" xr:uid="{AAC7EB6C-4BB7-4E09-82A3-A35C5103BB78}"/>
    <cellStyle name="Separador de milhares 6 73 6" xfId="40051" xr:uid="{3BAA6019-3158-4713-A049-4AB92EB09279}"/>
    <cellStyle name="Separador de milhares 6 73 7" xfId="43159" xr:uid="{CE7747C5-99DB-46AA-A0B7-4EFFC4148A77}"/>
    <cellStyle name="Separador de milhares 6 74" xfId="23817" xr:uid="{03A8D355-F90D-46C5-967E-540066617956}"/>
    <cellStyle name="Separador de milhares 6 74 2" xfId="23818" xr:uid="{6A3EF070-776E-47EE-9EBD-A78DEA960346}"/>
    <cellStyle name="Separador de milhares 6 74 2 2" xfId="23819" xr:uid="{6EBB9033-1E22-45A7-BD14-E3E6F1BE0152}"/>
    <cellStyle name="Separador de milhares 6 74 2 2 2" xfId="31601" xr:uid="{57A67AE9-2DAA-44EC-B65C-1761331A118C}"/>
    <cellStyle name="Separador de milhares 6 74 2 2 3" xfId="40057" xr:uid="{D8E031AE-A529-48BA-8415-7E4F7E07BE35}"/>
    <cellStyle name="Separador de milhares 6 74 2 2 4" xfId="46827" xr:uid="{C3370701-B762-4BDB-A87B-DA405F264AD5}"/>
    <cellStyle name="Separador de milhares 6 74 2 3" xfId="29158" xr:uid="{37FEDACB-E587-431D-8BC9-4BABCBA15565}"/>
    <cellStyle name="Separador de milhares 6 74 2 4" xfId="40056" xr:uid="{2046659F-2390-46DE-A21E-FFD63906719F}"/>
    <cellStyle name="Separador de milhares 6 74 2 5" xfId="44383" xr:uid="{2AB135F7-5A4A-4CD2-81E8-8AA5356A1207}"/>
    <cellStyle name="Separador de milhares 6 74 3" xfId="23820" xr:uid="{D68F2F12-8093-46F3-BF1E-C9EE3E85693B}"/>
    <cellStyle name="Separador de milhares 6 74 3 2" xfId="30378" xr:uid="{FC2EFFBB-7A4C-40E9-9D58-4C5625107265}"/>
    <cellStyle name="Separador de milhares 6 74 3 3" xfId="40058" xr:uid="{525936A7-F66A-4F97-89B7-31825100E5AC}"/>
    <cellStyle name="Separador de milhares 6 74 3 4" xfId="45604" xr:uid="{798692B2-A942-4070-AA77-E4A9A0283C98}"/>
    <cellStyle name="Separador de milhares 6 74 4" xfId="26861" xr:uid="{9BCCC7D7-9C5F-4127-BB8D-205CE277CD61}"/>
    <cellStyle name="Separador de milhares 6 74 5" xfId="28434" xr:uid="{0B74F3F1-7A6B-436B-A197-3DE7C41DE4C7}"/>
    <cellStyle name="Separador de milhares 6 74 6" xfId="40055" xr:uid="{AB03942C-FFBF-46BC-9A61-8D9E7F75CCDD}"/>
    <cellStyle name="Separador de milhares 6 74 7" xfId="43160" xr:uid="{1E76DFBB-F5DA-4CB8-AEA0-93D86A8E3336}"/>
    <cellStyle name="Separador de milhares 6 75" xfId="23821" xr:uid="{0BA947D7-26AC-4F8B-B675-BB9538F4F99C}"/>
    <cellStyle name="Separador de milhares 6 75 2" xfId="23822" xr:uid="{1B013CF5-8CBC-4C14-90A8-92EE30565790}"/>
    <cellStyle name="Separador de milhares 6 75 2 2" xfId="23823" xr:uid="{52EE3F26-FF81-42B2-8EDE-32D98ED27527}"/>
    <cellStyle name="Separador de milhares 6 75 2 2 2" xfId="31602" xr:uid="{CD362F64-63CD-4CC0-AC14-06D04147F710}"/>
    <cellStyle name="Separador de milhares 6 75 2 2 3" xfId="40061" xr:uid="{CFDB0A86-EE2A-46EA-A9E9-12D068BAA637}"/>
    <cellStyle name="Separador de milhares 6 75 2 2 4" xfId="46828" xr:uid="{C8C847EA-7F7C-4811-9D0D-C22E164B83A4}"/>
    <cellStyle name="Separador de milhares 6 75 2 3" xfId="29159" xr:uid="{F31D6597-4B9C-487B-A21B-6FD2324ACE80}"/>
    <cellStyle name="Separador de milhares 6 75 2 4" xfId="40060" xr:uid="{A53C5939-06F1-4151-9EFA-2BFD053593F8}"/>
    <cellStyle name="Separador de milhares 6 75 2 5" xfId="44384" xr:uid="{BD531C13-C1EB-49D4-BFDA-FD09CFDA6A89}"/>
    <cellStyle name="Separador de milhares 6 75 3" xfId="23824" xr:uid="{3ACCD63F-1EE2-4278-8950-B118F4D7200C}"/>
    <cellStyle name="Separador de milhares 6 75 3 2" xfId="30379" xr:uid="{3BAE0AAF-FFB2-4902-ABC1-7A3AD48916EA}"/>
    <cellStyle name="Separador de milhares 6 75 3 3" xfId="40062" xr:uid="{461B4DBA-2F96-4E3A-94B8-04B78C809504}"/>
    <cellStyle name="Separador de milhares 6 75 3 4" xfId="45605" xr:uid="{E9A624A0-9E1C-4B2B-93E4-EDA6C135480C}"/>
    <cellStyle name="Separador de milhares 6 75 4" xfId="26862" xr:uid="{CC96DB79-63D3-4AF1-8B6B-45A18AAECCDF}"/>
    <cellStyle name="Separador de milhares 6 75 5" xfId="28435" xr:uid="{DFFECD67-8515-4981-83A3-6B156CE7FC7A}"/>
    <cellStyle name="Separador de milhares 6 75 6" xfId="40059" xr:uid="{0C45E7AA-8D2C-4695-A490-519211E4D557}"/>
    <cellStyle name="Separador de milhares 6 75 7" xfId="43161" xr:uid="{036DAE6D-195A-4BC7-8EAD-F560184C37C4}"/>
    <cellStyle name="Separador de milhares 6 76" xfId="23825" xr:uid="{3C4FEA6A-5486-4F01-8EC6-E069055176CB}"/>
    <cellStyle name="Separador de milhares 6 76 2" xfId="23826" xr:uid="{1B88FC86-E9C9-4060-BC9B-142BE9374138}"/>
    <cellStyle name="Separador de milhares 6 76 2 2" xfId="23827" xr:uid="{2FD26CD2-895E-4EF0-836B-51FEAFDAECD7}"/>
    <cellStyle name="Separador de milhares 6 76 2 2 2" xfId="31603" xr:uid="{970E89CD-F1F6-4E5A-951E-B5A97F7F3D87}"/>
    <cellStyle name="Separador de milhares 6 76 2 2 3" xfId="40065" xr:uid="{FD4F31C2-FEC1-46BD-8AC4-2E40639E8D8D}"/>
    <cellStyle name="Separador de milhares 6 76 2 2 4" xfId="46829" xr:uid="{C9B370E6-034F-4B80-83AD-F08DB9AC4ECA}"/>
    <cellStyle name="Separador de milhares 6 76 2 3" xfId="29160" xr:uid="{5E5D225B-3DA0-44CE-B38B-47C1BD2CD616}"/>
    <cellStyle name="Separador de milhares 6 76 2 4" xfId="40064" xr:uid="{FAFB2A6B-2E55-4272-ADFE-1C4AE5F5C76E}"/>
    <cellStyle name="Separador de milhares 6 76 2 5" xfId="44385" xr:uid="{E8CE594C-68ED-4484-9739-731D08DB3D67}"/>
    <cellStyle name="Separador de milhares 6 76 3" xfId="23828" xr:uid="{2A4A004B-A993-4722-8D59-DAC0CA895B37}"/>
    <cellStyle name="Separador de milhares 6 76 3 2" xfId="30380" xr:uid="{2155AA5C-2FEC-4F4A-8FAD-8B4A6C1F34AA}"/>
    <cellStyle name="Separador de milhares 6 76 3 3" xfId="40066" xr:uid="{B2DA6284-4B42-4B7A-BF3E-294B6C02B624}"/>
    <cellStyle name="Separador de milhares 6 76 3 4" xfId="45606" xr:uid="{FCB9DC7D-9BD2-415D-83E4-88EC2353E694}"/>
    <cellStyle name="Separador de milhares 6 76 4" xfId="26863" xr:uid="{31C32E18-AAD6-4800-838C-B2ED49AF83BB}"/>
    <cellStyle name="Separador de milhares 6 76 5" xfId="28436" xr:uid="{49F3965B-E233-434F-A141-57B0484B8D37}"/>
    <cellStyle name="Separador de milhares 6 76 6" xfId="40063" xr:uid="{931EF6CD-38BB-4412-864C-27F38332C915}"/>
    <cellStyle name="Separador de milhares 6 76 7" xfId="43162" xr:uid="{393D5234-B5CD-402D-B67C-065B79E06A91}"/>
    <cellStyle name="Separador de milhares 6 77" xfId="23829" xr:uid="{7B604094-4250-4467-B943-02417C4D8E70}"/>
    <cellStyle name="Separador de milhares 6 77 2" xfId="23830" xr:uid="{CC1651E3-9AE0-4E79-A5DD-5481CF4E638C}"/>
    <cellStyle name="Separador de milhares 6 77 2 2" xfId="23831" xr:uid="{46475948-901C-44B1-9B10-A4DCBAA4748E}"/>
    <cellStyle name="Separador de milhares 6 77 2 2 2" xfId="31604" xr:uid="{DA37727B-5E13-43E2-BAE0-7F26D77DB065}"/>
    <cellStyle name="Separador de milhares 6 77 2 2 3" xfId="40069" xr:uid="{E5A8F11F-2943-4754-A60F-29DC82ACD472}"/>
    <cellStyle name="Separador de milhares 6 77 2 2 4" xfId="46830" xr:uid="{4A015F98-FE12-4EB6-89D9-8EDA52878A70}"/>
    <cellStyle name="Separador de milhares 6 77 2 3" xfId="29161" xr:uid="{42681892-9D49-47E7-856C-82DA31732173}"/>
    <cellStyle name="Separador de milhares 6 77 2 4" xfId="40068" xr:uid="{EC871A35-0692-4DC5-B1C7-4BCF31EC1083}"/>
    <cellStyle name="Separador de milhares 6 77 2 5" xfId="44386" xr:uid="{4FEC8F9F-3D6D-4839-8A90-551073A5D464}"/>
    <cellStyle name="Separador de milhares 6 77 3" xfId="23832" xr:uid="{209CCC27-16C2-42EB-B3C5-CED4C0AB0A59}"/>
    <cellStyle name="Separador de milhares 6 77 3 2" xfId="30381" xr:uid="{926FA3C2-6FD2-4623-A551-1921FE1396A5}"/>
    <cellStyle name="Separador de milhares 6 77 3 3" xfId="40070" xr:uid="{3B307643-6B71-4EB8-A3D2-6D90CE557BDF}"/>
    <cellStyle name="Separador de milhares 6 77 3 4" xfId="45607" xr:uid="{DC959BD2-3B7C-4E7C-8E57-53291D721BB7}"/>
    <cellStyle name="Separador de milhares 6 77 4" xfId="26864" xr:uid="{11A2C5E7-1918-43DA-818A-135700B29C0E}"/>
    <cellStyle name="Separador de milhares 6 77 5" xfId="28437" xr:uid="{01003611-BDAA-4C49-9CF8-B9D594ED3A76}"/>
    <cellStyle name="Separador de milhares 6 77 6" xfId="40067" xr:uid="{AECBE374-1C09-44AF-9785-31A3B84808E9}"/>
    <cellStyle name="Separador de milhares 6 77 7" xfId="43163" xr:uid="{150D72C9-B79F-4EE9-AE71-41F61B249445}"/>
    <cellStyle name="Separador de milhares 6 78" xfId="23833" xr:uid="{9A97C1C3-5A63-4A27-B087-131B0B7835C2}"/>
    <cellStyle name="Separador de milhares 6 78 2" xfId="23834" xr:uid="{1014D909-AD40-45A5-B650-F66239C7CE8F}"/>
    <cellStyle name="Separador de milhares 6 78 2 2" xfId="23835" xr:uid="{F819296F-B250-4068-A5CF-BE3F5C7C7478}"/>
    <cellStyle name="Separador de milhares 6 78 2 2 2" xfId="31605" xr:uid="{E40B1941-8808-45DA-B577-840C2AD5AA7D}"/>
    <cellStyle name="Separador de milhares 6 78 2 2 3" xfId="40073" xr:uid="{79A1970F-4B40-45A8-807B-97A8D618CD11}"/>
    <cellStyle name="Separador de milhares 6 78 2 2 4" xfId="46831" xr:uid="{F63D63A6-7EF6-4C54-BE75-F2E457AC9BBE}"/>
    <cellStyle name="Separador de milhares 6 78 2 3" xfId="29162" xr:uid="{FE056F70-E86A-4CDC-B84B-57D3F2AA34C2}"/>
    <cellStyle name="Separador de milhares 6 78 2 4" xfId="40072" xr:uid="{84C5EEE7-6F55-438A-80BF-580175DAC5C1}"/>
    <cellStyle name="Separador de milhares 6 78 2 5" xfId="44387" xr:uid="{8E07045E-50EF-4BB6-A0C1-76CA5E705234}"/>
    <cellStyle name="Separador de milhares 6 78 3" xfId="23836" xr:uid="{E1683FCC-2794-4FF0-B96D-0F201735CD91}"/>
    <cellStyle name="Separador de milhares 6 78 3 2" xfId="30382" xr:uid="{22403E30-13D4-4040-8796-8B38B56E7F71}"/>
    <cellStyle name="Separador de milhares 6 78 3 3" xfId="40074" xr:uid="{C6DB1123-426A-4B01-A355-926EC5C7B413}"/>
    <cellStyle name="Separador de milhares 6 78 3 4" xfId="45608" xr:uid="{240BAFE2-5AA1-4AD0-A02B-655E1C2A2F9B}"/>
    <cellStyle name="Separador de milhares 6 78 4" xfId="26865" xr:uid="{C2BCB9AC-2C56-4255-A1A4-DA336E75344F}"/>
    <cellStyle name="Separador de milhares 6 78 5" xfId="28438" xr:uid="{8A08E011-AFCE-4407-850E-80FAFC6444F1}"/>
    <cellStyle name="Separador de milhares 6 78 6" xfId="40071" xr:uid="{1EAA81B7-CA87-4A3E-AA54-77A52BAF1003}"/>
    <cellStyle name="Separador de milhares 6 78 7" xfId="43164" xr:uid="{B2084C02-E37D-43E7-9A32-6B2851F7998F}"/>
    <cellStyle name="Separador de milhares 6 79" xfId="23837" xr:uid="{E2E71083-08A5-4DB8-980E-381FE119E942}"/>
    <cellStyle name="Separador de milhares 6 79 2" xfId="23838" xr:uid="{29CD497A-97B0-436D-9F94-38EF0BBAB93B}"/>
    <cellStyle name="Separador de milhares 6 79 2 2" xfId="23839" xr:uid="{CBA82B63-3C7B-45BC-8231-3F8C65193DCE}"/>
    <cellStyle name="Separador de milhares 6 79 2 2 2" xfId="31606" xr:uid="{3BCAC508-8633-4889-98FE-2FF75CFF890E}"/>
    <cellStyle name="Separador de milhares 6 79 2 2 3" xfId="40077" xr:uid="{B1E4E069-9FCC-40CC-B502-CB96E8F3CA80}"/>
    <cellStyle name="Separador de milhares 6 79 2 2 4" xfId="46832" xr:uid="{D3A8335B-EF2E-4A0A-A27F-A1D2FDF1BDB8}"/>
    <cellStyle name="Separador de milhares 6 79 2 3" xfId="29163" xr:uid="{6EFA5CAA-49B9-4969-B474-66126C0C001A}"/>
    <cellStyle name="Separador de milhares 6 79 2 4" xfId="40076" xr:uid="{A0FD109E-92F8-4386-8763-1EE0E1DEF528}"/>
    <cellStyle name="Separador de milhares 6 79 2 5" xfId="44388" xr:uid="{CD2C63A2-0436-4C7B-838A-9F5692DA465E}"/>
    <cellStyle name="Separador de milhares 6 79 3" xfId="23840" xr:uid="{1667AD45-AA25-4A4C-92B4-134A8924C023}"/>
    <cellStyle name="Separador de milhares 6 79 3 2" xfId="30383" xr:uid="{A068C7F0-E812-4AF7-B48E-2EF7AD880109}"/>
    <cellStyle name="Separador de milhares 6 79 3 3" xfId="40078" xr:uid="{BCDE19FF-B7F0-45D7-9D92-5E637B7258AB}"/>
    <cellStyle name="Separador de milhares 6 79 3 4" xfId="45609" xr:uid="{0C60B013-A6F8-441F-9002-54FCAD832335}"/>
    <cellStyle name="Separador de milhares 6 79 4" xfId="26866" xr:uid="{3FECB3E6-F507-46BA-9817-C8E4A908F95C}"/>
    <cellStyle name="Separador de milhares 6 79 5" xfId="28439" xr:uid="{1605906E-C080-43DB-BC69-0D2C309214AA}"/>
    <cellStyle name="Separador de milhares 6 79 6" xfId="40075" xr:uid="{9E30AD1C-8A69-4662-A68B-10C7013689B9}"/>
    <cellStyle name="Separador de milhares 6 79 7" xfId="43165" xr:uid="{03C49F54-4E87-455E-B5B3-3C071FFBEAFC}"/>
    <cellStyle name="Separador de milhares 6 8" xfId="23841" xr:uid="{19599FF1-6BCB-47F3-AAA5-9EAD44119011}"/>
    <cellStyle name="Separador de milhares 6 8 2" xfId="23842" xr:uid="{934FE1BB-C2EA-4D62-B917-CD40609E6500}"/>
    <cellStyle name="Separador de milhares 6 8 2 2" xfId="23843" xr:uid="{C1D8038B-3372-4128-BE98-A33E83D94680}"/>
    <cellStyle name="Separador de milhares 6 8 2 2 2" xfId="31607" xr:uid="{545F3039-A66C-4D4D-AFB9-45C81D0FD467}"/>
    <cellStyle name="Separador de milhares 6 8 2 2 3" xfId="40081" xr:uid="{16D58E9C-B274-402E-B8D5-368DCC79845F}"/>
    <cellStyle name="Separador de milhares 6 8 2 2 4" xfId="46833" xr:uid="{D415C967-5F8E-4B81-91BB-C67505EB0CC9}"/>
    <cellStyle name="Separador de milhares 6 8 2 3" xfId="29164" xr:uid="{311E2316-B9EE-4701-91FC-1F453A3E3CAB}"/>
    <cellStyle name="Separador de milhares 6 8 2 4" xfId="40080" xr:uid="{029700F2-6AD0-45E6-9857-0EEF68CDF9F9}"/>
    <cellStyle name="Separador de milhares 6 8 2 5" xfId="44389" xr:uid="{F68A1218-AD94-4B18-A66D-A14ADDA241C1}"/>
    <cellStyle name="Separador de milhares 6 8 3" xfId="23844" xr:uid="{AA031CC9-1562-4979-A931-FA6D6CC845BC}"/>
    <cellStyle name="Separador de milhares 6 8 3 2" xfId="30384" xr:uid="{437F8D43-1197-4E9A-B44D-8B49CB7772CE}"/>
    <cellStyle name="Separador de milhares 6 8 3 3" xfId="40082" xr:uid="{E3B8AA5A-163D-49ED-9F36-FD40120394FE}"/>
    <cellStyle name="Separador de milhares 6 8 3 4" xfId="45610" xr:uid="{08539B41-6259-409B-83F5-9B39F7F619AA}"/>
    <cellStyle name="Separador de milhares 6 8 4" xfId="26867" xr:uid="{0B2166B9-E0B6-429F-83FB-04097E7D859F}"/>
    <cellStyle name="Separador de milhares 6 8 5" xfId="28440" xr:uid="{6A1A0275-04AC-402B-BB24-1159F5E2CCE0}"/>
    <cellStyle name="Separador de milhares 6 8 6" xfId="40079" xr:uid="{264801FF-7C85-471A-AB51-3C090D1B8C4E}"/>
    <cellStyle name="Separador de milhares 6 8 7" xfId="43166" xr:uid="{5B604423-82A0-4379-81DF-30D6F35A7A4A}"/>
    <cellStyle name="Separador de milhares 6 80" xfId="23845" xr:uid="{2C4F8C71-5736-4CBF-910A-91DAC0DEC586}"/>
    <cellStyle name="Separador de milhares 6 80 2" xfId="23846" xr:uid="{40E64C14-0FD0-40E9-B18A-341302716BF8}"/>
    <cellStyle name="Separador de milhares 6 80 2 2" xfId="23847" xr:uid="{A6EBF8DF-1C1C-4EC8-9512-6AFE773BFA05}"/>
    <cellStyle name="Separador de milhares 6 80 2 2 2" xfId="31608" xr:uid="{6A368CF7-5AAF-41F5-899B-8214D5E808BC}"/>
    <cellStyle name="Separador de milhares 6 80 2 2 3" xfId="40085" xr:uid="{FC1A9F73-C2A2-40EB-B9B5-3C3427DA334F}"/>
    <cellStyle name="Separador de milhares 6 80 2 2 4" xfId="46834" xr:uid="{263CD345-0FE4-4266-8263-EE8DD49F26C0}"/>
    <cellStyle name="Separador de milhares 6 80 2 3" xfId="29165" xr:uid="{63E4E3E4-348E-4BD2-A68B-6702EF1ACDA8}"/>
    <cellStyle name="Separador de milhares 6 80 2 4" xfId="40084" xr:uid="{B3BCDDF6-C6B6-4476-A119-46CCF735EA42}"/>
    <cellStyle name="Separador de milhares 6 80 2 5" xfId="44390" xr:uid="{633F7A52-256E-4531-A0EB-96751A92DD5B}"/>
    <cellStyle name="Separador de milhares 6 80 3" xfId="23848" xr:uid="{E54122E5-044E-4559-AC59-749DCE476B21}"/>
    <cellStyle name="Separador de milhares 6 80 3 2" xfId="30385" xr:uid="{455A8EAC-E8C3-4BBC-84AE-F03F58C2C0AD}"/>
    <cellStyle name="Separador de milhares 6 80 3 3" xfId="40086" xr:uid="{C6BA3FF6-6722-4E3A-9702-D698053C9122}"/>
    <cellStyle name="Separador de milhares 6 80 3 4" xfId="45611" xr:uid="{A4B1D3E8-BF34-457D-9587-6E05F0EFCACF}"/>
    <cellStyle name="Separador de milhares 6 80 4" xfId="26868" xr:uid="{5B68F66E-5D10-4ADD-988F-FB65817297D6}"/>
    <cellStyle name="Separador de milhares 6 80 5" xfId="28441" xr:uid="{C0545622-9C23-48BF-BAC2-CEF14A08F0BA}"/>
    <cellStyle name="Separador de milhares 6 80 6" xfId="40083" xr:uid="{E3758C82-87CC-43B4-A41B-3F954CD528F1}"/>
    <cellStyle name="Separador de milhares 6 80 7" xfId="43167" xr:uid="{CFADE87B-BCD1-4D44-B231-A2CE7817EEFB}"/>
    <cellStyle name="Separador de milhares 6 81" xfId="23849" xr:uid="{FFE7D691-FDF6-4D2F-B3F8-F80603786A34}"/>
    <cellStyle name="Separador de milhares 6 81 2" xfId="23850" xr:uid="{20C87ED1-C0D0-4385-8D95-E684437051AA}"/>
    <cellStyle name="Separador de milhares 6 81 2 2" xfId="23851" xr:uid="{A997130E-A1D3-4E10-9C2D-6C772FD19E3B}"/>
    <cellStyle name="Separador de milhares 6 81 2 2 2" xfId="31609" xr:uid="{490B6E82-2A70-451F-88A2-E30213B62D0A}"/>
    <cellStyle name="Separador de milhares 6 81 2 2 3" xfId="40089" xr:uid="{9BB7133D-9F34-45EA-8CAF-CF1A62C76B1D}"/>
    <cellStyle name="Separador de milhares 6 81 2 2 4" xfId="46835" xr:uid="{2C7E659C-51EB-4413-8687-59A1F5DEB298}"/>
    <cellStyle name="Separador de milhares 6 81 2 3" xfId="29166" xr:uid="{3CA8F0FF-5675-413E-9205-68D5A6EA383A}"/>
    <cellStyle name="Separador de milhares 6 81 2 4" xfId="40088" xr:uid="{5A448E72-8049-4E17-A974-9502E39247C7}"/>
    <cellStyle name="Separador de milhares 6 81 2 5" xfId="44391" xr:uid="{99F2011B-17FC-4986-BD8C-0E89164AC675}"/>
    <cellStyle name="Separador de milhares 6 81 3" xfId="23852" xr:uid="{0A0B6B16-CE6A-493F-A1C8-F973EDF05608}"/>
    <cellStyle name="Separador de milhares 6 81 3 2" xfId="30386" xr:uid="{F8B2C02D-6D12-455B-A008-10968B1F29F7}"/>
    <cellStyle name="Separador de milhares 6 81 3 3" xfId="40090" xr:uid="{6ABDC3B4-29EB-4550-A66E-D89B363EB020}"/>
    <cellStyle name="Separador de milhares 6 81 3 4" xfId="45612" xr:uid="{353BAA86-2CAA-4E8E-B20F-881E5B77289D}"/>
    <cellStyle name="Separador de milhares 6 81 4" xfId="26869" xr:uid="{8AF2DA36-7D1E-4779-A681-BB4A8E7AFC4E}"/>
    <cellStyle name="Separador de milhares 6 81 5" xfId="28442" xr:uid="{1138E1C2-BA05-4857-BBC7-9D1988561172}"/>
    <cellStyle name="Separador de milhares 6 81 6" xfId="40087" xr:uid="{B4F0F186-A35C-40B7-A7C7-DD9BB5B7AAAD}"/>
    <cellStyle name="Separador de milhares 6 81 7" xfId="43168" xr:uid="{6CEA508C-DA36-4C33-857B-6515264A9AD1}"/>
    <cellStyle name="Separador de milhares 6 82" xfId="23853" xr:uid="{93E72EFB-FFB4-4DE1-829F-2FE254F45933}"/>
    <cellStyle name="Separador de milhares 6 82 2" xfId="23854" xr:uid="{93E345E1-2E23-4F91-B816-2EF6A724AD2A}"/>
    <cellStyle name="Separador de milhares 6 82 2 2" xfId="23855" xr:uid="{D8EF8BBB-81BF-4863-8691-0159E8F02BCA}"/>
    <cellStyle name="Separador de milhares 6 82 2 2 2" xfId="31610" xr:uid="{0658DFC9-9967-46C3-8704-2DCA02203637}"/>
    <cellStyle name="Separador de milhares 6 82 2 2 3" xfId="40093" xr:uid="{E6250E10-9DFC-44C8-B002-42CD4FA7E261}"/>
    <cellStyle name="Separador de milhares 6 82 2 2 4" xfId="46836" xr:uid="{44A01287-103E-4822-A172-811DF40EF9FD}"/>
    <cellStyle name="Separador de milhares 6 82 2 3" xfId="29167" xr:uid="{FD877B81-D409-42E2-836B-B977BC031D64}"/>
    <cellStyle name="Separador de milhares 6 82 2 4" xfId="40092" xr:uid="{0CA54892-F612-4101-BD28-808D9990C4D0}"/>
    <cellStyle name="Separador de milhares 6 82 2 5" xfId="44392" xr:uid="{82D3A35E-5869-46C5-9B59-94AE0BBF5AB5}"/>
    <cellStyle name="Separador de milhares 6 82 3" xfId="23856" xr:uid="{A0FDC136-79B0-4E83-B997-3FB4F98579B3}"/>
    <cellStyle name="Separador de milhares 6 82 3 2" xfId="30387" xr:uid="{BEDE769A-7168-45CE-BCD4-A19D069DE45E}"/>
    <cellStyle name="Separador de milhares 6 82 3 3" xfId="40094" xr:uid="{16B87801-02FA-43FE-AE73-F77092B8068D}"/>
    <cellStyle name="Separador de milhares 6 82 3 4" xfId="45613" xr:uid="{979CE2BF-250F-4A4B-A940-4265C00D87D9}"/>
    <cellStyle name="Separador de milhares 6 82 4" xfId="26870" xr:uid="{F36297B3-88E0-48A8-9A7C-1DB3439BB0EE}"/>
    <cellStyle name="Separador de milhares 6 82 5" xfId="28443" xr:uid="{A4054722-819D-4936-8F88-72D9D79CE6D8}"/>
    <cellStyle name="Separador de milhares 6 82 6" xfId="40091" xr:uid="{79612034-578E-4A5F-9A31-FE2E581CDF6C}"/>
    <cellStyle name="Separador de milhares 6 82 7" xfId="43169" xr:uid="{0F3746C7-E7BF-4B47-9AF8-E8EBD6A94209}"/>
    <cellStyle name="Separador de milhares 6 83" xfId="23857" xr:uid="{99E353ED-2694-4BCE-A8BF-AED524AB07D3}"/>
    <cellStyle name="Separador de milhares 6 83 2" xfId="23858" xr:uid="{C2539B17-D451-49E1-A621-82BD15014C97}"/>
    <cellStyle name="Separador de milhares 6 83 2 2" xfId="23859" xr:uid="{77D684FF-CF1C-4227-A741-CA03FF56BA7D}"/>
    <cellStyle name="Separador de milhares 6 83 2 2 2" xfId="31611" xr:uid="{CA251040-FB5C-4AC0-A3FC-8A1FBC61FC12}"/>
    <cellStyle name="Separador de milhares 6 83 2 2 3" xfId="40097" xr:uid="{7E49909B-479A-4F27-8A15-C1A8B1B87624}"/>
    <cellStyle name="Separador de milhares 6 83 2 2 4" xfId="46837" xr:uid="{D16B7120-4DAE-4789-B584-24664ACDA7E4}"/>
    <cellStyle name="Separador de milhares 6 83 2 3" xfId="29168" xr:uid="{1A2AFB59-27CD-49E2-84AF-08714E902098}"/>
    <cellStyle name="Separador de milhares 6 83 2 4" xfId="40096" xr:uid="{E92968EB-AAC8-42D3-9EBB-CEDAA58CF3E9}"/>
    <cellStyle name="Separador de milhares 6 83 2 5" xfId="44393" xr:uid="{7520B620-ADBE-4525-83F4-118A3565C005}"/>
    <cellStyle name="Separador de milhares 6 83 3" xfId="23860" xr:uid="{6BCF976A-84F0-4CFC-93BE-28B52E2C65F6}"/>
    <cellStyle name="Separador de milhares 6 83 3 2" xfId="30388" xr:uid="{5D535315-7252-4B1B-BD14-6771D5798CF0}"/>
    <cellStyle name="Separador de milhares 6 83 3 3" xfId="40098" xr:uid="{D332EAC5-9004-49D8-9743-97A79E9D0467}"/>
    <cellStyle name="Separador de milhares 6 83 3 4" xfId="45614" xr:uid="{FECD017F-E34E-480C-8628-EA27D2FB8715}"/>
    <cellStyle name="Separador de milhares 6 83 4" xfId="26871" xr:uid="{8ED9ACB8-AA76-4889-AEBB-75553F554A7C}"/>
    <cellStyle name="Separador de milhares 6 83 5" xfId="28444" xr:uid="{BAE2FA71-0BD4-4708-A48A-4C7DB7E8C3A4}"/>
    <cellStyle name="Separador de milhares 6 83 6" xfId="40095" xr:uid="{4CCE64B4-BAE0-420C-B4A7-563A34273B7F}"/>
    <cellStyle name="Separador de milhares 6 83 7" xfId="43170" xr:uid="{9B677113-5DA9-47CD-97A1-0A71CAEE3748}"/>
    <cellStyle name="Separador de milhares 6 84" xfId="23861" xr:uid="{EAAA0E7C-9772-472D-A5C1-1EB7BD1F29AD}"/>
    <cellStyle name="Separador de milhares 6 84 2" xfId="23862" xr:uid="{9D0F114D-03A7-4C2D-86A3-D7BBA209E525}"/>
    <cellStyle name="Separador de milhares 6 84 2 2" xfId="23863" xr:uid="{1D6DF644-5E61-4254-9073-FB7D2C79F536}"/>
    <cellStyle name="Separador de milhares 6 84 2 2 2" xfId="31612" xr:uid="{13EB04EE-FBA4-4FE8-B71C-F7D55E79B303}"/>
    <cellStyle name="Separador de milhares 6 84 2 2 3" xfId="40101" xr:uid="{5BAD4C23-FA83-492A-BA7F-ED1DF845B6E9}"/>
    <cellStyle name="Separador de milhares 6 84 2 2 4" xfId="46838" xr:uid="{31AFED42-F840-43F4-9E35-4C5F9B1E4898}"/>
    <cellStyle name="Separador de milhares 6 84 2 3" xfId="29169" xr:uid="{CB44362B-4516-42CE-9746-C69FB1687A81}"/>
    <cellStyle name="Separador de milhares 6 84 2 4" xfId="40100" xr:uid="{2BC3FADC-9A4F-4D23-B094-2609F56E20B4}"/>
    <cellStyle name="Separador de milhares 6 84 2 5" xfId="44394" xr:uid="{5DBAC691-E7A2-4334-9188-208948BBDBA8}"/>
    <cellStyle name="Separador de milhares 6 84 3" xfId="23864" xr:uid="{7903A78B-2921-49DA-BC11-21395BD7B54E}"/>
    <cellStyle name="Separador de milhares 6 84 3 2" xfId="30389" xr:uid="{1601C57E-11A3-4F2E-8175-9857B35A2645}"/>
    <cellStyle name="Separador de milhares 6 84 3 3" xfId="40102" xr:uid="{686B8DDD-B628-4E55-A483-DAF4DCD21FF3}"/>
    <cellStyle name="Separador de milhares 6 84 3 4" xfId="45615" xr:uid="{8046518B-46CC-4F79-9E5B-0799D0E05A3E}"/>
    <cellStyle name="Separador de milhares 6 84 4" xfId="26872" xr:uid="{EFCB7D3B-2E54-4554-9197-EEB86E137D6C}"/>
    <cellStyle name="Separador de milhares 6 84 5" xfId="28445" xr:uid="{D73CDDC8-D2CD-4E04-92CD-614BE2FC6E67}"/>
    <cellStyle name="Separador de milhares 6 84 6" xfId="40099" xr:uid="{FA3EBB63-4C7F-49A8-A1F4-954BA1A870D7}"/>
    <cellStyle name="Separador de milhares 6 84 7" xfId="43171" xr:uid="{B780719A-C1C4-4073-8EA5-595271AD4705}"/>
    <cellStyle name="Separador de milhares 6 85" xfId="23865" xr:uid="{0419FAC8-FC3D-48C4-925C-A6F87E0B786E}"/>
    <cellStyle name="Separador de milhares 6 85 2" xfId="23866" xr:uid="{0FCB8656-9728-4A70-A902-74AF86BF0BB6}"/>
    <cellStyle name="Separador de milhares 6 85 2 2" xfId="23867" xr:uid="{9A905A25-B8C9-47B6-B02B-45C60FCE39B9}"/>
    <cellStyle name="Separador de milhares 6 85 2 2 2" xfId="31613" xr:uid="{694A8F61-7DEA-485F-B271-EA8892306E61}"/>
    <cellStyle name="Separador de milhares 6 85 2 2 3" xfId="40105" xr:uid="{E1138BC2-794D-4F68-974D-53EA787FF0BD}"/>
    <cellStyle name="Separador de milhares 6 85 2 2 4" xfId="46839" xr:uid="{3655DE1D-60EE-4D6E-BBCB-D8A432AB6822}"/>
    <cellStyle name="Separador de milhares 6 85 2 3" xfId="29170" xr:uid="{A3431F3E-88EF-438F-8F70-302FB50FFB12}"/>
    <cellStyle name="Separador de milhares 6 85 2 4" xfId="40104" xr:uid="{C15E52E5-764C-485B-8D11-4AD3CBAF0664}"/>
    <cellStyle name="Separador de milhares 6 85 2 5" xfId="44395" xr:uid="{4DC7285E-BC11-4789-A1FF-D894F4D6055F}"/>
    <cellStyle name="Separador de milhares 6 85 3" xfId="23868" xr:uid="{2E647F4E-CFB0-4BD6-8D4A-50F40DDC670F}"/>
    <cellStyle name="Separador de milhares 6 85 3 2" xfId="30390" xr:uid="{4AF6389B-FE06-4F59-9E55-242F69590E88}"/>
    <cellStyle name="Separador de milhares 6 85 3 3" xfId="40106" xr:uid="{9BB89870-7A47-45E5-93DB-E2927E7655C5}"/>
    <cellStyle name="Separador de milhares 6 85 3 4" xfId="45616" xr:uid="{FE879C7D-59AC-4912-868F-79D1D53E697A}"/>
    <cellStyle name="Separador de milhares 6 85 4" xfId="26873" xr:uid="{D335809C-E4F8-4F78-BD99-53C77771F998}"/>
    <cellStyle name="Separador de milhares 6 85 5" xfId="28446" xr:uid="{FE217B51-119A-45DE-A783-19762FDA441E}"/>
    <cellStyle name="Separador de milhares 6 85 6" xfId="40103" xr:uid="{928A3595-F478-456C-97E9-A4A4AAB027F2}"/>
    <cellStyle name="Separador de milhares 6 85 7" xfId="43172" xr:uid="{249F03D6-8048-4B83-99F0-AB6C53C7412C}"/>
    <cellStyle name="Separador de milhares 6 86" xfId="23869" xr:uid="{EA909D06-DC48-4750-B445-607E1C3AE6CE}"/>
    <cellStyle name="Separador de milhares 6 86 2" xfId="23870" xr:uid="{FAEA6C64-94ED-4E61-8290-8ACC3ADF92AB}"/>
    <cellStyle name="Separador de milhares 6 86 2 2" xfId="23871" xr:uid="{3FD7B801-D7CF-4A45-930C-D27B7D9B370F}"/>
    <cellStyle name="Separador de milhares 6 86 2 2 2" xfId="31614" xr:uid="{50424FEB-F7ED-4D44-9F13-75B0FB9ED76E}"/>
    <cellStyle name="Separador de milhares 6 86 2 2 3" xfId="40109" xr:uid="{36FA4114-BFD7-472B-92B8-06A25E3E3F18}"/>
    <cellStyle name="Separador de milhares 6 86 2 2 4" xfId="46840" xr:uid="{6E7C3542-6D97-4482-A96F-C025876E6288}"/>
    <cellStyle name="Separador de milhares 6 86 2 3" xfId="29171" xr:uid="{937A0E18-2BA9-47CD-9041-80D6C975921C}"/>
    <cellStyle name="Separador de milhares 6 86 2 4" xfId="40108" xr:uid="{B59ADC32-B5E3-4AC4-8106-AFB7D265250F}"/>
    <cellStyle name="Separador de milhares 6 86 2 5" xfId="44396" xr:uid="{EB60EE5D-6795-4782-864B-B33617531EDF}"/>
    <cellStyle name="Separador de milhares 6 86 3" xfId="23872" xr:uid="{8AE07200-50FE-46CB-8B3D-B61078D47EA5}"/>
    <cellStyle name="Separador de milhares 6 86 3 2" xfId="30391" xr:uid="{CCFD5376-DB2A-4730-939F-17745E7A62E5}"/>
    <cellStyle name="Separador de milhares 6 86 3 3" xfId="40110" xr:uid="{C742E0CC-D094-4756-A645-06CBEBBCC525}"/>
    <cellStyle name="Separador de milhares 6 86 3 4" xfId="45617" xr:uid="{DAAD0D62-AC88-4BE7-8D3E-C17DAEB6ABAF}"/>
    <cellStyle name="Separador de milhares 6 86 4" xfId="26874" xr:uid="{E39EE12A-7CB6-4367-9B84-4D2D5B01D273}"/>
    <cellStyle name="Separador de milhares 6 86 5" xfId="28447" xr:uid="{5C1DE4AA-EC11-46A7-883F-DC1AC37786EF}"/>
    <cellStyle name="Separador de milhares 6 86 6" xfId="40107" xr:uid="{002E029D-9309-4800-BE01-6F3EBE53766F}"/>
    <cellStyle name="Separador de milhares 6 86 7" xfId="43173" xr:uid="{14543350-E5CF-4D57-8DF8-8568348E144F}"/>
    <cellStyle name="Separador de milhares 6 87" xfId="23873" xr:uid="{BD0304FD-4B1C-41A5-9925-55C3384613C9}"/>
    <cellStyle name="Separador de milhares 6 87 2" xfId="23874" xr:uid="{A76931B1-DE66-4A87-88EC-2A6BDD929ECE}"/>
    <cellStyle name="Separador de milhares 6 87 2 2" xfId="23875" xr:uid="{D5C30CD1-4273-49DC-BDBF-AB77791EF79F}"/>
    <cellStyle name="Separador de milhares 6 87 2 2 2" xfId="31615" xr:uid="{445EF013-4186-4096-8271-F462F4D099ED}"/>
    <cellStyle name="Separador de milhares 6 87 2 2 3" xfId="40113" xr:uid="{1D3BBA2D-9E8C-4A7A-B6C1-3FCB8347F493}"/>
    <cellStyle name="Separador de milhares 6 87 2 2 4" xfId="46841" xr:uid="{C19A697B-9ECE-4AC3-83D1-610377AB068A}"/>
    <cellStyle name="Separador de milhares 6 87 2 3" xfId="29172" xr:uid="{CAA72CEF-5C80-4E03-85D7-96CAA6052C60}"/>
    <cellStyle name="Separador de milhares 6 87 2 4" xfId="40112" xr:uid="{C3AC1186-FD33-4309-BBD3-E0B53C79A2BD}"/>
    <cellStyle name="Separador de milhares 6 87 2 5" xfId="44397" xr:uid="{BC11952A-E246-47F5-8434-CB0BBCC051B6}"/>
    <cellStyle name="Separador de milhares 6 87 3" xfId="23876" xr:uid="{1946FE90-9C53-4BE6-8400-5E0050639FF9}"/>
    <cellStyle name="Separador de milhares 6 87 3 2" xfId="30392" xr:uid="{14C3F7FB-491B-4E2F-A2C5-405370FC64C7}"/>
    <cellStyle name="Separador de milhares 6 87 3 3" xfId="40114" xr:uid="{94A47864-85ED-4B59-B88D-A9CB67ABBA8B}"/>
    <cellStyle name="Separador de milhares 6 87 3 4" xfId="45618" xr:uid="{75DA9196-4AFC-4F57-8F4F-71988FC1CC0C}"/>
    <cellStyle name="Separador de milhares 6 87 4" xfId="26875" xr:uid="{6CC71AC1-D1F6-4510-8AED-901642AE5D12}"/>
    <cellStyle name="Separador de milhares 6 87 5" xfId="28448" xr:uid="{836AA064-F121-486D-B7D5-E6E90A3AB5A9}"/>
    <cellStyle name="Separador de milhares 6 87 6" xfId="40111" xr:uid="{9AB5C5FA-C405-4425-9C85-ACED713ABE31}"/>
    <cellStyle name="Separador de milhares 6 87 7" xfId="43174" xr:uid="{76CE392A-F977-47DC-9D0D-E2A92E512A1E}"/>
    <cellStyle name="Separador de milhares 6 88" xfId="23877" xr:uid="{C98B1391-0B5A-4322-87AC-6AB9443372A4}"/>
    <cellStyle name="Separador de milhares 6 88 2" xfId="23878" xr:uid="{6D9BA473-DFFD-4712-AEAC-CA3AED7DF9E5}"/>
    <cellStyle name="Separador de milhares 6 88 2 2" xfId="23879" xr:uid="{69F3E76D-85B9-4ED8-BF4E-6B909F7AD305}"/>
    <cellStyle name="Separador de milhares 6 88 2 2 2" xfId="31616" xr:uid="{4D7F03DB-FD43-48C7-8383-71EAC0DE5A75}"/>
    <cellStyle name="Separador de milhares 6 88 2 2 3" xfId="40117" xr:uid="{3EE7B566-F74E-4AB6-B03F-05FD46EB9499}"/>
    <cellStyle name="Separador de milhares 6 88 2 2 4" xfId="46842" xr:uid="{256C6C1A-89BC-48F6-A980-0E88A9305968}"/>
    <cellStyle name="Separador de milhares 6 88 2 3" xfId="29173" xr:uid="{408CF532-FDD7-44AE-BC80-B419806DD851}"/>
    <cellStyle name="Separador de milhares 6 88 2 4" xfId="40116" xr:uid="{387736B5-7E57-4824-90F4-8DF467F3C925}"/>
    <cellStyle name="Separador de milhares 6 88 2 5" xfId="44398" xr:uid="{7B0977E4-8AEA-41A8-8AD7-129B3C2303BE}"/>
    <cellStyle name="Separador de milhares 6 88 3" xfId="23880" xr:uid="{A509002D-21F4-43A8-B414-07E9FD5E8D40}"/>
    <cellStyle name="Separador de milhares 6 88 3 2" xfId="30393" xr:uid="{BC88C2B0-0C0E-4B2C-AF4D-EC2785BF3F02}"/>
    <cellStyle name="Separador de milhares 6 88 3 3" xfId="40118" xr:uid="{22E386BD-936D-48D5-9642-175FDE65DB20}"/>
    <cellStyle name="Separador de milhares 6 88 3 4" xfId="45619" xr:uid="{9255966F-0C73-4218-AEDB-A67148648A02}"/>
    <cellStyle name="Separador de milhares 6 88 4" xfId="26876" xr:uid="{AA22D986-0A48-47FF-B414-2AC6F2C45323}"/>
    <cellStyle name="Separador de milhares 6 88 5" xfId="28449" xr:uid="{C2160B2D-368B-4CCF-B5C0-B12E68EC374D}"/>
    <cellStyle name="Separador de milhares 6 88 6" xfId="40115" xr:uid="{66F86AAB-E430-46D4-98F2-FB29BFDEDA32}"/>
    <cellStyle name="Separador de milhares 6 88 7" xfId="43175" xr:uid="{5BEFC944-213B-4A63-A0D6-03FF453AB154}"/>
    <cellStyle name="Separador de milhares 6 89" xfId="23881" xr:uid="{6B21CB34-F562-48EF-A74B-2C6DDAD4FBA4}"/>
    <cellStyle name="Separador de milhares 6 89 2" xfId="23882" xr:uid="{F8CF2ABA-E35F-494B-9078-565148AE9578}"/>
    <cellStyle name="Separador de milhares 6 89 2 2" xfId="23883" xr:uid="{19CAAE2C-420F-47EA-BFD3-621783011671}"/>
    <cellStyle name="Separador de milhares 6 89 2 2 2" xfId="31617" xr:uid="{450DF020-CA54-4257-A160-57E4B754590E}"/>
    <cellStyle name="Separador de milhares 6 89 2 2 3" xfId="40121" xr:uid="{DA187C27-D8ED-49BE-9E04-9E3B83AF2D21}"/>
    <cellStyle name="Separador de milhares 6 89 2 2 4" xfId="46843" xr:uid="{E040A1F8-C048-4ACA-BFD0-7D0B675B365C}"/>
    <cellStyle name="Separador de milhares 6 89 2 3" xfId="29174" xr:uid="{BEB6B48A-70F3-4CE0-BE91-D5EBC3C72136}"/>
    <cellStyle name="Separador de milhares 6 89 2 4" xfId="40120" xr:uid="{9B115B78-36C5-4F5B-9201-4CBC966EAD5A}"/>
    <cellStyle name="Separador de milhares 6 89 2 5" xfId="44399" xr:uid="{0553DB51-0A71-4C3A-B7FD-B960344BAD3E}"/>
    <cellStyle name="Separador de milhares 6 89 3" xfId="23884" xr:uid="{E21EA2BC-0030-4D47-B664-66BBED7E292D}"/>
    <cellStyle name="Separador de milhares 6 89 3 2" xfId="30394" xr:uid="{5682485E-8B82-4C07-A4ED-1E961747BE30}"/>
    <cellStyle name="Separador de milhares 6 89 3 3" xfId="40122" xr:uid="{93F2651F-1DFE-436E-B8EF-528D0D9E21D4}"/>
    <cellStyle name="Separador de milhares 6 89 3 4" xfId="45620" xr:uid="{B0CC6026-E8AB-4173-A074-1058863EBBD0}"/>
    <cellStyle name="Separador de milhares 6 89 4" xfId="26877" xr:uid="{2AACA6F6-2B9C-424A-BDA7-EF64F6B2C4E0}"/>
    <cellStyle name="Separador de milhares 6 89 5" xfId="28450" xr:uid="{9FF5B9C5-091F-43E8-BDAA-7FE0BD8578DF}"/>
    <cellStyle name="Separador de milhares 6 89 6" xfId="40119" xr:uid="{EF600731-D1FA-491F-AFEE-B184075B34FF}"/>
    <cellStyle name="Separador de milhares 6 89 7" xfId="43176" xr:uid="{F2E311E7-C0C1-4A84-8F44-2E3C2EF1F1F7}"/>
    <cellStyle name="Separador de milhares 6 9" xfId="23885" xr:uid="{CD92F136-F15F-498C-B03E-97B5624C20EA}"/>
    <cellStyle name="Separador de milhares 6 9 2" xfId="23886" xr:uid="{3EA242EC-423D-40DF-835A-9758E26C7CFB}"/>
    <cellStyle name="Separador de milhares 6 9 2 2" xfId="23887" xr:uid="{6056071C-CD6A-4499-B94B-EC298C17B98A}"/>
    <cellStyle name="Separador de milhares 6 9 2 2 2" xfId="31618" xr:uid="{41B54637-BAA2-417C-98B9-B56FB659E180}"/>
    <cellStyle name="Separador de milhares 6 9 2 2 3" xfId="40125" xr:uid="{71721EBF-572E-4358-B529-178B0F8B7498}"/>
    <cellStyle name="Separador de milhares 6 9 2 2 4" xfId="46844" xr:uid="{AA1457A0-F9A6-469D-BC54-3A9DE165A8E5}"/>
    <cellStyle name="Separador de milhares 6 9 2 3" xfId="29175" xr:uid="{F9B60940-399C-49D0-A9DE-F3E30F0B21D2}"/>
    <cellStyle name="Separador de milhares 6 9 2 4" xfId="40124" xr:uid="{FBEFA079-85CA-4802-8EEE-8C3AC35452DD}"/>
    <cellStyle name="Separador de milhares 6 9 2 5" xfId="44400" xr:uid="{3FD8C7FC-7DE0-419D-A7DB-9DF2FDAD36C0}"/>
    <cellStyle name="Separador de milhares 6 9 3" xfId="23888" xr:uid="{A8B47912-955F-4834-915F-876753C4E76F}"/>
    <cellStyle name="Separador de milhares 6 9 3 2" xfId="30395" xr:uid="{CB863B77-BA9A-4CAD-90DF-69370C191B56}"/>
    <cellStyle name="Separador de milhares 6 9 3 3" xfId="40126" xr:uid="{0819D3FB-766E-4CAC-B333-2136760AD3D1}"/>
    <cellStyle name="Separador de milhares 6 9 3 4" xfId="45621" xr:uid="{FB547443-5BF5-4EE7-9A0E-17C10186C805}"/>
    <cellStyle name="Separador de milhares 6 9 4" xfId="26878" xr:uid="{19D27039-2681-4842-AAA1-DA9179648C36}"/>
    <cellStyle name="Separador de milhares 6 9 5" xfId="28451" xr:uid="{F16038AB-21C5-4575-9273-2AECF88217BB}"/>
    <cellStyle name="Separador de milhares 6 9 6" xfId="40123" xr:uid="{6F4058E1-71E3-493B-B5F6-903C30E18FE8}"/>
    <cellStyle name="Separador de milhares 6 9 7" xfId="43177" xr:uid="{D95EA5D4-C03C-49C8-B3AC-29AE2E991283}"/>
    <cellStyle name="Separador de milhares 6 90" xfId="23889" xr:uid="{D655E354-8855-472D-BB32-F7178B12D014}"/>
    <cellStyle name="Separador de milhares 6 90 2" xfId="23890" xr:uid="{F1384374-A809-455B-B254-0D8C850E09CC}"/>
    <cellStyle name="Separador de milhares 6 90 2 2" xfId="23891" xr:uid="{38A6E4F4-9C08-4741-96EF-58523CDADC16}"/>
    <cellStyle name="Separador de milhares 6 90 2 2 2" xfId="31619" xr:uid="{CBEA9ED1-9F26-4830-912B-4DE30F427EAA}"/>
    <cellStyle name="Separador de milhares 6 90 2 2 3" xfId="40129" xr:uid="{BDDF683A-21E6-4C4F-84BC-25D14084BD1B}"/>
    <cellStyle name="Separador de milhares 6 90 2 2 4" xfId="46845" xr:uid="{16D0C764-564A-4403-B5D7-AA006C2A8624}"/>
    <cellStyle name="Separador de milhares 6 90 2 3" xfId="29176" xr:uid="{1CFB4427-2B07-46E1-808C-C54DF7711C40}"/>
    <cellStyle name="Separador de milhares 6 90 2 4" xfId="40128" xr:uid="{D04457FA-3F2E-4957-B762-7AB9BDF35713}"/>
    <cellStyle name="Separador de milhares 6 90 2 5" xfId="44401" xr:uid="{08C086B5-C9B9-4801-8247-BC7A373D448A}"/>
    <cellStyle name="Separador de milhares 6 90 3" xfId="23892" xr:uid="{8015599A-8737-4A3E-8A00-C68D91D4E671}"/>
    <cellStyle name="Separador de milhares 6 90 3 2" xfId="30396" xr:uid="{7E54BD28-2A08-4EC7-AA78-4FE3CCA787A2}"/>
    <cellStyle name="Separador de milhares 6 90 3 3" xfId="40130" xr:uid="{B8C666E3-C77C-43BF-8C73-9C53A97E1FF3}"/>
    <cellStyle name="Separador de milhares 6 90 3 4" xfId="45622" xr:uid="{0E6B3204-C3AA-4360-845A-886089BE4C60}"/>
    <cellStyle name="Separador de milhares 6 90 4" xfId="26879" xr:uid="{C6F9401E-1E96-4063-86F1-A7AD23DADF8C}"/>
    <cellStyle name="Separador de milhares 6 90 5" xfId="28452" xr:uid="{6DEDE201-4DC0-4ED9-A193-ADC50BD4F203}"/>
    <cellStyle name="Separador de milhares 6 90 6" xfId="40127" xr:uid="{4C4C89D0-1A4D-43AD-892E-51AA166A141C}"/>
    <cellStyle name="Separador de milhares 6 90 7" xfId="43178" xr:uid="{A0E7D138-0CE3-4DCA-91C1-10811E3E07E8}"/>
    <cellStyle name="Separador de milhares 6 91" xfId="23893" xr:uid="{102D7BA7-70B3-4033-8D7A-F4817ACBF93F}"/>
    <cellStyle name="Separador de milhares 6 91 2" xfId="23894" xr:uid="{9D10B780-4DEB-45C1-A328-2058A6482343}"/>
    <cellStyle name="Separador de milhares 6 91 2 2" xfId="23895" xr:uid="{31AFB538-149E-471E-9771-B8896EA997F8}"/>
    <cellStyle name="Separador de milhares 6 91 2 2 2" xfId="31620" xr:uid="{1A28151D-D729-452E-84DA-A5D49BEE1BF0}"/>
    <cellStyle name="Separador de milhares 6 91 2 2 3" xfId="40133" xr:uid="{BD91E28F-153A-4406-8E45-F60431AC902D}"/>
    <cellStyle name="Separador de milhares 6 91 2 2 4" xfId="46846" xr:uid="{4EF43AF9-1C9C-457C-84DA-81BF8366B211}"/>
    <cellStyle name="Separador de milhares 6 91 2 3" xfId="29177" xr:uid="{6019C235-2B85-4B57-A119-2B813C980DB9}"/>
    <cellStyle name="Separador de milhares 6 91 2 4" xfId="40132" xr:uid="{72CEFC13-BB26-4A98-8E59-D4D23DEA05A0}"/>
    <cellStyle name="Separador de milhares 6 91 2 5" xfId="44402" xr:uid="{4B786729-0DAF-42F0-A337-DB6102DE00EC}"/>
    <cellStyle name="Separador de milhares 6 91 3" xfId="23896" xr:uid="{00242EC0-C5DC-4697-84E6-9A00878E8224}"/>
    <cellStyle name="Separador de milhares 6 91 3 2" xfId="30397" xr:uid="{D75C9F7B-6169-4DF6-AA86-E0D3636BA3BE}"/>
    <cellStyle name="Separador de milhares 6 91 3 3" xfId="40134" xr:uid="{7565C181-8361-469D-8645-594984C3F64C}"/>
    <cellStyle name="Separador de milhares 6 91 3 4" xfId="45623" xr:uid="{85E4C3F7-9074-4209-83FF-9918A8954AD3}"/>
    <cellStyle name="Separador de milhares 6 91 4" xfId="26880" xr:uid="{46329559-5512-459A-AB29-3E53C9EB0B2A}"/>
    <cellStyle name="Separador de milhares 6 91 5" xfId="28453" xr:uid="{F3D92F30-0883-45A3-96B7-AD1E39D6C6CA}"/>
    <cellStyle name="Separador de milhares 6 91 6" xfId="40131" xr:uid="{30BD4215-7C71-4204-8F0C-5CBF17901056}"/>
    <cellStyle name="Separador de milhares 6 91 7" xfId="43179" xr:uid="{31E6E141-DBA0-400A-853D-7E4C65664BC0}"/>
    <cellStyle name="Separador de milhares 6 92" xfId="23897" xr:uid="{1FFDF68F-032C-4608-9C9A-E557CDDFA581}"/>
    <cellStyle name="Separador de milhares 6 92 2" xfId="23898" xr:uid="{5AA444EE-3EF2-42C8-B6A3-0C8EDBE7B2BA}"/>
    <cellStyle name="Separador de milhares 6 92 2 2" xfId="23899" xr:uid="{E61AD7D0-E524-4CF9-9E39-422F8BBB5E28}"/>
    <cellStyle name="Separador de milhares 6 92 2 2 2" xfId="31621" xr:uid="{FA8E5127-3DD8-4CAC-9D8E-9EE8D1B23655}"/>
    <cellStyle name="Separador de milhares 6 92 2 2 3" xfId="40137" xr:uid="{3F1AD73C-F9D1-4322-9AB3-BD9535517B70}"/>
    <cellStyle name="Separador de milhares 6 92 2 2 4" xfId="46847" xr:uid="{0856C1FB-0FA2-4B5E-98C2-B12743F44680}"/>
    <cellStyle name="Separador de milhares 6 92 2 3" xfId="29178" xr:uid="{C33BCAB9-6223-4886-8A2F-26F0DE2254D6}"/>
    <cellStyle name="Separador de milhares 6 92 2 4" xfId="40136" xr:uid="{A593848C-9F52-4438-A1B9-830073932C4C}"/>
    <cellStyle name="Separador de milhares 6 92 2 5" xfId="44403" xr:uid="{FEE481FF-18ED-48FA-9AFA-A42DC5B9F26C}"/>
    <cellStyle name="Separador de milhares 6 92 3" xfId="23900" xr:uid="{ED4CCB63-1989-4F6C-8370-C852F4ACB5C9}"/>
    <cellStyle name="Separador de milhares 6 92 3 2" xfId="30398" xr:uid="{688B4ED4-C226-4CE7-B4D9-D64E15605771}"/>
    <cellStyle name="Separador de milhares 6 92 3 3" xfId="40138" xr:uid="{8374ABE3-A92D-416D-B0A3-B5CA5020D8A5}"/>
    <cellStyle name="Separador de milhares 6 92 3 4" xfId="45624" xr:uid="{4CE6079F-FBD4-47E8-BD1D-A167C10F8C69}"/>
    <cellStyle name="Separador de milhares 6 92 4" xfId="26881" xr:uid="{790A6D82-168B-4971-8AD8-86D78A717F66}"/>
    <cellStyle name="Separador de milhares 6 92 5" xfId="28454" xr:uid="{6345441D-3635-47EF-8464-7393D04064FD}"/>
    <cellStyle name="Separador de milhares 6 92 6" xfId="40135" xr:uid="{5CABBF8D-6C6B-4C2E-B79D-F180DDA51232}"/>
    <cellStyle name="Separador de milhares 6 92 7" xfId="43180" xr:uid="{44895FE8-9230-4378-9493-FD50DE79F61B}"/>
    <cellStyle name="Separador de milhares 6 93" xfId="23901" xr:uid="{9580663A-FBEA-41D4-B70B-5E47391F01A6}"/>
    <cellStyle name="Separador de milhares 6 93 2" xfId="23902" xr:uid="{7BA2E52A-158B-40C2-96E2-87EEC71DFECD}"/>
    <cellStyle name="Separador de milhares 6 93 2 2" xfId="23903" xr:uid="{BA8F0E24-89CB-4F86-86C6-2BC97D0039A2}"/>
    <cellStyle name="Separador de milhares 6 93 2 2 2" xfId="31622" xr:uid="{79946601-1019-4A0B-AF5F-9B54E9BE6A1E}"/>
    <cellStyle name="Separador de milhares 6 93 2 2 3" xfId="40141" xr:uid="{91990359-6B52-4740-B362-032EA26E14B2}"/>
    <cellStyle name="Separador de milhares 6 93 2 2 4" xfId="46848" xr:uid="{3752FEE9-5E3F-459E-BA2E-51F57174B25F}"/>
    <cellStyle name="Separador de milhares 6 93 2 3" xfId="29179" xr:uid="{82D4B13E-6F11-4576-BFDB-C455E8EC1E41}"/>
    <cellStyle name="Separador de milhares 6 93 2 4" xfId="40140" xr:uid="{30A16BBE-1046-4E23-A12A-1124B1453CEF}"/>
    <cellStyle name="Separador de milhares 6 93 2 5" xfId="44404" xr:uid="{002C0D39-BCE3-491F-801D-17CCFB41F8A7}"/>
    <cellStyle name="Separador de milhares 6 93 3" xfId="23904" xr:uid="{538621BD-9AEE-4F08-9D8F-2C6184A4C124}"/>
    <cellStyle name="Separador de milhares 6 93 3 2" xfId="30399" xr:uid="{FDB63782-B57E-428F-BD7F-A95C3DB67709}"/>
    <cellStyle name="Separador de milhares 6 93 3 3" xfId="40142" xr:uid="{9B3AA0B4-8644-4E08-9597-F4957779A6DB}"/>
    <cellStyle name="Separador de milhares 6 93 3 4" xfId="45625" xr:uid="{1B7071FA-08E1-449E-A815-DFB950AC529C}"/>
    <cellStyle name="Separador de milhares 6 93 4" xfId="26882" xr:uid="{884A2D19-0034-48A4-945E-880AFE5D5F64}"/>
    <cellStyle name="Separador de milhares 6 93 5" xfId="28455" xr:uid="{7869F84E-D8C1-4130-B427-B59054B28714}"/>
    <cellStyle name="Separador de milhares 6 93 6" xfId="40139" xr:uid="{2A49944B-33F6-48EE-8C33-97F5E63150BE}"/>
    <cellStyle name="Separador de milhares 6 93 7" xfId="43181" xr:uid="{11D554B8-7C92-4828-8CA5-8BACC10416F8}"/>
    <cellStyle name="Separador de milhares 6 94" xfId="23905" xr:uid="{E925A38E-AABA-4EFE-82D2-C107B4E967BD}"/>
    <cellStyle name="Separador de milhares 6 94 2" xfId="23906" xr:uid="{6A3663A2-9643-4F10-8BFF-A07872C39257}"/>
    <cellStyle name="Separador de milhares 6 94 2 2" xfId="23907" xr:uid="{E79984AA-BDC8-4627-8B43-DAED21412565}"/>
    <cellStyle name="Separador de milhares 6 94 2 2 2" xfId="31623" xr:uid="{A491CEEC-EF79-4137-9D05-50E8C460EFC4}"/>
    <cellStyle name="Separador de milhares 6 94 2 2 3" xfId="40145" xr:uid="{334F52A6-C2A5-4916-B6C1-803AF8F4F9A2}"/>
    <cellStyle name="Separador de milhares 6 94 2 2 4" xfId="46849" xr:uid="{4940E432-7C87-4A4C-A9A3-29707AC1C6CB}"/>
    <cellStyle name="Separador de milhares 6 94 2 3" xfId="29180" xr:uid="{CAD0FB08-6A85-4B20-8639-F2CCC4C02C55}"/>
    <cellStyle name="Separador de milhares 6 94 2 4" xfId="40144" xr:uid="{3AA005B2-5D0B-46B1-BC01-2F826F954086}"/>
    <cellStyle name="Separador de milhares 6 94 2 5" xfId="44405" xr:uid="{582A5F5A-7A74-48C0-A4E1-0E6FFF1A6B7D}"/>
    <cellStyle name="Separador de milhares 6 94 3" xfId="23908" xr:uid="{DA2480D0-CBD4-4F89-9EFF-8CC5F7846399}"/>
    <cellStyle name="Separador de milhares 6 94 3 2" xfId="30400" xr:uid="{B1BA15CC-C045-4D8D-B2AF-AB98CCBE6240}"/>
    <cellStyle name="Separador de milhares 6 94 3 3" xfId="40146" xr:uid="{E5E5DCCB-F88C-4FDB-B9C1-A315B5F73901}"/>
    <cellStyle name="Separador de milhares 6 94 3 4" xfId="45626" xr:uid="{3CCBCC83-69A0-493A-AF33-1490EC941047}"/>
    <cellStyle name="Separador de milhares 6 94 4" xfId="26883" xr:uid="{9F1BFE2A-69F4-44CC-B897-757BC0F1D1D9}"/>
    <cellStyle name="Separador de milhares 6 94 5" xfId="28456" xr:uid="{97400DAC-E25F-4AD6-B34F-3B010DBA8856}"/>
    <cellStyle name="Separador de milhares 6 94 6" xfId="40143" xr:uid="{CD07E07E-8542-4003-854D-8F8065E61636}"/>
    <cellStyle name="Separador de milhares 6 94 7" xfId="43182" xr:uid="{BE229525-2036-40E6-9549-21CFF5343A90}"/>
    <cellStyle name="Separador de milhares 6 95" xfId="23909" xr:uid="{0EE5A1D8-2CAE-4BA4-872A-E3A3102325B5}"/>
    <cellStyle name="Separador de milhares 6 95 2" xfId="23910" xr:uid="{E5BB5ECB-049D-4826-907A-A3A26010E492}"/>
    <cellStyle name="Separador de milhares 6 95 2 2" xfId="23911" xr:uid="{58F87E1E-5D58-44AF-BF6D-332F10380EC9}"/>
    <cellStyle name="Separador de milhares 6 95 2 2 2" xfId="31624" xr:uid="{BDB25183-044F-4BE8-B7B3-E154984DFF36}"/>
    <cellStyle name="Separador de milhares 6 95 2 2 3" xfId="40149" xr:uid="{B3202993-EDDD-493C-8778-C924EC5F56C3}"/>
    <cellStyle name="Separador de milhares 6 95 2 2 4" xfId="46850" xr:uid="{E6F5FC88-D492-4688-82AE-3058EBA9A124}"/>
    <cellStyle name="Separador de milhares 6 95 2 3" xfId="29181" xr:uid="{10E7E817-1946-4641-820D-E9A71EA00970}"/>
    <cellStyle name="Separador de milhares 6 95 2 4" xfId="40148" xr:uid="{BBA92665-92C7-4DA3-902B-BB5087EBB0F0}"/>
    <cellStyle name="Separador de milhares 6 95 2 5" xfId="44406" xr:uid="{2700415E-D9A6-40C8-AD8B-A600A1C1F6CB}"/>
    <cellStyle name="Separador de milhares 6 95 3" xfId="23912" xr:uid="{992453BE-B687-4C87-8DB2-DABAD3D9974D}"/>
    <cellStyle name="Separador de milhares 6 95 3 2" xfId="30401" xr:uid="{D77E8ADA-5314-47EB-92DF-AE6CBF6E6A31}"/>
    <cellStyle name="Separador de milhares 6 95 3 3" xfId="40150" xr:uid="{E3BE3056-C7DA-4244-8322-070296C06532}"/>
    <cellStyle name="Separador de milhares 6 95 3 4" xfId="45627" xr:uid="{1F58666F-9D50-4229-99EB-B5A0753CBA8E}"/>
    <cellStyle name="Separador de milhares 6 95 4" xfId="26884" xr:uid="{37BBAA1D-2197-4CD4-9395-7A80AE289B0F}"/>
    <cellStyle name="Separador de milhares 6 95 5" xfId="28457" xr:uid="{5AAA2FB9-ABCA-4495-A871-84283A45E300}"/>
    <cellStyle name="Separador de milhares 6 95 6" xfId="40147" xr:uid="{CEAEA1B3-FAA3-4122-BE6A-B53C3E6A23E3}"/>
    <cellStyle name="Separador de milhares 6 95 7" xfId="43183" xr:uid="{ADCD7AFD-71C2-43F2-9D0D-F346474F0207}"/>
    <cellStyle name="Separador de milhares 6 96" xfId="23913" xr:uid="{785E45EA-AA14-4447-A420-BFD465E46433}"/>
    <cellStyle name="Separador de milhares 6 96 2" xfId="23914" xr:uid="{78AE65CC-779A-460A-BDE0-1DFEDC1677D2}"/>
    <cellStyle name="Separador de milhares 6 96 2 2" xfId="30483" xr:uid="{2B45DC8A-8383-4817-8AD8-6A5777EE8BFD}"/>
    <cellStyle name="Separador de milhares 6 96 2 3" xfId="40152" xr:uid="{4637513E-1BFD-4102-98EC-D8CFBCFB0B1B}"/>
    <cellStyle name="Separador de milhares 6 96 2 4" xfId="45709" xr:uid="{89FD08C3-1863-473E-8231-5EB801533CFB}"/>
    <cellStyle name="Separador de milhares 6 96 3" xfId="25740" xr:uid="{A54EC155-75B2-416A-928C-3ADDF891460B}"/>
    <cellStyle name="Separador de milhares 6 96 4" xfId="27299" xr:uid="{50355034-39D7-40CC-B099-6EDA6CA82F28}"/>
    <cellStyle name="Separador de milhares 6 96 5" xfId="40151" xr:uid="{70495A92-C905-4839-8536-84DBD91B177B}"/>
    <cellStyle name="Separador de milhares 6 96 6" xfId="43265" xr:uid="{01C52726-C9C0-4A35-A02A-55810BD64C5F}"/>
    <cellStyle name="Separador de milhares 6 97" xfId="23915" xr:uid="{8B9B4D69-CE0C-48C0-9ECA-9C8CDE9A4335}"/>
    <cellStyle name="Separador de milhares 6 97 2" xfId="29261" xr:uid="{B16CAEA2-3B97-43AC-922B-8F9E7701792D}"/>
    <cellStyle name="Separador de milhares 6 97 3" xfId="40153" xr:uid="{FA863A07-98E6-41BF-BA62-05702F5EADC8}"/>
    <cellStyle name="Separador de milhares 6 97 4" xfId="44486" xr:uid="{CE2CB2CE-5E3A-4AF5-8E78-776A7CADA2E6}"/>
    <cellStyle name="Separador de milhares 6 98" xfId="23532" xr:uid="{849311AD-682E-48D4-9AF6-546E2B724F81}"/>
    <cellStyle name="Separador de milhares 6 98 2" xfId="39770" xr:uid="{CF42D8A9-02D5-48FF-B02E-81F05429140C}"/>
    <cellStyle name="Separador de milhares 6 99" xfId="42042" xr:uid="{F828062F-2964-4EBC-B825-9D3D96ADCFCA}"/>
    <cellStyle name="Separador de milhares 7" xfId="14546" xr:uid="{66F7FD0B-15AF-4D64-A1FA-974CFCB00395}"/>
    <cellStyle name="Separador de milhares 7 10" xfId="14547" xr:uid="{4A9C6D9E-D440-4274-A3BC-2EDF92E922E6}"/>
    <cellStyle name="Separador de milhares 7 10 2" xfId="16259" xr:uid="{C14A0B35-1B67-4365-9FA3-960CEEE1EB15}"/>
    <cellStyle name="Separador de milhares 7 10 2 2" xfId="23919" xr:uid="{B9EA3DF3-A0CE-4AA3-BFAA-61AE0922CB6C}"/>
    <cellStyle name="Separador de milhares 7 10 2 2 2" xfId="30729" xr:uid="{E1616455-CECA-43CC-BD58-2886B0AEEB01}"/>
    <cellStyle name="Separador de milhares 7 10 2 2 3" xfId="40157" xr:uid="{4A89F947-0C72-4B22-8BF9-550D85B7029D}"/>
    <cellStyle name="Separador de milhares 7 10 2 2 4" xfId="45955" xr:uid="{FD8147FF-4873-45CF-9D70-E16C6EA8AE68}"/>
    <cellStyle name="Separador de milhares 7 10 2 3" xfId="23918" xr:uid="{BD4A75A5-7900-40A7-BCD5-BDC90D8FC6A2}"/>
    <cellStyle name="Separador de milhares 7 10 2 3 2" xfId="40156" xr:uid="{D5AB172C-0B4D-4F0D-8417-CC74477892F2}"/>
    <cellStyle name="Separador de milhares 7 10 2 4" xfId="25989" xr:uid="{CD71FD3A-CCE8-443E-9B3D-147101B079A2}"/>
    <cellStyle name="Separador de milhares 7 10 2 5" xfId="27562" xr:uid="{A0F64200-30E8-47B5-B459-F582442C5D30}"/>
    <cellStyle name="Separador de milhares 7 10 2 6" xfId="35349" xr:uid="{D607BEFD-0F51-4998-975E-FF524BAF5AD6}"/>
    <cellStyle name="Separador de milhares 7 10 2 7" xfId="43511" xr:uid="{0BD4B9B7-6C10-432B-B9B1-1D6A781F1CD0}"/>
    <cellStyle name="Separador de milhares 7 10 2 8" xfId="17177" xr:uid="{F3E5E8A3-BBC1-4E2A-B953-EB38ACB19B7B}"/>
    <cellStyle name="Separador de milhares 7 10 3" xfId="23920" xr:uid="{E8CA41DB-3824-4637-87E7-559D51B945AE}"/>
    <cellStyle name="Separador de milhares 7 10 3 2" xfId="29506" xr:uid="{1DCE6B30-02E6-4DDB-A9DF-1BFFCAFD982F}"/>
    <cellStyle name="Separador de milhares 7 10 3 3" xfId="40158" xr:uid="{B1EE9745-7EA7-4F9F-ADC3-D97EB4872786}"/>
    <cellStyle name="Separador de milhares 7 10 3 4" xfId="44732" xr:uid="{F669FBD7-EC80-49C8-93E1-4DC7AF9CFC14}"/>
    <cellStyle name="Separador de milhares 7 10 4" xfId="23917" xr:uid="{19AADEF6-36D2-4BBF-B6A0-6065D1E9F0A4}"/>
    <cellStyle name="Separador de milhares 7 10 4 2" xfId="32511" xr:uid="{AED0C9B2-EF49-4DCB-B341-27CB3AEA281D}"/>
    <cellStyle name="Separador de milhares 7 10 4 3" xfId="40155" xr:uid="{6677511B-30D9-4040-B32E-8312127F0674}"/>
    <cellStyle name="Separador de milhares 7 10 4 4" xfId="47243" xr:uid="{768AD9B9-456A-4116-A419-1B22312808E5}"/>
    <cellStyle name="Separador de milhares 7 10 5" xfId="24838" xr:uid="{F38472C9-D1BB-4EB6-B666-5783BADAE05F}"/>
    <cellStyle name="Separador de milhares 7 10 5 2" xfId="41011" xr:uid="{04989D94-85B3-441B-80B7-7A4D083303D8}"/>
    <cellStyle name="Separador de milhares 7 10 6" xfId="42288" xr:uid="{08615F01-0CB0-495A-AC45-E2B2314D8889}"/>
    <cellStyle name="Separador de milhares 7 11" xfId="14548" xr:uid="{CFA8B9F5-126B-44CD-8CAE-5875E9FAA63C}"/>
    <cellStyle name="Separador de milhares 7 11 2" xfId="16260" xr:uid="{EA1EEA58-9B00-4EA4-9B11-BBB4D6C0A6F6}"/>
    <cellStyle name="Separador de milhares 7 11 2 2" xfId="23923" xr:uid="{4D04A9D4-5E34-4581-A0E5-8A4E7A4061DC}"/>
    <cellStyle name="Separador de milhares 7 11 2 2 2" xfId="30730" xr:uid="{AF230B61-7E1A-45DA-9375-E12B1D3292CA}"/>
    <cellStyle name="Separador de milhares 7 11 2 2 3" xfId="40161" xr:uid="{67534D16-F3C9-458B-95AA-A585840B6B9B}"/>
    <cellStyle name="Separador de milhares 7 11 2 2 4" xfId="45956" xr:uid="{91ECFA34-7907-4F93-930D-837E9EFEB9C4}"/>
    <cellStyle name="Separador de milhares 7 11 2 3" xfId="23922" xr:uid="{B25E2373-EC5B-4B0D-BC36-8DDEDCEDEAEB}"/>
    <cellStyle name="Separador de milhares 7 11 2 3 2" xfId="40160" xr:uid="{8FF47139-398A-47B6-85C2-66B53DDD2A7E}"/>
    <cellStyle name="Separador de milhares 7 11 2 4" xfId="25990" xr:uid="{3C1AC99A-7A67-446E-93CF-2490C3C086BB}"/>
    <cellStyle name="Separador de milhares 7 11 2 5" xfId="27563" xr:uid="{2B2AEFD5-3B82-48C6-AA7C-FADC626053DC}"/>
    <cellStyle name="Separador de milhares 7 11 2 6" xfId="35350" xr:uid="{1FF2DD61-4775-45FA-9B39-49A79656E03C}"/>
    <cellStyle name="Separador de milhares 7 11 2 7" xfId="43512" xr:uid="{8F22DAEF-324B-403A-ABFB-0E4F87350EEA}"/>
    <cellStyle name="Separador de milhares 7 11 2 8" xfId="17178" xr:uid="{EB936571-5D87-4E68-B4B2-19CD94AFBD9F}"/>
    <cellStyle name="Separador de milhares 7 11 3" xfId="23924" xr:uid="{4445A05F-74BD-4B57-B8E4-5625D334E38C}"/>
    <cellStyle name="Separador de milhares 7 11 3 2" xfId="29507" xr:uid="{9061FBCF-290B-4E26-8FCC-F627A49524CE}"/>
    <cellStyle name="Separador de milhares 7 11 3 3" xfId="40162" xr:uid="{B1D508AA-188F-4558-B6FC-4BF2CAA0F441}"/>
    <cellStyle name="Separador de milhares 7 11 3 4" xfId="44733" xr:uid="{DCB69ED9-3C43-44B9-8D9A-3F93B4322DFE}"/>
    <cellStyle name="Separador de milhares 7 11 4" xfId="23921" xr:uid="{4EA84634-7597-4496-A010-EB8D9941BF7C}"/>
    <cellStyle name="Separador de milhares 7 11 4 2" xfId="32512" xr:uid="{27D8E253-A39C-431F-A1B5-CD7441BAA346}"/>
    <cellStyle name="Separador de milhares 7 11 4 3" xfId="40159" xr:uid="{0FBCBB77-5E7C-41D5-9E68-5B6132F6CDA0}"/>
    <cellStyle name="Separador de milhares 7 11 4 4" xfId="47244" xr:uid="{043317A9-E35A-42EA-A04B-19CB8BE71384}"/>
    <cellStyle name="Separador de milhares 7 11 5" xfId="24837" xr:uid="{11099EE8-BB7C-4250-A951-3ADBC7AD5466}"/>
    <cellStyle name="Separador de milhares 7 11 5 2" xfId="41010" xr:uid="{3AB7AC70-01E3-4179-9506-73ED04B39FBE}"/>
    <cellStyle name="Separador de milhares 7 11 6" xfId="42289" xr:uid="{187FA039-59CF-4B67-B277-B142AB3BE451}"/>
    <cellStyle name="Separador de milhares 7 12" xfId="14549" xr:uid="{3F6121E9-1F50-499E-AA25-BAC131C9FBC4}"/>
    <cellStyle name="Separador de milhares 7 12 2" xfId="16261" xr:uid="{11A524BC-BA44-4E37-A305-91E059CD50F3}"/>
    <cellStyle name="Separador de milhares 7 12 2 2" xfId="23927" xr:uid="{6698AE34-B162-44B5-A7EB-100F4D315862}"/>
    <cellStyle name="Separador de milhares 7 12 2 2 2" xfId="30731" xr:uid="{9858ED92-396C-410B-8346-093557DF095D}"/>
    <cellStyle name="Separador de milhares 7 12 2 2 3" xfId="40165" xr:uid="{28FED37A-3684-4D6C-8419-26417D661084}"/>
    <cellStyle name="Separador de milhares 7 12 2 2 4" xfId="45957" xr:uid="{1FE21CB2-6D1B-4101-BD94-01C9D8244B63}"/>
    <cellStyle name="Separador de milhares 7 12 2 3" xfId="23926" xr:uid="{F9F66DE5-3F1C-4C92-BCC7-C7F4804D8E6D}"/>
    <cellStyle name="Separador de milhares 7 12 2 3 2" xfId="40164" xr:uid="{62CCBD70-4379-45B9-A500-FCB97349E6AF}"/>
    <cellStyle name="Separador de milhares 7 12 2 4" xfId="25991" xr:uid="{C1F98DFD-B5BF-46F1-92A5-7403B26B977B}"/>
    <cellStyle name="Separador de milhares 7 12 2 5" xfId="27564" xr:uid="{31556569-9805-47F7-A18B-6A8531752B3E}"/>
    <cellStyle name="Separador de milhares 7 12 2 6" xfId="35351" xr:uid="{148973B2-AA99-4F7A-AAE6-EB179B7758D5}"/>
    <cellStyle name="Separador de milhares 7 12 2 7" xfId="43513" xr:uid="{9E8919DA-0CD7-454C-AB40-811C5B756519}"/>
    <cellStyle name="Separador de milhares 7 12 2 8" xfId="17179" xr:uid="{C47B5354-564E-4506-875C-E66EC60EAF88}"/>
    <cellStyle name="Separador de milhares 7 12 3" xfId="23928" xr:uid="{A5F5A5F9-332B-43A0-9816-D3A3D96DC4DE}"/>
    <cellStyle name="Separador de milhares 7 12 3 2" xfId="29508" xr:uid="{911D0336-CE8A-4B25-900F-AD8ED14D3C3B}"/>
    <cellStyle name="Separador de milhares 7 12 3 3" xfId="40166" xr:uid="{6A72A748-D82E-4B2D-A071-FA06E52B02AD}"/>
    <cellStyle name="Separador de milhares 7 12 3 4" xfId="44734" xr:uid="{7EDA711F-C44F-48B8-85B2-F425ADE06EC3}"/>
    <cellStyle name="Separador de milhares 7 12 4" xfId="23925" xr:uid="{645981B0-372C-455A-890D-B807D089ADFE}"/>
    <cellStyle name="Separador de milhares 7 12 4 2" xfId="32513" xr:uid="{EA8145AC-7F09-47D4-AB0C-AA26CD2B8371}"/>
    <cellStyle name="Separador de milhares 7 12 4 3" xfId="40163" xr:uid="{FF6BF062-DEA4-4DFF-8D39-ED9392A35A50}"/>
    <cellStyle name="Separador de milhares 7 12 4 4" xfId="47245" xr:uid="{59A2605B-01B6-4FC3-BEA2-79FDAB241C30}"/>
    <cellStyle name="Separador de milhares 7 12 5" xfId="24836" xr:uid="{347D7630-6F22-4328-972C-E45B6B75ADF4}"/>
    <cellStyle name="Separador de milhares 7 12 5 2" xfId="41009" xr:uid="{081FF74F-7EBD-4732-9FFE-15A0111E9B22}"/>
    <cellStyle name="Separador de milhares 7 12 6" xfId="42290" xr:uid="{99C2DFEF-29AD-42C8-9BFA-602F91287747}"/>
    <cellStyle name="Separador de milhares 7 13" xfId="14550" xr:uid="{DD9D69FD-ABEA-4706-8FB0-ADFE8EE4E917}"/>
    <cellStyle name="Separador de milhares 7 13 2" xfId="16262" xr:uid="{51499D8A-EA4B-4429-8AD8-620BE990DC2F}"/>
    <cellStyle name="Separador de milhares 7 13 2 2" xfId="23931" xr:uid="{282DD614-B392-4F42-8B77-067D24395AC8}"/>
    <cellStyle name="Separador de milhares 7 13 2 2 2" xfId="30732" xr:uid="{A414D563-FA05-4F2A-BBC0-A282E115847E}"/>
    <cellStyle name="Separador de milhares 7 13 2 2 3" xfId="40169" xr:uid="{3F78296F-EFF8-433F-A12C-9D9F3278D3FD}"/>
    <cellStyle name="Separador de milhares 7 13 2 2 4" xfId="45958" xr:uid="{77ACDCD3-D6EE-44BB-9FF6-8C26A518BAB9}"/>
    <cellStyle name="Separador de milhares 7 13 2 3" xfId="23930" xr:uid="{4E227575-46FC-49CF-8D1E-5EF191ABE30C}"/>
    <cellStyle name="Separador de milhares 7 13 2 3 2" xfId="40168" xr:uid="{C53D207A-085F-4554-BCA9-C076ED9A070B}"/>
    <cellStyle name="Separador de milhares 7 13 2 4" xfId="25992" xr:uid="{D2D04A97-0BB3-421C-8F10-0649F86DEBA4}"/>
    <cellStyle name="Separador de milhares 7 13 2 5" xfId="27565" xr:uid="{D9A55AF1-CB6D-46CF-9C85-88D4F281C37E}"/>
    <cellStyle name="Separador de milhares 7 13 2 6" xfId="35352" xr:uid="{F7FD688A-0DB7-4D10-8106-52605DB76CE8}"/>
    <cellStyle name="Separador de milhares 7 13 2 7" xfId="43514" xr:uid="{DE5378F1-F274-4B2D-9FFE-AC4A22538280}"/>
    <cellStyle name="Separador de milhares 7 13 2 8" xfId="17180" xr:uid="{C547083E-31FF-4D4A-90BB-FD31D6CB63DA}"/>
    <cellStyle name="Separador de milhares 7 13 3" xfId="23932" xr:uid="{10A7B652-2DCD-47A7-A0B8-C7F7862C6F72}"/>
    <cellStyle name="Separador de milhares 7 13 3 2" xfId="29509" xr:uid="{F413BA51-A689-496E-8AEB-BD63F64B3F4E}"/>
    <cellStyle name="Separador de milhares 7 13 3 3" xfId="40170" xr:uid="{28981711-ACA0-43F7-9AA5-8D881327BEE8}"/>
    <cellStyle name="Separador de milhares 7 13 3 4" xfId="44735" xr:uid="{CBDA5DB6-02BB-4727-A8A3-DAD76CAB5F6A}"/>
    <cellStyle name="Separador de milhares 7 13 4" xfId="23929" xr:uid="{0451158C-F8AC-4BCF-A032-EF7CEC3785EB}"/>
    <cellStyle name="Separador de milhares 7 13 4 2" xfId="32514" xr:uid="{165D77EA-2ACC-413E-8A67-2F8B54473EFC}"/>
    <cellStyle name="Separador de milhares 7 13 4 3" xfId="40167" xr:uid="{70B5310B-4ACF-459E-8800-3360954B329C}"/>
    <cellStyle name="Separador de milhares 7 13 4 4" xfId="47246" xr:uid="{81EEEA65-77B9-4D10-87D6-521F9A8A9430}"/>
    <cellStyle name="Separador de milhares 7 13 5" xfId="24835" xr:uid="{31909B64-7922-4EA9-9FDF-40A0B195B2D5}"/>
    <cellStyle name="Separador de milhares 7 13 5 2" xfId="41008" xr:uid="{94054F56-8BF1-469F-893A-02EA635257F3}"/>
    <cellStyle name="Separador de milhares 7 13 6" xfId="42291" xr:uid="{937E5FDA-C82D-4FA3-A5E8-37759BD098CA}"/>
    <cellStyle name="Separador de milhares 7 14" xfId="14551" xr:uid="{9D6D74A8-101C-4B53-BB5B-3B79FE96E420}"/>
    <cellStyle name="Separador de milhares 7 14 2" xfId="16263" xr:uid="{EE185AC7-434F-4F42-BA05-BB142900254E}"/>
    <cellStyle name="Separador de milhares 7 14 2 2" xfId="23935" xr:uid="{5E30CCCC-EF34-4DB9-B206-583703F805FF}"/>
    <cellStyle name="Separador de milhares 7 14 2 2 2" xfId="30733" xr:uid="{CA33D7E8-7E85-4466-A418-6698019AC0A8}"/>
    <cellStyle name="Separador de milhares 7 14 2 2 3" xfId="40173" xr:uid="{4A9B846D-4BF4-4774-96D6-E10B8BF201B6}"/>
    <cellStyle name="Separador de milhares 7 14 2 2 4" xfId="45959" xr:uid="{343209B4-B83C-4A86-9AE1-6A4F368CB7AC}"/>
    <cellStyle name="Separador de milhares 7 14 2 3" xfId="23934" xr:uid="{B8B66237-A999-4884-92DA-772587A362B9}"/>
    <cellStyle name="Separador de milhares 7 14 2 3 2" xfId="40172" xr:uid="{B7DC3296-2DE3-468E-B1AB-7422541972F7}"/>
    <cellStyle name="Separador de milhares 7 14 2 4" xfId="25993" xr:uid="{C7089B54-B083-4FCF-BB3A-D05CC4772111}"/>
    <cellStyle name="Separador de milhares 7 14 2 5" xfId="27566" xr:uid="{BB830A36-0365-4381-84B2-8B7EF696248C}"/>
    <cellStyle name="Separador de milhares 7 14 2 6" xfId="35353" xr:uid="{7E26AC23-21EA-4C1F-91FD-C1E553D73B6C}"/>
    <cellStyle name="Separador de milhares 7 14 2 7" xfId="43515" xr:uid="{2E654A55-69C8-43FC-8711-F75424C4C946}"/>
    <cellStyle name="Separador de milhares 7 14 2 8" xfId="17181" xr:uid="{D202A1C8-4751-4F83-A030-B2271B9A0D2E}"/>
    <cellStyle name="Separador de milhares 7 14 3" xfId="23936" xr:uid="{D3D3E3CB-2F84-4424-A15D-F95FEB6743B5}"/>
    <cellStyle name="Separador de milhares 7 14 3 2" xfId="29510" xr:uid="{CE6D038A-B9D9-4A86-BF53-AAD343673899}"/>
    <cellStyle name="Separador de milhares 7 14 3 3" xfId="40174" xr:uid="{AA31B3A2-6F4C-4FB0-B98B-2CDE76FDD727}"/>
    <cellStyle name="Separador de milhares 7 14 3 4" xfId="44736" xr:uid="{B6398641-2569-4386-B6DA-BAE58E12DC61}"/>
    <cellStyle name="Separador de milhares 7 14 4" xfId="23933" xr:uid="{B6821613-066F-47CD-8C18-D8BFE78DBF14}"/>
    <cellStyle name="Separador de milhares 7 14 4 2" xfId="32515" xr:uid="{932739A6-35D1-49BA-AD8F-DC70E2BE9D46}"/>
    <cellStyle name="Separador de milhares 7 14 4 3" xfId="40171" xr:uid="{74C0DF99-1C4A-42B2-A834-989AB0B04B7D}"/>
    <cellStyle name="Separador de milhares 7 14 4 4" xfId="47247" xr:uid="{D4885204-994A-44B1-B4AE-A61B4FFEB6B5}"/>
    <cellStyle name="Separador de milhares 7 14 5" xfId="24834" xr:uid="{EFE98A70-5CCA-4328-BAD9-22FF6A04F97B}"/>
    <cellStyle name="Separador de milhares 7 14 5 2" xfId="41007" xr:uid="{8E00DAC0-00EB-45DA-B255-18E425A5C387}"/>
    <cellStyle name="Separador de milhares 7 14 6" xfId="42292" xr:uid="{17AA4CAE-C584-46D1-BDA1-D7724CA9CDEA}"/>
    <cellStyle name="Separador de milhares 7 15" xfId="14552" xr:uid="{ACC045A0-2C35-4459-88D2-AC40BC1ABB1E}"/>
    <cellStyle name="Separador de milhares 7 15 2" xfId="16264" xr:uid="{BCFA594D-E165-4B29-881A-3C477C8CF477}"/>
    <cellStyle name="Separador de milhares 7 15 2 2" xfId="23939" xr:uid="{6F42EB92-E70C-4956-AB59-B3DBBC00F090}"/>
    <cellStyle name="Separador de milhares 7 15 2 2 2" xfId="30734" xr:uid="{7F203BBC-758F-4A38-8FA0-2EF1E28600FE}"/>
    <cellStyle name="Separador de milhares 7 15 2 2 3" xfId="40177" xr:uid="{4AC4F9D0-76F7-4BF6-8AA9-27C34E317FC9}"/>
    <cellStyle name="Separador de milhares 7 15 2 2 4" xfId="45960" xr:uid="{7CFB6C7F-54A3-407E-A560-6556D6128FDE}"/>
    <cellStyle name="Separador de milhares 7 15 2 3" xfId="23938" xr:uid="{C5143B79-94DE-46AE-A9BC-2158E61F1C38}"/>
    <cellStyle name="Separador de milhares 7 15 2 3 2" xfId="40176" xr:uid="{F8A6372E-CCE9-4E38-918D-D923E8CBB72F}"/>
    <cellStyle name="Separador de milhares 7 15 2 4" xfId="25994" xr:uid="{944C5159-C545-4337-8AC2-6DC853C70F71}"/>
    <cellStyle name="Separador de milhares 7 15 2 5" xfId="27567" xr:uid="{BCB91A85-57B6-4A70-BF0F-65617AD033B9}"/>
    <cellStyle name="Separador de milhares 7 15 2 6" xfId="35354" xr:uid="{E9D35B8D-FE44-4B43-9453-6A127AF9138E}"/>
    <cellStyle name="Separador de milhares 7 15 2 7" xfId="43516" xr:uid="{4B2C9375-25CC-4AEE-93BF-AC642FE040B2}"/>
    <cellStyle name="Separador de milhares 7 15 2 8" xfId="17182" xr:uid="{F5968C7B-5D9A-456D-A9AB-63EC20FD9624}"/>
    <cellStyle name="Separador de milhares 7 15 3" xfId="23940" xr:uid="{9B6164DE-201C-4C5A-8586-D6A775799572}"/>
    <cellStyle name="Separador de milhares 7 15 3 2" xfId="29511" xr:uid="{2A8CBD19-BA0A-4E9B-BDCE-001FA280500E}"/>
    <cellStyle name="Separador de milhares 7 15 3 3" xfId="40178" xr:uid="{707B92BC-7D8D-4C5F-B65A-89767174E810}"/>
    <cellStyle name="Separador de milhares 7 15 3 4" xfId="44737" xr:uid="{6143A79F-F5F2-45D4-8A54-91B016A5D2C2}"/>
    <cellStyle name="Separador de milhares 7 15 4" xfId="23937" xr:uid="{38CC8C42-F2D8-4A73-906D-A3EFE70B2E2B}"/>
    <cellStyle name="Separador de milhares 7 15 4 2" xfId="32516" xr:uid="{D4D7F5DC-E3F6-4CFC-B95E-D284BC3E7258}"/>
    <cellStyle name="Separador de milhares 7 15 4 3" xfId="40175" xr:uid="{EA2B272B-955C-4B01-81E0-77F4EB6D5F61}"/>
    <cellStyle name="Separador de milhares 7 15 4 4" xfId="47248" xr:uid="{55182DB3-3EB3-48AB-838D-693D40AA1298}"/>
    <cellStyle name="Separador de milhares 7 15 5" xfId="24833" xr:uid="{692D4292-67E6-4C97-822E-932D0804DA42}"/>
    <cellStyle name="Separador de milhares 7 15 5 2" xfId="41006" xr:uid="{B8734256-3CC3-4F40-AB33-63AA1C3495C2}"/>
    <cellStyle name="Separador de milhares 7 15 6" xfId="42293" xr:uid="{C2F4B01E-D605-4B68-B625-F49DD41D1CD3}"/>
    <cellStyle name="Separador de milhares 7 16" xfId="14553" xr:uid="{4ED8C874-C28B-463D-887C-DD87167F68A8}"/>
    <cellStyle name="Separador de milhares 7 16 2" xfId="16265" xr:uid="{F0C1E9D7-0D92-4C9F-8737-3ECAD75A90BA}"/>
    <cellStyle name="Separador de milhares 7 16 2 2" xfId="23943" xr:uid="{8A874B88-8C27-4800-8943-5C7131365E54}"/>
    <cellStyle name="Separador de milhares 7 16 2 2 2" xfId="30735" xr:uid="{78440992-C479-479F-8036-02AB2FB05A06}"/>
    <cellStyle name="Separador de milhares 7 16 2 2 3" xfId="40181" xr:uid="{450EA290-D637-43BC-88AC-F188E9DF4850}"/>
    <cellStyle name="Separador de milhares 7 16 2 2 4" xfId="45961" xr:uid="{85DA18FC-DAF2-4008-9884-E526503EF620}"/>
    <cellStyle name="Separador de milhares 7 16 2 3" xfId="23942" xr:uid="{58511413-A5F9-4ABB-9E4E-3B3DD1C2306B}"/>
    <cellStyle name="Separador de milhares 7 16 2 3 2" xfId="40180" xr:uid="{EBFA2E00-BF1A-4772-8E8E-F784D9E0CB1F}"/>
    <cellStyle name="Separador de milhares 7 16 2 4" xfId="25995" xr:uid="{A6AE216F-5ADD-41DD-AB19-F342E005264A}"/>
    <cellStyle name="Separador de milhares 7 16 2 5" xfId="27568" xr:uid="{C9D06D2E-7B84-49F9-9DEE-63A97827EACB}"/>
    <cellStyle name="Separador de milhares 7 16 2 6" xfId="35355" xr:uid="{93EACA8C-C376-4BAA-868A-78840EA8E6F0}"/>
    <cellStyle name="Separador de milhares 7 16 2 7" xfId="43517" xr:uid="{DC3AD1FE-45B6-48AE-832C-82EA5E17EE63}"/>
    <cellStyle name="Separador de milhares 7 16 2 8" xfId="17183" xr:uid="{2B690F82-3E0A-46B5-AA34-10D55BAD4F70}"/>
    <cellStyle name="Separador de milhares 7 16 3" xfId="23944" xr:uid="{7FB0FC3F-393E-417B-9004-214F0919DC48}"/>
    <cellStyle name="Separador de milhares 7 16 3 2" xfId="29512" xr:uid="{540579FA-0ACE-4E69-BA32-DA594C6CF7B3}"/>
    <cellStyle name="Separador de milhares 7 16 3 3" xfId="40182" xr:uid="{9FFE9E0F-D345-4578-8388-043E9B6D68AA}"/>
    <cellStyle name="Separador de milhares 7 16 3 4" xfId="44738" xr:uid="{700C99C9-C292-4705-90A9-7616525C5052}"/>
    <cellStyle name="Separador de milhares 7 16 4" xfId="23941" xr:uid="{8E9CFB42-782D-4EF4-89B9-6C9D33EF3A4E}"/>
    <cellStyle name="Separador de milhares 7 16 4 2" xfId="32517" xr:uid="{4E1DA6C1-C5D1-4388-8A6A-EB5B728D39AE}"/>
    <cellStyle name="Separador de milhares 7 16 4 3" xfId="40179" xr:uid="{4253BF7E-7B53-4D0A-A81E-88DEF1774E8D}"/>
    <cellStyle name="Separador de milhares 7 16 4 4" xfId="47249" xr:uid="{9CC3661F-81CF-4396-AE39-AB8EE4745DDA}"/>
    <cellStyle name="Separador de milhares 7 16 5" xfId="24832" xr:uid="{546E8AC0-48E2-4195-AB27-1878B224A1D3}"/>
    <cellStyle name="Separador de milhares 7 16 5 2" xfId="41005" xr:uid="{224A0AF3-3421-47DB-93D7-29106FAF35D6}"/>
    <cellStyle name="Separador de milhares 7 16 6" xfId="42294" xr:uid="{D9544316-4AE3-45AF-9BB4-86C488F94B2E}"/>
    <cellStyle name="Separador de milhares 7 17" xfId="14554" xr:uid="{1A3ED030-19BB-4327-A7A1-9A511AB09066}"/>
    <cellStyle name="Separador de milhares 7 17 2" xfId="16266" xr:uid="{686A7198-C713-4913-AAE2-A6559F6D6833}"/>
    <cellStyle name="Separador de milhares 7 17 2 2" xfId="23947" xr:uid="{6B2DA05A-9F1A-457B-920B-2A0A5FBC1F0F}"/>
    <cellStyle name="Separador de milhares 7 17 2 2 2" xfId="30736" xr:uid="{A0E0A08A-783C-4A2D-ABA3-294DD5DEFD24}"/>
    <cellStyle name="Separador de milhares 7 17 2 2 3" xfId="40185" xr:uid="{04A51B63-D6BA-4A86-AFE1-06A2E74AD603}"/>
    <cellStyle name="Separador de milhares 7 17 2 2 4" xfId="45962" xr:uid="{F635E0F1-F239-4709-94CC-ADA2385C1937}"/>
    <cellStyle name="Separador de milhares 7 17 2 3" xfId="23946" xr:uid="{F1C128EF-C721-44A0-8FA1-0C326D995095}"/>
    <cellStyle name="Separador de milhares 7 17 2 3 2" xfId="40184" xr:uid="{12F5E874-9A00-47B6-B80A-ADAFC7E9C132}"/>
    <cellStyle name="Separador de milhares 7 17 2 4" xfId="25996" xr:uid="{BF6B4DB0-AB1F-4EAA-91D6-600A8936CE6A}"/>
    <cellStyle name="Separador de milhares 7 17 2 5" xfId="27569" xr:uid="{3A71ED85-C157-4A93-A70E-2EB1C8FF42DC}"/>
    <cellStyle name="Separador de milhares 7 17 2 6" xfId="35356" xr:uid="{3CFC6AC0-C54A-4E5C-9C93-DD750922C438}"/>
    <cellStyle name="Separador de milhares 7 17 2 7" xfId="43518" xr:uid="{F8F18A68-F5BF-44DB-9DE6-88DE2FCE9213}"/>
    <cellStyle name="Separador de milhares 7 17 2 8" xfId="17184" xr:uid="{1D4E5E5F-D947-47ED-B11E-D3B2CA0A7096}"/>
    <cellStyle name="Separador de milhares 7 17 3" xfId="23948" xr:uid="{D997E15C-AA85-4E60-BAC1-A8E9360AEAEA}"/>
    <cellStyle name="Separador de milhares 7 17 3 2" xfId="29513" xr:uid="{C66CBE47-3CE4-4521-8B7B-D2F5EDA17834}"/>
    <cellStyle name="Separador de milhares 7 17 3 3" xfId="40186" xr:uid="{16334E4B-E3E5-43DD-9994-6DD878C96AC4}"/>
    <cellStyle name="Separador de milhares 7 17 3 4" xfId="44739" xr:uid="{46DF86D6-AA13-4373-A074-EF607D23C178}"/>
    <cellStyle name="Separador de milhares 7 17 4" xfId="23945" xr:uid="{7D3BE1B8-C2FE-40AD-8321-685D55193B97}"/>
    <cellStyle name="Separador de milhares 7 17 4 2" xfId="32518" xr:uid="{C3FDE2B6-46A3-413D-900F-8A58C816DCA1}"/>
    <cellStyle name="Separador de milhares 7 17 4 3" xfId="40183" xr:uid="{4DF29C98-DDEF-4F09-82D1-B56AAB14A492}"/>
    <cellStyle name="Separador de milhares 7 17 4 4" xfId="47250" xr:uid="{D03625FB-7EC4-4CA3-BBEC-FAB81B961FFB}"/>
    <cellStyle name="Separador de milhares 7 17 5" xfId="24831" xr:uid="{A75781CE-A08A-4757-AF05-519B778C974C}"/>
    <cellStyle name="Separador de milhares 7 17 5 2" xfId="41004" xr:uid="{4A0CB77C-1C0F-49BD-AC84-EAE94630D111}"/>
    <cellStyle name="Separador de milhares 7 17 6" xfId="42295" xr:uid="{5FDABDD8-D665-42EC-8C7D-C810976864DB}"/>
    <cellStyle name="Separador de milhares 7 18" xfId="14555" xr:uid="{168351BF-632B-46D5-A4F3-7B09725AA442}"/>
    <cellStyle name="Separador de milhares 7 18 2" xfId="16267" xr:uid="{3DDAE180-1A8F-4250-992F-EE94FF79D52E}"/>
    <cellStyle name="Separador de milhares 7 18 2 2" xfId="23951" xr:uid="{7101038E-BA48-4D39-81A5-62C2B7ED28EC}"/>
    <cellStyle name="Separador de milhares 7 18 2 2 2" xfId="30737" xr:uid="{6C8C6122-1600-4A5D-BA75-9076BDFC6496}"/>
    <cellStyle name="Separador de milhares 7 18 2 2 3" xfId="40189" xr:uid="{CE136ED5-FE04-478C-9241-62F62FAB461F}"/>
    <cellStyle name="Separador de milhares 7 18 2 2 4" xfId="45963" xr:uid="{B999C7D4-8D5E-41A1-8698-7A26FC773077}"/>
    <cellStyle name="Separador de milhares 7 18 2 3" xfId="23950" xr:uid="{E9A48EB3-C02B-4781-B71B-55C17D7007BB}"/>
    <cellStyle name="Separador de milhares 7 18 2 3 2" xfId="40188" xr:uid="{A1FBEE1C-A244-4913-989E-18CB54A008E6}"/>
    <cellStyle name="Separador de milhares 7 18 2 4" xfId="25997" xr:uid="{F3B3A193-E655-4D75-8104-2B9E1C91FA36}"/>
    <cellStyle name="Separador de milhares 7 18 2 5" xfId="27570" xr:uid="{41BB3217-A8FD-410A-94AE-ADF446BD47AD}"/>
    <cellStyle name="Separador de milhares 7 18 2 6" xfId="35357" xr:uid="{AE550020-F9C1-457D-8E1F-1F6C95A96290}"/>
    <cellStyle name="Separador de milhares 7 18 2 7" xfId="43519" xr:uid="{E8FE0278-B5BB-4CDB-A0D9-4DDC8F67F5C7}"/>
    <cellStyle name="Separador de milhares 7 18 2 8" xfId="17185" xr:uid="{B04D6A1C-571F-4AF2-9130-F5FD972D6BED}"/>
    <cellStyle name="Separador de milhares 7 18 3" xfId="23952" xr:uid="{CBA55BB0-2894-4F4B-9320-663CFB8FDF7D}"/>
    <cellStyle name="Separador de milhares 7 18 3 2" xfId="29514" xr:uid="{D42CE7AC-5049-41DB-B7CF-0B9C8A68EA7D}"/>
    <cellStyle name="Separador de milhares 7 18 3 3" xfId="40190" xr:uid="{F363589E-649C-49AC-96BD-609AAC30D8F9}"/>
    <cellStyle name="Separador de milhares 7 18 3 4" xfId="44740" xr:uid="{608C7270-5437-46E1-8222-D2F37ABFAB20}"/>
    <cellStyle name="Separador de milhares 7 18 4" xfId="23949" xr:uid="{EF2D9871-11A5-4D15-B5C5-9DA37266554E}"/>
    <cellStyle name="Separador de milhares 7 18 4 2" xfId="32519" xr:uid="{E55E360E-E918-43F5-881A-05394D91009A}"/>
    <cellStyle name="Separador de milhares 7 18 4 3" xfId="40187" xr:uid="{94E7C357-5BB9-4D40-83AB-B856FA095974}"/>
    <cellStyle name="Separador de milhares 7 18 4 4" xfId="47251" xr:uid="{EC9AC3BB-EA9F-4BBE-B8B4-152AF901EB2C}"/>
    <cellStyle name="Separador de milhares 7 18 5" xfId="24830" xr:uid="{2A5982EB-3C6E-4AF5-A79A-8DFD94E15F7C}"/>
    <cellStyle name="Separador de milhares 7 18 5 2" xfId="41003" xr:uid="{6D382F82-B1E8-44FD-86F8-4FCDA5EDC69A}"/>
    <cellStyle name="Separador de milhares 7 18 6" xfId="42296" xr:uid="{FFE1B082-FA04-497C-9791-918EE0AF41C6}"/>
    <cellStyle name="Separador de milhares 7 19" xfId="14556" xr:uid="{9B79DC70-446C-4887-B235-4A73B1F68263}"/>
    <cellStyle name="Separador de milhares 7 19 2" xfId="17186" xr:uid="{C1AD1C69-8920-4E39-96D5-E2CA8FB9F5FC}"/>
    <cellStyle name="Separador de milhares 7 19 2 2" xfId="23955" xr:uid="{E9B06F8C-B10F-40BE-813E-3A3A3DDC6759}"/>
    <cellStyle name="Separador de milhares 7 19 2 2 2" xfId="30738" xr:uid="{E229D2EF-1394-44D6-8166-CC4A9A03E002}"/>
    <cellStyle name="Separador de milhares 7 19 2 2 3" xfId="40193" xr:uid="{C9556F80-AE73-4A86-A15F-7B1872AC30F2}"/>
    <cellStyle name="Separador de milhares 7 19 2 2 4" xfId="45964" xr:uid="{4292223F-9AA8-4AC2-994D-2B83E4083F26}"/>
    <cellStyle name="Separador de milhares 7 19 2 3" xfId="23954" xr:uid="{18FBBD28-5E63-4B39-AB08-D6E0778E9416}"/>
    <cellStyle name="Separador de milhares 7 19 2 3 2" xfId="40192" xr:uid="{6C710FE9-E1A6-4D90-96BA-51E49AEC91F7}"/>
    <cellStyle name="Separador de milhares 7 19 2 4" xfId="25998" xr:uid="{5F79F3BA-F71B-40E3-BA0D-672646C23630}"/>
    <cellStyle name="Separador de milhares 7 19 2 5" xfId="27571" xr:uid="{06263857-FE61-4C55-83A5-4DDEE515D1CD}"/>
    <cellStyle name="Separador de milhares 7 19 2 6" xfId="35358" xr:uid="{C0B95923-9BBD-4DA5-BE45-83CCD0721244}"/>
    <cellStyle name="Separador de milhares 7 19 2 7" xfId="43520" xr:uid="{28D1D25B-8945-49C0-A576-3C4D483DF04F}"/>
    <cellStyle name="Separador de milhares 7 19 3" xfId="23956" xr:uid="{BDF9479B-ECD0-4A49-8CB0-AF3098B3B27C}"/>
    <cellStyle name="Separador de milhares 7 19 3 2" xfId="29515" xr:uid="{21A54311-B50D-4C59-A729-9C92A70D083E}"/>
    <cellStyle name="Separador de milhares 7 19 3 3" xfId="40194" xr:uid="{4F3E44A1-1476-425A-8E18-36333FAD9A52}"/>
    <cellStyle name="Separador de milhares 7 19 3 4" xfId="44741" xr:uid="{B521F0EF-B014-4AF3-A8C8-92BBA24430DE}"/>
    <cellStyle name="Separador de milhares 7 19 4" xfId="23953" xr:uid="{6736DDDC-920C-4CC4-8340-8592D50B6999}"/>
    <cellStyle name="Separador de milhares 7 19 4 2" xfId="32520" xr:uid="{CE8368C5-99AF-4E7D-A091-7501BC811B01}"/>
    <cellStyle name="Separador de milhares 7 19 4 3" xfId="40191" xr:uid="{64752735-8D1D-4DC2-8287-AAF4D2EDF1AE}"/>
    <cellStyle name="Separador de milhares 7 19 4 4" xfId="47252" xr:uid="{E0910DDF-AFF1-498E-8C4B-DD51693AF360}"/>
    <cellStyle name="Separador de milhares 7 19 5" xfId="33843" xr:uid="{80F0BD6C-A311-4CB8-8A4E-754C962842B9}"/>
    <cellStyle name="Separador de milhares 7 19 5 2" xfId="48722" xr:uid="{23A9C38D-C916-4C32-B066-3F30C2D18DF3}"/>
    <cellStyle name="Separador de milhares 7 19 6" xfId="42297" xr:uid="{35220279-23B2-40B8-B62E-0484B4051018}"/>
    <cellStyle name="Separador de milhares 7 2" xfId="14557" xr:uid="{7AA7C792-2E8A-4B90-B208-86C4177D1520}"/>
    <cellStyle name="Separador de milhares 7 2 10" xfId="14558" xr:uid="{CE3DEBAF-EA15-4F1B-B967-40EEE90EFAEE}"/>
    <cellStyle name="Separador de milhares 7 2 10 2" xfId="16269" xr:uid="{4DE1CC9B-AA8A-4E29-BC0A-9F8F57FA3542}"/>
    <cellStyle name="Separador de milhares 7 2 10 2 2" xfId="23960" xr:uid="{169214E9-D75C-4B53-B4F7-7243578E3700}"/>
    <cellStyle name="Separador de milhares 7 2 10 2 2 2" xfId="30740" xr:uid="{696E326A-7CE9-42F3-9C2F-A5FA6649F113}"/>
    <cellStyle name="Separador de milhares 7 2 10 2 2 3" xfId="40198" xr:uid="{85CCE9D1-6560-4D89-85CD-AC40E69BAD8B}"/>
    <cellStyle name="Separador de milhares 7 2 10 2 2 4" xfId="45966" xr:uid="{14A99771-510B-4773-A383-83729858B20C}"/>
    <cellStyle name="Separador de milhares 7 2 10 2 3" xfId="23959" xr:uid="{F90FCBC1-51EE-4358-BF56-A5BD09D241A6}"/>
    <cellStyle name="Separador de milhares 7 2 10 2 3 2" xfId="40197" xr:uid="{7D33197B-F35A-4A0A-BA0B-9ECC3710A50B}"/>
    <cellStyle name="Separador de milhares 7 2 10 2 4" xfId="26000" xr:uid="{69E1F6C7-405F-430D-9A8E-D20F4D740B58}"/>
    <cellStyle name="Separador de milhares 7 2 10 2 5" xfId="27573" xr:uid="{90DA2C42-3BE7-4C26-8067-CE93767DE0CB}"/>
    <cellStyle name="Separador de milhares 7 2 10 2 6" xfId="35360" xr:uid="{27F9C4A6-7E32-473E-9C94-979E2D832AB0}"/>
    <cellStyle name="Separador de milhares 7 2 10 2 7" xfId="43522" xr:uid="{1FBDB8E4-9A65-4924-9739-2A7C2D401054}"/>
    <cellStyle name="Separador de milhares 7 2 10 2 8" xfId="17188" xr:uid="{A0C2717F-8825-4330-A3DE-55AEF5A8D64F}"/>
    <cellStyle name="Separador de milhares 7 2 10 3" xfId="23961" xr:uid="{7653A587-34AA-4314-A2A5-CA8A07475BBF}"/>
    <cellStyle name="Separador de milhares 7 2 10 3 2" xfId="29517" xr:uid="{8DE0E27E-A271-45D3-809D-88BD8827D9A2}"/>
    <cellStyle name="Separador de milhares 7 2 10 3 3" xfId="40199" xr:uid="{B4E14F8C-A786-42C7-B423-8B4A4B0332CF}"/>
    <cellStyle name="Separador de milhares 7 2 10 3 4" xfId="44743" xr:uid="{FFE709C4-7201-40CD-BD93-11927F038EE2}"/>
    <cellStyle name="Separador de milhares 7 2 10 4" xfId="23958" xr:uid="{4B652DBA-9979-48E1-831A-626D29B648E4}"/>
    <cellStyle name="Separador de milhares 7 2 10 4 2" xfId="32522" xr:uid="{5F548344-9E80-49EF-8DFD-69BDE12230B3}"/>
    <cellStyle name="Separador de milhares 7 2 10 4 3" xfId="40196" xr:uid="{F92DB78B-7F51-49BB-9B83-704783A503FC}"/>
    <cellStyle name="Separador de milhares 7 2 10 4 4" xfId="47254" xr:uid="{147B1DFD-B5C8-4598-A707-FB3EFAF1B7A0}"/>
    <cellStyle name="Separador de milhares 7 2 10 5" xfId="25017" xr:uid="{33BC619D-8EB7-45A6-B1D9-10446C8774B1}"/>
    <cellStyle name="Separador de milhares 7 2 10 5 2" xfId="41099" xr:uid="{70B3682A-CBCF-4F9C-A933-C5CC069AB7B6}"/>
    <cellStyle name="Separador de milhares 7 2 10 6" xfId="42299" xr:uid="{0D2EC867-9F89-4F85-9F41-F97669EFF0B4}"/>
    <cellStyle name="Separador de milhares 7 2 11" xfId="14559" xr:uid="{5217F9BE-DA91-4F2A-9E91-A4BB3798EBE8}"/>
    <cellStyle name="Separador de milhares 7 2 11 2" xfId="16270" xr:uid="{8A75DCE3-1156-4FCC-969C-3BE916C789E6}"/>
    <cellStyle name="Separador de milhares 7 2 11 2 2" xfId="23964" xr:uid="{01D76A5C-3C4B-4CB8-8A7E-5EC2F9DB1E8E}"/>
    <cellStyle name="Separador de milhares 7 2 11 2 2 2" xfId="30741" xr:uid="{42F28921-6DD7-4AC3-A936-B3082FE3499D}"/>
    <cellStyle name="Separador de milhares 7 2 11 2 2 3" xfId="40202" xr:uid="{5DADCEE6-B136-46B8-B157-E26F90EE011C}"/>
    <cellStyle name="Separador de milhares 7 2 11 2 2 4" xfId="45967" xr:uid="{01E961D9-3A0E-46E0-99BC-504EB450C693}"/>
    <cellStyle name="Separador de milhares 7 2 11 2 3" xfId="23963" xr:uid="{885FC590-F02D-4447-BA83-39092308D1F6}"/>
    <cellStyle name="Separador de milhares 7 2 11 2 3 2" xfId="40201" xr:uid="{30D70E74-7BE7-4D76-ABBB-174B560CA951}"/>
    <cellStyle name="Separador de milhares 7 2 11 2 4" xfId="26001" xr:uid="{7F594286-AF78-40C0-A965-C8FEC79D82E0}"/>
    <cellStyle name="Separador de milhares 7 2 11 2 5" xfId="27574" xr:uid="{7796B809-B40B-4F8F-81C4-4CFD304B2344}"/>
    <cellStyle name="Separador de milhares 7 2 11 2 6" xfId="35361" xr:uid="{62F543CD-8959-46F1-8C93-C14598A843EB}"/>
    <cellStyle name="Separador de milhares 7 2 11 2 7" xfId="43523" xr:uid="{88A8F07D-0C9A-4839-B9CD-1CD282331B86}"/>
    <cellStyle name="Separador de milhares 7 2 11 2 8" xfId="17189" xr:uid="{5B189FEE-E591-4B2A-BF93-D099F3DB3114}"/>
    <cellStyle name="Separador de milhares 7 2 11 3" xfId="23965" xr:uid="{F9226778-B3A8-49AD-9F81-D96CA606A54B}"/>
    <cellStyle name="Separador de milhares 7 2 11 3 2" xfId="29518" xr:uid="{84FCE5E5-5183-4EA0-B364-1647C409C7AF}"/>
    <cellStyle name="Separador de milhares 7 2 11 3 3" xfId="40203" xr:uid="{D0FD535E-2EBF-4D18-A42F-EFD51E171644}"/>
    <cellStyle name="Separador de milhares 7 2 11 3 4" xfId="44744" xr:uid="{97A5574D-8F44-472E-B648-6759243E7040}"/>
    <cellStyle name="Separador de milhares 7 2 11 4" xfId="23962" xr:uid="{B4A6A0B7-75C9-4C9D-AC21-5DF69F18AD43}"/>
    <cellStyle name="Separador de milhares 7 2 11 4 2" xfId="32523" xr:uid="{92B92294-8C78-4BBA-89A8-D33A80391A8E}"/>
    <cellStyle name="Separador de milhares 7 2 11 4 3" xfId="40200" xr:uid="{8425C446-6E16-4336-99F7-52D42D91A609}"/>
    <cellStyle name="Separador de milhares 7 2 11 4 4" xfId="47255" xr:uid="{78F6B79B-AC6F-480D-A919-9A22E36B5205}"/>
    <cellStyle name="Separador de milhares 7 2 11 5" xfId="25099" xr:uid="{75FED6E9-BCD7-4263-AAF8-F5C938B54E8B}"/>
    <cellStyle name="Separador de milhares 7 2 11 5 2" xfId="41116" xr:uid="{3E5C2DE5-893F-4B7B-9D5A-8C7FB3C02336}"/>
    <cellStyle name="Separador de milhares 7 2 11 6" xfId="42300" xr:uid="{0D1ACB79-7F99-43F8-8737-8CFA90859D8B}"/>
    <cellStyle name="Separador de milhares 7 2 12" xfId="14560" xr:uid="{7B0E074A-2B09-4515-93BF-C0915CDE08FD}"/>
    <cellStyle name="Separador de milhares 7 2 12 2" xfId="16271" xr:uid="{019AA527-6651-422C-893C-9B50EB9C2F25}"/>
    <cellStyle name="Separador de milhares 7 2 12 2 2" xfId="23968" xr:uid="{80A4625A-41FA-43C0-BB0A-4B93D2F1D126}"/>
    <cellStyle name="Separador de milhares 7 2 12 2 2 2" xfId="30742" xr:uid="{A82A6FFC-C2CE-46C1-B3F5-1E3EEED0B724}"/>
    <cellStyle name="Separador de milhares 7 2 12 2 2 3" xfId="40206" xr:uid="{E7B8F4D6-BEBE-4702-B416-04A59A1DCCA5}"/>
    <cellStyle name="Separador de milhares 7 2 12 2 2 4" xfId="45968" xr:uid="{3C11E2A1-38A1-40E0-B0F4-B6CD63DB06F9}"/>
    <cellStyle name="Separador de milhares 7 2 12 2 3" xfId="23967" xr:uid="{CAACA1D2-CEF6-4753-B879-4F456212EB6E}"/>
    <cellStyle name="Separador de milhares 7 2 12 2 3 2" xfId="40205" xr:uid="{C70A83C1-E783-4F48-A52A-00553B388F15}"/>
    <cellStyle name="Separador de milhares 7 2 12 2 4" xfId="26002" xr:uid="{1E2BA6C5-2639-4885-A084-6CE8E709B878}"/>
    <cellStyle name="Separador de milhares 7 2 12 2 5" xfId="27575" xr:uid="{6F4A2114-F130-44AF-AAEF-3582FFCB3EE9}"/>
    <cellStyle name="Separador de milhares 7 2 12 2 6" xfId="35362" xr:uid="{52AC9399-5EDF-4E4A-9787-84A65E782A05}"/>
    <cellStyle name="Separador de milhares 7 2 12 2 7" xfId="43524" xr:uid="{BD1407CD-8029-4EFE-BC29-DAE4900C4D71}"/>
    <cellStyle name="Separador de milhares 7 2 12 2 8" xfId="17190" xr:uid="{3D331916-C67F-4C97-871C-BA4FB7CD2BEE}"/>
    <cellStyle name="Separador de milhares 7 2 12 3" xfId="23969" xr:uid="{4245D164-4180-42B1-A896-4AF3EAE91BFB}"/>
    <cellStyle name="Separador de milhares 7 2 12 3 2" xfId="29519" xr:uid="{B1E0912A-65EC-46DF-A71A-094F054011A6}"/>
    <cellStyle name="Separador de milhares 7 2 12 3 3" xfId="40207" xr:uid="{76A220A5-D2BC-488E-BDED-6616489FF5D5}"/>
    <cellStyle name="Separador de milhares 7 2 12 3 4" xfId="44745" xr:uid="{74ED93E8-5952-4C72-B4B1-20FFC9474F39}"/>
    <cellStyle name="Separador de milhares 7 2 12 4" xfId="23966" xr:uid="{E0E8B5EE-82DB-4376-AEA3-0055D928EC28}"/>
    <cellStyle name="Separador de milhares 7 2 12 4 2" xfId="32524" xr:uid="{22DB025C-AB49-46FA-B9B6-75D1E2B0B82A}"/>
    <cellStyle name="Separador de milhares 7 2 12 4 3" xfId="40204" xr:uid="{2B7304F0-05DB-4A48-9647-8333990064DC}"/>
    <cellStyle name="Separador de milhares 7 2 12 4 4" xfId="47256" xr:uid="{DC24AD2D-E3C4-4333-85B2-7751DE5B0BC1}"/>
    <cellStyle name="Separador de milhares 7 2 12 5" xfId="25016" xr:uid="{9991661B-D759-439B-9FD3-F9E02DD36D73}"/>
    <cellStyle name="Separador de milhares 7 2 12 5 2" xfId="41098" xr:uid="{0748306A-B876-42CF-BA0E-84CE480F6373}"/>
    <cellStyle name="Separador de milhares 7 2 12 6" xfId="42301" xr:uid="{3439CD10-552D-4B00-B537-8154D8557660}"/>
    <cellStyle name="Separador de milhares 7 2 13" xfId="14561" xr:uid="{FB82C41D-8452-40FD-AAC1-048587D1749B}"/>
    <cellStyle name="Separador de milhares 7 2 13 2" xfId="16272" xr:uid="{5FB30DBE-E2A1-410F-AA5B-44DDC040A236}"/>
    <cellStyle name="Separador de milhares 7 2 13 2 2" xfId="23972" xr:uid="{0BFD17AF-3AC3-4E0F-AB46-18A4C4925224}"/>
    <cellStyle name="Separador de milhares 7 2 13 2 2 2" xfId="30743" xr:uid="{CB8352DF-8FEA-4663-85FF-382BB4515E97}"/>
    <cellStyle name="Separador de milhares 7 2 13 2 2 3" xfId="40210" xr:uid="{B1A7053B-B1A8-4045-9C11-772FD5729681}"/>
    <cellStyle name="Separador de milhares 7 2 13 2 2 4" xfId="45969" xr:uid="{8064E4AD-8BCD-4EC8-8691-4A78F0F8761F}"/>
    <cellStyle name="Separador de milhares 7 2 13 2 3" xfId="23971" xr:uid="{CD0CF165-B3E7-4824-9D03-BAC7F1C07AFC}"/>
    <cellStyle name="Separador de milhares 7 2 13 2 3 2" xfId="40209" xr:uid="{F169DA61-ABF2-4A15-ADED-7496294E10DB}"/>
    <cellStyle name="Separador de milhares 7 2 13 2 4" xfId="26003" xr:uid="{C0A47B4B-5C11-41BA-B645-C0DA7F8AD18E}"/>
    <cellStyle name="Separador de milhares 7 2 13 2 5" xfId="27576" xr:uid="{824DE3E4-E968-4728-82B5-C3F87CA10A88}"/>
    <cellStyle name="Separador de milhares 7 2 13 2 6" xfId="35363" xr:uid="{33498276-B813-45DB-9FE8-87A2B4BABC96}"/>
    <cellStyle name="Separador de milhares 7 2 13 2 7" xfId="43525" xr:uid="{EAA62026-26CD-4FA2-A586-B9444C3C1216}"/>
    <cellStyle name="Separador de milhares 7 2 13 2 8" xfId="17191" xr:uid="{0270D6F7-531A-473B-87AE-5A60820F9996}"/>
    <cellStyle name="Separador de milhares 7 2 13 3" xfId="23973" xr:uid="{F3C8C796-CCF3-47CC-B968-5BC87A34FEE9}"/>
    <cellStyle name="Separador de milhares 7 2 13 3 2" xfId="29520" xr:uid="{7BC3E20C-7CBB-4916-BFBB-672713F3A8EE}"/>
    <cellStyle name="Separador de milhares 7 2 13 3 3" xfId="40211" xr:uid="{904C9B24-A4EA-44CF-AAB0-A30F349246A2}"/>
    <cellStyle name="Separador de milhares 7 2 13 3 4" xfId="44746" xr:uid="{2B756301-1074-42AE-8DAF-3824EFC42907}"/>
    <cellStyle name="Separador de milhares 7 2 13 4" xfId="23970" xr:uid="{4053A37B-8A94-4F50-AFFB-EDEF5AA3C81D}"/>
    <cellStyle name="Separador de milhares 7 2 13 4 2" xfId="32525" xr:uid="{B2E7C48F-50E8-4056-B02F-D27A753DE5CC}"/>
    <cellStyle name="Separador de milhares 7 2 13 4 3" xfId="40208" xr:uid="{E08E7637-5292-4A85-AF73-310E3A42CA11}"/>
    <cellStyle name="Separador de milhares 7 2 13 4 4" xfId="47257" xr:uid="{D4DB7CE4-65AE-424E-BB39-CCAB54460295}"/>
    <cellStyle name="Separador de milhares 7 2 13 5" xfId="24829" xr:uid="{DE2746DB-8052-45CB-A1C1-1313379B5F0D}"/>
    <cellStyle name="Separador de milhares 7 2 13 5 2" xfId="41002" xr:uid="{5A7832E2-D27A-45CA-8A43-7FCF0B7EBF29}"/>
    <cellStyle name="Separador de milhares 7 2 13 6" xfId="42302" xr:uid="{B04A3C33-10D4-4590-9DCD-1BB19194AB99}"/>
    <cellStyle name="Separador de milhares 7 2 14" xfId="14562" xr:uid="{0CD047A7-34A6-4883-BA2D-CC3F4E0C0EB6}"/>
    <cellStyle name="Separador de milhares 7 2 14 2" xfId="16273" xr:uid="{7503EB4E-A204-4967-AF74-7051B235C8ED}"/>
    <cellStyle name="Separador de milhares 7 2 14 2 2" xfId="23976" xr:uid="{88756470-CC9F-48C8-A60B-F8A32D534666}"/>
    <cellStyle name="Separador de milhares 7 2 14 2 2 2" xfId="30744" xr:uid="{4E69388B-45E7-4649-8E37-F597E9864FA4}"/>
    <cellStyle name="Separador de milhares 7 2 14 2 2 3" xfId="40214" xr:uid="{E44BF924-D871-4BA9-81CE-7E811C57611E}"/>
    <cellStyle name="Separador de milhares 7 2 14 2 2 4" xfId="45970" xr:uid="{9A1A8C35-A022-49CD-BA07-1143514B8812}"/>
    <cellStyle name="Separador de milhares 7 2 14 2 3" xfId="23975" xr:uid="{391291C2-5F15-41D0-BAEF-D85CF01D4A6F}"/>
    <cellStyle name="Separador de milhares 7 2 14 2 3 2" xfId="40213" xr:uid="{559B80F3-0A88-4E62-BC26-E78ED7ACCDBC}"/>
    <cellStyle name="Separador de milhares 7 2 14 2 4" xfId="26004" xr:uid="{1F70DBBC-9CBE-4FCB-B19B-5A77DD034E0C}"/>
    <cellStyle name="Separador de milhares 7 2 14 2 5" xfId="27577" xr:uid="{4494BF9F-DC2A-47CB-B740-C8FE4A6B7BC8}"/>
    <cellStyle name="Separador de milhares 7 2 14 2 6" xfId="35364" xr:uid="{70399C42-1BDB-4987-91AF-EC2146E08919}"/>
    <cellStyle name="Separador de milhares 7 2 14 2 7" xfId="43526" xr:uid="{1CBD1017-6C6B-486A-9248-2D8F0BDE4EEF}"/>
    <cellStyle name="Separador de milhares 7 2 14 2 8" xfId="17192" xr:uid="{20380908-D068-42E7-BA8D-0814B32AAEA1}"/>
    <cellStyle name="Separador de milhares 7 2 14 3" xfId="23977" xr:uid="{3550CDFD-E925-41C7-A0B6-77B2D5DBE06A}"/>
    <cellStyle name="Separador de milhares 7 2 14 3 2" xfId="29521" xr:uid="{D9B2195F-2C7A-469E-BD46-40AF2F55CC8F}"/>
    <cellStyle name="Separador de milhares 7 2 14 3 3" xfId="40215" xr:uid="{164AF456-4635-4ACF-A949-F8E359463C43}"/>
    <cellStyle name="Separador de milhares 7 2 14 3 4" xfId="44747" xr:uid="{4B75FB1C-BD8C-4FA2-9208-29FF18B21198}"/>
    <cellStyle name="Separador de milhares 7 2 14 4" xfId="23974" xr:uid="{DA9A3979-0C2B-4255-9111-B75F95684E37}"/>
    <cellStyle name="Separador de milhares 7 2 14 4 2" xfId="32526" xr:uid="{D7ECAB0D-3854-4B2B-A345-DBAFA8CDFA6F}"/>
    <cellStyle name="Separador de milhares 7 2 14 4 3" xfId="40212" xr:uid="{90D95FD7-EA40-405B-844A-746A04B03F37}"/>
    <cellStyle name="Separador de milhares 7 2 14 4 4" xfId="47258" xr:uid="{A07F1C44-EECC-4D40-8FDE-47874BDDDE56}"/>
    <cellStyle name="Separador de milhares 7 2 14 5" xfId="24828" xr:uid="{B8532E2E-09BC-499F-A189-D0AF01AE83B1}"/>
    <cellStyle name="Separador de milhares 7 2 14 5 2" xfId="41001" xr:uid="{D2182BEE-5EF7-4684-9E46-D1A7ED57BC27}"/>
    <cellStyle name="Separador de milhares 7 2 14 6" xfId="42303" xr:uid="{85965E14-66A3-4ACF-A0C5-1B7F81B1E1A2}"/>
    <cellStyle name="Separador de milhares 7 2 15" xfId="14563" xr:uid="{3EB3F9D3-10D3-413E-8836-F30522985AC9}"/>
    <cellStyle name="Separador de milhares 7 2 15 2" xfId="16274" xr:uid="{BA778D2F-95D8-41C8-89F0-CD58DE355668}"/>
    <cellStyle name="Separador de milhares 7 2 15 2 2" xfId="23980" xr:uid="{FD7D24FD-54A9-4D63-A62C-5F41A1D95EEA}"/>
    <cellStyle name="Separador de milhares 7 2 15 2 2 2" xfId="30745" xr:uid="{5A04EB53-4ECF-4B46-9C61-78936BCEB310}"/>
    <cellStyle name="Separador de milhares 7 2 15 2 2 3" xfId="40218" xr:uid="{3B126E6A-5340-4916-A7DB-674911039A1D}"/>
    <cellStyle name="Separador de milhares 7 2 15 2 2 4" xfId="45971" xr:uid="{3D055F83-889E-4ABB-A84C-E60BA3C22E14}"/>
    <cellStyle name="Separador de milhares 7 2 15 2 3" xfId="23979" xr:uid="{8A3638D6-004A-494C-A7EF-595471BD0B72}"/>
    <cellStyle name="Separador de milhares 7 2 15 2 3 2" xfId="40217" xr:uid="{49F5C620-59F6-43C5-9EE1-D0B93C47E3A9}"/>
    <cellStyle name="Separador de milhares 7 2 15 2 4" xfId="26005" xr:uid="{3376CB26-C856-4A28-9ADD-85ED801E6456}"/>
    <cellStyle name="Separador de milhares 7 2 15 2 5" xfId="27578" xr:uid="{64F7D724-E4E1-44BD-B460-92FA0E73986A}"/>
    <cellStyle name="Separador de milhares 7 2 15 2 6" xfId="35365" xr:uid="{DE5A8FD5-A1BF-45E7-944A-2D09911E3442}"/>
    <cellStyle name="Separador de milhares 7 2 15 2 7" xfId="43527" xr:uid="{81B2C999-B721-4A90-A274-F96842BF820E}"/>
    <cellStyle name="Separador de milhares 7 2 15 2 8" xfId="17193" xr:uid="{9B9739FF-1F0D-4AE5-B903-270ED218BB79}"/>
    <cellStyle name="Separador de milhares 7 2 15 3" xfId="23981" xr:uid="{49BB8CF5-CD84-4839-8BD0-9ED775DDC588}"/>
    <cellStyle name="Separador de milhares 7 2 15 3 2" xfId="29522" xr:uid="{72386628-D363-4DC9-A442-F84A16EC56FB}"/>
    <cellStyle name="Separador de milhares 7 2 15 3 3" xfId="40219" xr:uid="{1E9DFD17-5106-43BF-8790-14CCDD7EB899}"/>
    <cellStyle name="Separador de milhares 7 2 15 3 4" xfId="44748" xr:uid="{5DABF141-9901-487E-98DC-70286B954E95}"/>
    <cellStyle name="Separador de milhares 7 2 15 4" xfId="23978" xr:uid="{4E1C5F3C-99D2-48C8-A613-583A10122233}"/>
    <cellStyle name="Separador de milhares 7 2 15 4 2" xfId="32527" xr:uid="{8DB5FB20-4DCE-42B0-9837-4FE9106EBDC3}"/>
    <cellStyle name="Separador de milhares 7 2 15 4 3" xfId="40216" xr:uid="{84BF02A0-9403-4E76-9B79-BD0A91F0ED1F}"/>
    <cellStyle name="Separador de milhares 7 2 15 4 4" xfId="47259" xr:uid="{C42E350F-CADC-426D-9CE0-4830404D9232}"/>
    <cellStyle name="Separador de milhares 7 2 15 5" xfId="24827" xr:uid="{CE506C3B-1A5F-418C-8406-1676DB5AD32B}"/>
    <cellStyle name="Separador de milhares 7 2 15 5 2" xfId="41000" xr:uid="{9366B958-F4ED-4E48-9E4D-6DA07179A1C5}"/>
    <cellStyle name="Separador de milhares 7 2 15 6" xfId="42304" xr:uid="{B9F9CAEF-BCE2-4808-B978-323F142A3F2F}"/>
    <cellStyle name="Separador de milhares 7 2 16" xfId="14564" xr:uid="{E0B3D99B-E28E-4EAD-B41F-BBA57E4DA04E}"/>
    <cellStyle name="Separador de milhares 7 2 16 2" xfId="16275" xr:uid="{554D126C-9894-4711-8562-1763FDB4B3D0}"/>
    <cellStyle name="Separador de milhares 7 2 16 2 2" xfId="23984" xr:uid="{FF46B794-AB6A-4FB8-BACC-FBA067BADAC5}"/>
    <cellStyle name="Separador de milhares 7 2 16 2 2 2" xfId="30746" xr:uid="{16784F32-4E9C-4DEE-A0D0-9FC6D62644D1}"/>
    <cellStyle name="Separador de milhares 7 2 16 2 2 3" xfId="40222" xr:uid="{B506D88C-9529-4F39-A448-0200A8DD9981}"/>
    <cellStyle name="Separador de milhares 7 2 16 2 2 4" xfId="45972" xr:uid="{AEE00D8A-15A4-4B32-ACF2-96394FC24F35}"/>
    <cellStyle name="Separador de milhares 7 2 16 2 3" xfId="23983" xr:uid="{D276547A-4C3E-467A-A0B0-F7B90ECA410E}"/>
    <cellStyle name="Separador de milhares 7 2 16 2 3 2" xfId="40221" xr:uid="{D24607AB-0B9D-4C6F-BF63-84506AF3D011}"/>
    <cellStyle name="Separador de milhares 7 2 16 2 4" xfId="26006" xr:uid="{479580A0-6116-4E0A-99B3-FEF30BDBD6CE}"/>
    <cellStyle name="Separador de milhares 7 2 16 2 5" xfId="27579" xr:uid="{B2410426-EE37-439E-B839-32CBA680626F}"/>
    <cellStyle name="Separador de milhares 7 2 16 2 6" xfId="35366" xr:uid="{ACA8332C-1993-4622-AE95-22FCC005A06B}"/>
    <cellStyle name="Separador de milhares 7 2 16 2 7" xfId="43528" xr:uid="{A8327E19-7F34-4FA5-AA9E-74576BAFD380}"/>
    <cellStyle name="Separador de milhares 7 2 16 2 8" xfId="17194" xr:uid="{417A7305-3894-4F31-AB93-25F5C00A33DE}"/>
    <cellStyle name="Separador de milhares 7 2 16 3" xfId="23985" xr:uid="{174BB275-E808-49D7-B968-8D031D0B4C6D}"/>
    <cellStyle name="Separador de milhares 7 2 16 3 2" xfId="29523" xr:uid="{31ECA31A-28B6-400B-8316-87F6E02B2AB8}"/>
    <cellStyle name="Separador de milhares 7 2 16 3 3" xfId="40223" xr:uid="{3EE96838-05EF-4FFD-8A1B-A8528D0E6164}"/>
    <cellStyle name="Separador de milhares 7 2 16 3 4" xfId="44749" xr:uid="{1A45E7B0-D86E-4522-A109-3F73F82A476E}"/>
    <cellStyle name="Separador de milhares 7 2 16 4" xfId="23982" xr:uid="{71F72AB7-2B66-46B2-876E-F750B3CBBD53}"/>
    <cellStyle name="Separador de milhares 7 2 16 4 2" xfId="32528" xr:uid="{871A4335-A74E-4FE3-8A03-43821EB747E3}"/>
    <cellStyle name="Separador de milhares 7 2 16 4 3" xfId="40220" xr:uid="{78B2C8A3-0CA8-47E5-A7D6-994A0CBA6D23}"/>
    <cellStyle name="Separador de milhares 7 2 16 4 4" xfId="47260" xr:uid="{146C7EBB-D962-42DF-92F9-013447C19D9E}"/>
    <cellStyle name="Separador de milhares 7 2 16 5" xfId="24826" xr:uid="{F80AF2F4-E1C4-4A3E-A43E-CF326078D37C}"/>
    <cellStyle name="Separador de milhares 7 2 16 5 2" xfId="40999" xr:uid="{10913F86-A73B-4AEA-A932-CA2C0720A19F}"/>
    <cellStyle name="Separador de milhares 7 2 16 6" xfId="42305" xr:uid="{68B0D8CA-186E-43D6-9141-A08C0331577B}"/>
    <cellStyle name="Separador de milhares 7 2 17" xfId="14565" xr:uid="{102A7D8C-3580-476B-890A-69F1FF5709AC}"/>
    <cellStyle name="Separador de milhares 7 2 17 2" xfId="16276" xr:uid="{60A2FAE1-1414-4236-BE02-4A0974236D6D}"/>
    <cellStyle name="Separador de milhares 7 2 17 2 2" xfId="23988" xr:uid="{948B46E4-564D-4092-9D43-56D8CD42A032}"/>
    <cellStyle name="Separador de milhares 7 2 17 2 2 2" xfId="30747" xr:uid="{E6BD5514-454E-44C9-BEBD-14ABF5B71649}"/>
    <cellStyle name="Separador de milhares 7 2 17 2 2 3" xfId="40226" xr:uid="{DE931198-C3E6-4B94-8854-C13868DA28E8}"/>
    <cellStyle name="Separador de milhares 7 2 17 2 2 4" xfId="45973" xr:uid="{879B2759-E5FF-4A4D-9154-8E3CCD1A6ECC}"/>
    <cellStyle name="Separador de milhares 7 2 17 2 3" xfId="23987" xr:uid="{97FBE099-AAD8-4E8D-A125-77CC6E789CE6}"/>
    <cellStyle name="Separador de milhares 7 2 17 2 3 2" xfId="40225" xr:uid="{6B3F5E5F-B108-421D-BCD8-2E1E0C7C6C40}"/>
    <cellStyle name="Separador de milhares 7 2 17 2 4" xfId="26007" xr:uid="{AE4F3C9A-9D93-4883-8BE8-051C5F5358E2}"/>
    <cellStyle name="Separador de milhares 7 2 17 2 5" xfId="27580" xr:uid="{04598B0D-5B75-4731-9A29-785148601222}"/>
    <cellStyle name="Separador de milhares 7 2 17 2 6" xfId="35367" xr:uid="{88BDE2B1-81CB-4532-A732-5DAA03768240}"/>
    <cellStyle name="Separador de milhares 7 2 17 2 7" xfId="43529" xr:uid="{508A6B4B-7580-4CB8-93D6-0FA7ED42E774}"/>
    <cellStyle name="Separador de milhares 7 2 17 2 8" xfId="17195" xr:uid="{39F78717-904B-4F21-95D3-D9B17D3B0CCA}"/>
    <cellStyle name="Separador de milhares 7 2 17 3" xfId="23989" xr:uid="{6050681F-D72A-4550-AE49-6B7A90D330D0}"/>
    <cellStyle name="Separador de milhares 7 2 17 3 2" xfId="29524" xr:uid="{0DA0153C-1FE5-458D-81C2-5C9E00531B8B}"/>
    <cellStyle name="Separador de milhares 7 2 17 3 3" xfId="40227" xr:uid="{56861E64-5BB1-48C6-B993-79A506597C10}"/>
    <cellStyle name="Separador de milhares 7 2 17 3 4" xfId="44750" xr:uid="{2862A201-9C80-4DC4-8F22-7ED2C56CEFB8}"/>
    <cellStyle name="Separador de milhares 7 2 17 4" xfId="23986" xr:uid="{FBC1E42C-604D-4322-A732-5D8D056BC464}"/>
    <cellStyle name="Separador de milhares 7 2 17 4 2" xfId="32529" xr:uid="{C2BCF663-D0B2-43ED-9000-5FAAC2940730}"/>
    <cellStyle name="Separador de milhares 7 2 17 4 3" xfId="40224" xr:uid="{480FDDD4-EB70-4210-BC27-C391200BC1F5}"/>
    <cellStyle name="Separador de milhares 7 2 17 4 4" xfId="47261" xr:uid="{15AE2B18-1889-42FA-BBD5-859AC153C0AC}"/>
    <cellStyle name="Separador de milhares 7 2 17 5" xfId="24825" xr:uid="{7BDFC2AA-52C6-413F-96C2-53FA4FC48A91}"/>
    <cellStyle name="Separador de milhares 7 2 17 5 2" xfId="40998" xr:uid="{1DE34194-F1D3-4C4C-A1A1-36FB5CD7479F}"/>
    <cellStyle name="Separador de milhares 7 2 17 6" xfId="42306" xr:uid="{778936CC-B93D-4FF6-94BF-737CC709ECD1}"/>
    <cellStyle name="Separador de milhares 7 2 18" xfId="14566" xr:uid="{99AB3837-0557-4D20-AB72-B520C7B6FBCB}"/>
    <cellStyle name="Separador de milhares 7 2 18 2" xfId="23991" xr:uid="{BD4E03D3-F7A9-460E-9FE8-3903C9BB144D}"/>
    <cellStyle name="Separador de milhares 7 2 18 2 2" xfId="30739" xr:uid="{85FF9139-53C7-42C6-B19C-BF4EC5F277E5}"/>
    <cellStyle name="Separador de milhares 7 2 18 2 3" xfId="40229" xr:uid="{98C156B6-AE23-4536-BB7E-EE04267F32D8}"/>
    <cellStyle name="Separador de milhares 7 2 18 2 4" xfId="45965" xr:uid="{7DAEF1C0-19BA-4E10-BB18-AF4740D628E3}"/>
    <cellStyle name="Separador de milhares 7 2 18 3" xfId="23990" xr:uid="{DA59968B-FAFC-47F9-A979-CAF98F37AD83}"/>
    <cellStyle name="Separador de milhares 7 2 18 3 2" xfId="32530" xr:uid="{E9B1AB05-5666-4EB0-8414-67633791AC19}"/>
    <cellStyle name="Separador de milhares 7 2 18 3 3" xfId="40228" xr:uid="{429AD8CC-A850-424D-BB53-AD95BECA28C1}"/>
    <cellStyle name="Separador de milhares 7 2 18 3 4" xfId="47262" xr:uid="{3079B9FB-3D76-415F-BB1F-E7308B6986BB}"/>
    <cellStyle name="Separador de milhares 7 2 18 4" xfId="25999" xr:uid="{C00441B5-C821-40DA-BFE7-7CA877E7EDB2}"/>
    <cellStyle name="Separador de milhares 7 2 18 5" xfId="27572" xr:uid="{07D30EA2-0F68-4E50-8670-E148B01A4135}"/>
    <cellStyle name="Separador de milhares 7 2 18 6" xfId="35368" xr:uid="{983DA143-19BF-4E7E-A1E9-811E39D2E353}"/>
    <cellStyle name="Separador de milhares 7 2 18 7" xfId="43521" xr:uid="{77DA1D49-02A1-4BAC-BFCE-0C74BFE08937}"/>
    <cellStyle name="Separador de milhares 7 2 18 8" xfId="17196" xr:uid="{418391B6-318B-4263-A88E-728FE70DDAF3}"/>
    <cellStyle name="Separador de milhares 7 2 19" xfId="14567" xr:uid="{308826FF-D336-4809-9EF3-3D51EEFD9DAB}"/>
    <cellStyle name="Separador de milhares 7 2 19 2" xfId="23992" xr:uid="{ACA62BE0-78A3-4A23-B8A4-7BB8BD8DC82D}"/>
    <cellStyle name="Separador de milhares 7 2 19 2 2" xfId="32531" xr:uid="{60595196-9AC8-4CA5-9240-49D6DA2BBC67}"/>
    <cellStyle name="Separador de milhares 7 2 19 2 3" xfId="40230" xr:uid="{05E95D27-3168-44AD-AEAE-100ACAD82F6A}"/>
    <cellStyle name="Separador de milhares 7 2 19 2 4" xfId="47263" xr:uid="{F18A560F-3F4E-45FA-BD0C-3D2218F71124}"/>
    <cellStyle name="Separador de milhares 7 2 19 3" xfId="29516" xr:uid="{DEA663E1-06D5-4AE6-8B65-55D4CBE82435}"/>
    <cellStyle name="Separador de milhares 7 2 19 4" xfId="35369" xr:uid="{C6B8C6E6-C904-4C84-8903-7E60E15DA601}"/>
    <cellStyle name="Separador de milhares 7 2 19 5" xfId="44742" xr:uid="{113E60E6-0EC8-4F45-AAAD-90042FDAAD44}"/>
    <cellStyle name="Separador de milhares 7 2 19 6" xfId="17197" xr:uid="{F4B6322B-0232-4AB9-9B9B-71E44901DE24}"/>
    <cellStyle name="Separador de milhares 7 2 2" xfId="14568" xr:uid="{75EC3661-6FF9-4AD4-A4C0-8C50DFDF49E0}"/>
    <cellStyle name="Separador de milhares 7 2 2 2" xfId="16277" xr:uid="{6504664D-6B46-4EFA-BBE7-0FC29BE90E87}"/>
    <cellStyle name="Separador de milhares 7 2 2 2 2" xfId="23995" xr:uid="{B7921BC8-7AE9-4B62-A4DA-EA69D851E013}"/>
    <cellStyle name="Separador de milhares 7 2 2 2 2 2" xfId="30748" xr:uid="{C5F4095A-BB9E-4C20-AD2B-2086185AAFBB}"/>
    <cellStyle name="Separador de milhares 7 2 2 2 2 3" xfId="40233" xr:uid="{86EE6B3F-539E-4C7F-88B5-4DFC6569232C}"/>
    <cellStyle name="Separador de milhares 7 2 2 2 2 4" xfId="45974" xr:uid="{B9E6277B-1FDA-4F89-9520-FB541C005640}"/>
    <cellStyle name="Separador de milhares 7 2 2 2 3" xfId="23994" xr:uid="{0BDE37DA-B17E-4517-93D7-1300F38662A2}"/>
    <cellStyle name="Separador de milhares 7 2 2 2 3 2" xfId="40232" xr:uid="{985AAE10-35FB-4F9A-9635-FD7EBA4DCD10}"/>
    <cellStyle name="Separador de milhares 7 2 2 2 4" xfId="26008" xr:uid="{E4AB9E53-D610-47CA-ACDA-4B0E15F9583C}"/>
    <cellStyle name="Separador de milhares 7 2 2 2 5" xfId="27581" xr:uid="{33845458-E0F7-46DC-A089-DAC625F8BD86}"/>
    <cellStyle name="Separador de milhares 7 2 2 2 6" xfId="35370" xr:uid="{735730B2-5BF5-4910-9DA4-1F93063D2594}"/>
    <cellStyle name="Separador de milhares 7 2 2 2 7" xfId="43530" xr:uid="{46A7EC90-F44C-4CD5-AF14-B1C8CE11FAB9}"/>
    <cellStyle name="Separador de milhares 7 2 2 2 8" xfId="17198" xr:uid="{6A413D07-4CB2-4744-ABA4-8EE0C8752D3B}"/>
    <cellStyle name="Separador de milhares 7 2 2 3" xfId="23996" xr:uid="{5740E378-54CA-4213-8122-69DFE8E694DA}"/>
    <cellStyle name="Separador de milhares 7 2 2 3 2" xfId="29525" xr:uid="{C9031958-8DD5-4E4F-AE12-57B13888DA6E}"/>
    <cellStyle name="Separador de milhares 7 2 2 3 3" xfId="40234" xr:uid="{43728E12-DF55-4948-8C9B-6F667725426A}"/>
    <cellStyle name="Separador de milhares 7 2 2 3 4" xfId="44751" xr:uid="{6E0FBCF9-3528-4F49-B1EC-881A17F2AB57}"/>
    <cellStyle name="Separador de milhares 7 2 2 4" xfId="23993" xr:uid="{0E034FC0-8B3C-4949-906B-3F64D4454251}"/>
    <cellStyle name="Separador de milhares 7 2 2 4 2" xfId="32532" xr:uid="{FB6E7D77-E851-469C-9F46-F782AA087D1A}"/>
    <cellStyle name="Separador de milhares 7 2 2 4 3" xfId="40231" xr:uid="{E79AF824-49CD-41D7-A43E-CFB843A84833}"/>
    <cellStyle name="Separador de milhares 7 2 2 4 4" xfId="47264" xr:uid="{7857973D-D366-4211-BEF9-02BD939E38A6}"/>
    <cellStyle name="Separador de milhares 7 2 2 5" xfId="24824" xr:uid="{443B3675-6D71-4F7A-B323-A118EBE2CCBC}"/>
    <cellStyle name="Separador de milhares 7 2 2 5 2" xfId="40997" xr:uid="{14C86A2E-1578-429E-800C-7223E9A2147B}"/>
    <cellStyle name="Separador de milhares 7 2 2 6" xfId="42307" xr:uid="{94D85E9D-73BD-4987-B11D-B4B06143D0DF}"/>
    <cellStyle name="Separador de milhares 7 2 20" xfId="14569" xr:uid="{32688528-8990-4D19-92B1-50794C757529}"/>
    <cellStyle name="Separador de milhares 7 2 20 2" xfId="32533" xr:uid="{0DCEE1D3-F1CF-4044-A259-39EE4B4F1185}"/>
    <cellStyle name="Separador de milhares 7 2 20 3" xfId="35371" xr:uid="{BD816FB0-6460-4259-AFA5-4E65F5904A17}"/>
    <cellStyle name="Separador de milhares 7 2 20 4" xfId="47265" xr:uid="{B197EF58-DC16-4BFE-851B-6CACEB2A42E7}"/>
    <cellStyle name="Separador de milhares 7 2 20 5" xfId="17199" xr:uid="{2651B9DA-D750-48EC-8F39-EA6ADC056600}"/>
    <cellStyle name="Separador de milhares 7 2 21" xfId="14570" xr:uid="{8811E8D7-B1D9-42F8-B123-1EBF717ED298}"/>
    <cellStyle name="Separador de milhares 7 2 21 2" xfId="32534" xr:uid="{CF22711B-E62D-4868-B12B-16B10BCAE89C}"/>
    <cellStyle name="Separador de milhares 7 2 21 3" xfId="35372" xr:uid="{1C56FE72-F9FB-4232-8113-14BC9B10DE50}"/>
    <cellStyle name="Separador de milhares 7 2 21 4" xfId="47266" xr:uid="{E15A752C-A8B0-40E0-ADF2-4F64114D3B50}"/>
    <cellStyle name="Separador de milhares 7 2 21 5" xfId="17200" xr:uid="{D3962A54-1AAA-414E-BD0B-8EFCE1C9BF75}"/>
    <cellStyle name="Separador de milhares 7 2 22" xfId="14571" xr:uid="{4F9F757F-EA1A-402C-B703-577285844A6D}"/>
    <cellStyle name="Separador de milhares 7 2 22 2" xfId="32535" xr:uid="{13C14190-B8CD-464C-BBD4-38BD5FA3B335}"/>
    <cellStyle name="Separador de milhares 7 2 22 3" xfId="35373" xr:uid="{8FA6CCA5-F852-48DA-BAC7-287AD3652B0A}"/>
    <cellStyle name="Separador de milhares 7 2 22 4" xfId="47267" xr:uid="{CB93CF86-5F23-41C9-9A96-657FC096063C}"/>
    <cellStyle name="Separador de milhares 7 2 22 5" xfId="17201" xr:uid="{E267FF56-3CF3-4DDB-9E08-64360113BDD7}"/>
    <cellStyle name="Separador de milhares 7 2 23" xfId="14572" xr:uid="{BBED3230-7077-45C7-B64F-18E9E5F41F50}"/>
    <cellStyle name="Separador de milhares 7 2 23 2" xfId="32536" xr:uid="{04959D3B-6BD0-43D9-8D45-0B4FB642C358}"/>
    <cellStyle name="Separador de milhares 7 2 23 3" xfId="35374" xr:uid="{F597795E-6E44-44CB-A94B-24F0669D6A44}"/>
    <cellStyle name="Separador de milhares 7 2 23 4" xfId="47268" xr:uid="{081B4EFE-4116-4309-AB40-C15147994FFB}"/>
    <cellStyle name="Separador de milhares 7 2 23 5" xfId="17202" xr:uid="{B3265624-A903-426F-A32F-181D003DE766}"/>
    <cellStyle name="Separador de milhares 7 2 24" xfId="14573" xr:uid="{88472852-BC86-4FF9-AE16-47DE70DF764F}"/>
    <cellStyle name="Separador de milhares 7 2 24 2" xfId="32537" xr:uid="{176747A5-69CD-4142-957A-223B935103D1}"/>
    <cellStyle name="Separador de milhares 7 2 24 3" xfId="35375" xr:uid="{F486EF02-E9FE-48D2-85DC-1221776562E4}"/>
    <cellStyle name="Separador de milhares 7 2 24 4" xfId="47269" xr:uid="{CAAA6DCB-E7B4-479C-BEB4-5AA9105C048C}"/>
    <cellStyle name="Separador de milhares 7 2 24 5" xfId="17203" xr:uid="{9BE9938B-26E0-43B5-A831-BAACB3972848}"/>
    <cellStyle name="Separador de milhares 7 2 25" xfId="14574" xr:uid="{03554690-DD82-4B8F-9585-2AA1365F4B55}"/>
    <cellStyle name="Separador de milhares 7 2 25 2" xfId="32538" xr:uid="{70813C03-ACB1-4CEC-B922-080F3C3DFA30}"/>
    <cellStyle name="Separador de milhares 7 2 25 3" xfId="35376" xr:uid="{624220ED-6995-46A2-AD68-E908958BC9F5}"/>
    <cellStyle name="Separador de milhares 7 2 25 4" xfId="47270" xr:uid="{FAF62E05-5A0E-4FA1-A47E-2DC5317CD05C}"/>
    <cellStyle name="Separador de milhares 7 2 25 5" xfId="17204" xr:uid="{62921EDB-2EB7-420A-B066-F8D183508DDC}"/>
    <cellStyle name="Separador de milhares 7 2 26" xfId="14575" xr:uid="{3273EF71-315B-4D07-BEBF-32A3E9C52E8A}"/>
    <cellStyle name="Separador de milhares 7 2 26 2" xfId="32539" xr:uid="{D703AD8D-BB3D-43EC-AB08-A0819396491D}"/>
    <cellStyle name="Separador de milhares 7 2 26 3" xfId="35377" xr:uid="{76E86F2C-388C-448C-B583-9A9E173C2C42}"/>
    <cellStyle name="Separador de milhares 7 2 26 4" xfId="47271" xr:uid="{9DBBEB9C-B7B4-4D44-B2E0-187C5C938727}"/>
    <cellStyle name="Separador de milhares 7 2 26 5" xfId="17205" xr:uid="{77CF5324-7F23-4E6B-8CF1-B902F7D2863B}"/>
    <cellStyle name="Separador de milhares 7 2 27" xfId="14576" xr:uid="{D3EF46E2-CA3B-4E01-B6A6-F8F79B36D53A}"/>
    <cellStyle name="Separador de milhares 7 2 27 2" xfId="32540" xr:uid="{AC67B52B-58D4-4B61-9A72-C3FD75AF5259}"/>
    <cellStyle name="Separador de milhares 7 2 27 3" xfId="35378" xr:uid="{F7BF60EA-6DF0-4648-8346-0D1A55B323BB}"/>
    <cellStyle name="Separador de milhares 7 2 27 4" xfId="47272" xr:uid="{F8152E0E-7BF5-4C02-B14F-0D0BEA4E623A}"/>
    <cellStyle name="Separador de milhares 7 2 27 5" xfId="17206" xr:uid="{8D65CFAE-A5CD-4652-8D72-B751BBDD0488}"/>
    <cellStyle name="Separador de milhares 7 2 28" xfId="14577" xr:uid="{B5562291-2ABE-49BF-B449-BD7E4B2EF6AE}"/>
    <cellStyle name="Separador de milhares 7 2 28 2" xfId="32541" xr:uid="{17A2E50A-FFEA-4BE9-AD60-469D3C6D0107}"/>
    <cellStyle name="Separador de milhares 7 2 28 3" xfId="35379" xr:uid="{625FAB1A-B754-4167-99E4-5409C0059A6D}"/>
    <cellStyle name="Separador de milhares 7 2 28 4" xfId="47273" xr:uid="{6560C307-C31B-45E9-BF15-734703D84C76}"/>
    <cellStyle name="Separador de milhares 7 2 28 5" xfId="17207" xr:uid="{A1A120F5-39A6-4E8E-95B9-119719851646}"/>
    <cellStyle name="Separador de milhares 7 2 29" xfId="14578" xr:uid="{5CBBD6EB-809C-45B3-A88F-B418BFD23E16}"/>
    <cellStyle name="Separador de milhares 7 2 29 2" xfId="32542" xr:uid="{E1DA7D6C-4EBB-469C-9EB1-A1BA95396898}"/>
    <cellStyle name="Separador de milhares 7 2 29 3" xfId="35380" xr:uid="{B18CE8B0-86E9-4C53-AA88-2A80649275C3}"/>
    <cellStyle name="Separador de milhares 7 2 29 4" xfId="47274" xr:uid="{946AE179-5BC1-492B-A5DB-94E119349DD2}"/>
    <cellStyle name="Separador de milhares 7 2 29 5" xfId="17208" xr:uid="{1315BACD-86AA-49C5-A911-D0A5E3884A7E}"/>
    <cellStyle name="Separador de milhares 7 2 3" xfId="14579" xr:uid="{6E76F59C-BFA8-4D11-8C5F-ADC41F0C0C76}"/>
    <cellStyle name="Separador de milhares 7 2 3 2" xfId="16278" xr:uid="{353997DC-4D02-47B2-8D4F-C0E61330A7B1}"/>
    <cellStyle name="Separador de milhares 7 2 3 2 2" xfId="23999" xr:uid="{BB80EAF8-A02B-4C5A-B30E-56B8F9CECAFC}"/>
    <cellStyle name="Separador de milhares 7 2 3 2 2 2" xfId="30749" xr:uid="{0AFEE6FD-B9DB-483D-B750-FD52D8D54C45}"/>
    <cellStyle name="Separador de milhares 7 2 3 2 2 3" xfId="40237" xr:uid="{6169DF60-AD37-4ED6-AEB9-0C794A1A33DD}"/>
    <cellStyle name="Separador de milhares 7 2 3 2 2 4" xfId="45975" xr:uid="{2A49BA70-153C-4496-BB58-0C6C39709488}"/>
    <cellStyle name="Separador de milhares 7 2 3 2 3" xfId="23998" xr:uid="{99350F87-BAD8-4718-BF0C-13653102A7F9}"/>
    <cellStyle name="Separador de milhares 7 2 3 2 3 2" xfId="40236" xr:uid="{E7715FA3-22AC-40BA-982B-F89947A3ED72}"/>
    <cellStyle name="Separador de milhares 7 2 3 2 4" xfId="26009" xr:uid="{1C069A4F-BA0D-46AD-9761-688869355CB2}"/>
    <cellStyle name="Separador de milhares 7 2 3 2 5" xfId="27582" xr:uid="{A20A6C82-4694-4B2B-AA86-5E20E8978DA5}"/>
    <cellStyle name="Separador de milhares 7 2 3 2 6" xfId="35381" xr:uid="{E4223E97-F76F-4652-B4BF-66D7D74FAE03}"/>
    <cellStyle name="Separador de milhares 7 2 3 2 7" xfId="43531" xr:uid="{D2F814DC-5D17-4C40-AFC4-8C43ADB079E2}"/>
    <cellStyle name="Separador de milhares 7 2 3 2 8" xfId="17209" xr:uid="{A22D22F4-B4EA-43C5-B6A0-DC7399E8DFAF}"/>
    <cellStyle name="Separador de milhares 7 2 3 3" xfId="24000" xr:uid="{B66F4CE1-A662-4487-92DB-377CFE1594EF}"/>
    <cellStyle name="Separador de milhares 7 2 3 3 2" xfId="29526" xr:uid="{043A034B-DB32-4496-A237-F3A9ED5DE676}"/>
    <cellStyle name="Separador de milhares 7 2 3 3 3" xfId="40238" xr:uid="{17A064F1-5913-4863-A64F-0EE1B2D24180}"/>
    <cellStyle name="Separador de milhares 7 2 3 3 4" xfId="44752" xr:uid="{5B11A050-1A2B-4728-85E3-701583149996}"/>
    <cellStyle name="Separador de milhares 7 2 3 4" xfId="23997" xr:uid="{E1881ABD-ED83-44CB-BF7D-6B5463B36DA1}"/>
    <cellStyle name="Separador de milhares 7 2 3 4 2" xfId="32543" xr:uid="{463F4B21-3086-41FB-9CEF-6B9466B3984F}"/>
    <cellStyle name="Separador de milhares 7 2 3 4 3" xfId="40235" xr:uid="{B4530B4B-1F07-44C2-BEAB-FF44C8C85A25}"/>
    <cellStyle name="Separador de milhares 7 2 3 4 4" xfId="47275" xr:uid="{66B721DA-2DCA-4994-8486-533D4537FAAC}"/>
    <cellStyle name="Separador de milhares 7 2 3 5" xfId="24823" xr:uid="{260DBFBB-8471-4308-8B2C-A29CF22894A7}"/>
    <cellStyle name="Separador de milhares 7 2 3 5 2" xfId="40996" xr:uid="{AEC14B6F-2F76-4C2E-BD55-C68A0624527C}"/>
    <cellStyle name="Separador de milhares 7 2 3 6" xfId="42308" xr:uid="{B0A5D14A-4159-474B-A65D-F5745A573656}"/>
    <cellStyle name="Separador de milhares 7 2 30" xfId="14580" xr:uid="{A5F5D8C4-D3DC-41FB-BB97-6AEAC1ACD80F}"/>
    <cellStyle name="Separador de milhares 7 2 30 2" xfId="32544" xr:uid="{15F0CD0C-40B3-4187-B83A-5CA78EFD01E6}"/>
    <cellStyle name="Separador de milhares 7 2 30 3" xfId="35382" xr:uid="{A960FEE5-398F-46F0-8E05-A35A0C75B8E2}"/>
    <cellStyle name="Separador de milhares 7 2 30 4" xfId="47276" xr:uid="{DA1ACD96-AF90-4C21-8C91-DDA38E8ED64C}"/>
    <cellStyle name="Separador de milhares 7 2 30 5" xfId="17210" xr:uid="{EF325822-8EF6-4413-A023-5A966FE1B5E4}"/>
    <cellStyle name="Separador de milhares 7 2 31" xfId="14581" xr:uid="{1805EB72-3C37-4490-AE25-E278BE0431F7}"/>
    <cellStyle name="Separador de milhares 7 2 31 2" xfId="32545" xr:uid="{B29D4FC7-7606-437C-87B4-D3EA6D49C53E}"/>
    <cellStyle name="Separador de milhares 7 2 31 3" xfId="35383" xr:uid="{E4BF52EB-8E8E-44D9-9FA8-EED0ADC072FA}"/>
    <cellStyle name="Separador de milhares 7 2 31 4" xfId="47277" xr:uid="{715AE103-2CF8-4D7F-B078-B774E1A57765}"/>
    <cellStyle name="Separador de milhares 7 2 31 5" xfId="17211" xr:uid="{8140EDF1-5EAA-4A32-BE49-E14F0E05D20D}"/>
    <cellStyle name="Separador de milhares 7 2 32" xfId="14582" xr:uid="{F8BDA70E-5FA8-40C8-A8EC-22F5B938B9C9}"/>
    <cellStyle name="Separador de milhares 7 2 32 2" xfId="32546" xr:uid="{62FDEB8D-902C-438B-A743-802398850F26}"/>
    <cellStyle name="Separador de milhares 7 2 32 3" xfId="35384" xr:uid="{94F42204-974A-4C5C-88D9-FDDAD541CB2D}"/>
    <cellStyle name="Separador de milhares 7 2 32 4" xfId="47278" xr:uid="{8DC10F96-A5E0-447D-A8A3-6D28AC2B717A}"/>
    <cellStyle name="Separador de milhares 7 2 32 5" xfId="17212" xr:uid="{238129C4-38C2-470D-9FA3-B61C6A651981}"/>
    <cellStyle name="Separador de milhares 7 2 33" xfId="14583" xr:uid="{D32052A1-CDC1-4148-B597-5936013CD003}"/>
    <cellStyle name="Separador de milhares 7 2 33 2" xfId="32547" xr:uid="{C453632F-20F3-4DB6-853C-06C2FC4CF421}"/>
    <cellStyle name="Separador de milhares 7 2 33 3" xfId="35385" xr:uid="{8B489C50-C704-4A0C-ABF3-D32C0A7CD22D}"/>
    <cellStyle name="Separador de milhares 7 2 33 4" xfId="47279" xr:uid="{C281B984-0BCE-41D1-BC7E-7605ECB228BA}"/>
    <cellStyle name="Separador de milhares 7 2 33 5" xfId="17213" xr:uid="{C82A8D3C-222B-4708-8641-F34D86F4F766}"/>
    <cellStyle name="Separador de milhares 7 2 34" xfId="16268" xr:uid="{0AF58117-34B6-4254-A270-3B582BC36B4D}"/>
    <cellStyle name="Separador de milhares 7 2 34 2" xfId="32521" xr:uid="{6507E44E-C152-45A2-98FF-C023CCD4BC8C}"/>
    <cellStyle name="Separador de milhares 7 2 34 3" xfId="35359" xr:uid="{0C06FBFF-1CEC-49E9-8976-C1AAE9601E92}"/>
    <cellStyle name="Separador de milhares 7 2 34 4" xfId="47253" xr:uid="{23043A64-BE3D-420E-80C9-264BE0EA3DD9}"/>
    <cellStyle name="Separador de milhares 7 2 34 5" xfId="17187" xr:uid="{441EA791-3852-4FA6-AE43-4B6A6953FFB4}"/>
    <cellStyle name="Separador de milhares 7 2 35" xfId="23957" xr:uid="{9ED52D9E-1CE6-401C-A8AB-84390A51820B}"/>
    <cellStyle name="Separador de milhares 7 2 35 2" xfId="40195" xr:uid="{4CB56E28-1762-44D6-B8E8-F85B8A47A596}"/>
    <cellStyle name="Separador de milhares 7 2 36" xfId="25018" xr:uid="{465FEF3A-3ACE-4164-A4CF-8636FA65D667}"/>
    <cellStyle name="Separador de milhares 7 2 36 2" xfId="41100" xr:uid="{6535C8E7-2DCC-4A88-8DD5-FA6BE14DDA82}"/>
    <cellStyle name="Separador de milhares 7 2 37" xfId="42298" xr:uid="{64F9CBAF-1284-4D89-9DB1-B76CC29E76BF}"/>
    <cellStyle name="Separador de milhares 7 2 4" xfId="14584" xr:uid="{250FF950-41D0-43A6-94A2-3B298B29CE80}"/>
    <cellStyle name="Separador de milhares 7 2 4 2" xfId="16279" xr:uid="{9F65B3A8-0706-431B-AC4D-8B168F6A4882}"/>
    <cellStyle name="Separador de milhares 7 2 4 2 2" xfId="24003" xr:uid="{3B7AA3F3-A087-44D5-BED4-820208079CD2}"/>
    <cellStyle name="Separador de milhares 7 2 4 2 2 2" xfId="30750" xr:uid="{E0EED909-D4E9-4AA9-87EF-7B6D852E9052}"/>
    <cellStyle name="Separador de milhares 7 2 4 2 2 3" xfId="40241" xr:uid="{CC086EEA-6242-42E8-8231-089F0D2714C0}"/>
    <cellStyle name="Separador de milhares 7 2 4 2 2 4" xfId="45976" xr:uid="{1545E690-FDB1-4C2E-9577-F3262A180EFD}"/>
    <cellStyle name="Separador de milhares 7 2 4 2 3" xfId="24002" xr:uid="{C84884AF-26B4-46EA-8137-330A30560578}"/>
    <cellStyle name="Separador de milhares 7 2 4 2 3 2" xfId="40240" xr:uid="{A1F0848E-8575-4729-A171-C7D079762AA0}"/>
    <cellStyle name="Separador de milhares 7 2 4 2 4" xfId="26010" xr:uid="{E35AC4D4-202A-4BF1-99F6-935765E319A6}"/>
    <cellStyle name="Separador de milhares 7 2 4 2 5" xfId="27583" xr:uid="{052D6E81-D17C-4947-9E7A-97C5AFB3DECF}"/>
    <cellStyle name="Separador de milhares 7 2 4 2 6" xfId="35386" xr:uid="{246603A0-8A13-4C26-B203-131C4F9D1BDA}"/>
    <cellStyle name="Separador de milhares 7 2 4 2 7" xfId="43532" xr:uid="{64C77999-BA46-4977-899F-FCB81FCD6302}"/>
    <cellStyle name="Separador de milhares 7 2 4 2 8" xfId="17214" xr:uid="{FE7A79C8-38C7-4DCA-8CD4-14C6091CB5FD}"/>
    <cellStyle name="Separador de milhares 7 2 4 3" xfId="24004" xr:uid="{589C65F4-FE1A-4F75-9BF1-BF320556726C}"/>
    <cellStyle name="Separador de milhares 7 2 4 3 2" xfId="29527" xr:uid="{16CEB9F9-86AB-4604-9759-16164615B792}"/>
    <cellStyle name="Separador de milhares 7 2 4 3 3" xfId="40242" xr:uid="{8520AC99-10D2-4204-A589-20C94AF6EAD0}"/>
    <cellStyle name="Separador de milhares 7 2 4 3 4" xfId="44753" xr:uid="{0D49EC87-A109-4E4D-A0EA-3F76D40779CB}"/>
    <cellStyle name="Separador de milhares 7 2 4 4" xfId="24001" xr:uid="{DEBF141A-2045-4B65-9BF7-9840435DA73D}"/>
    <cellStyle name="Separador de milhares 7 2 4 4 2" xfId="32548" xr:uid="{3941FD70-5D9D-47F9-A266-04A7BD374E5E}"/>
    <cellStyle name="Separador de milhares 7 2 4 4 3" xfId="40239" xr:uid="{B2E8CCE5-F367-44C5-BDA5-3B0A165F0EC2}"/>
    <cellStyle name="Separador de milhares 7 2 4 4 4" xfId="47280" xr:uid="{43F79D0C-20C7-4238-B1E5-1DCAC2A00B36}"/>
    <cellStyle name="Separador de milhares 7 2 4 5" xfId="24822" xr:uid="{B55A4491-1274-4F86-AAF3-EF87D923E369}"/>
    <cellStyle name="Separador de milhares 7 2 4 5 2" xfId="40995" xr:uid="{431AF722-0499-4B76-A313-D287151814BA}"/>
    <cellStyle name="Separador de milhares 7 2 4 6" xfId="42309" xr:uid="{FF150156-38A7-43AE-BA6D-A2F4DA3EB344}"/>
    <cellStyle name="Separador de milhares 7 2 5" xfId="14585" xr:uid="{203F9D43-8E5B-43C6-9CD4-14181C342C4C}"/>
    <cellStyle name="Separador de milhares 7 2 5 2" xfId="16280" xr:uid="{84153ED6-4C6A-40B0-964E-2EFC29B3324F}"/>
    <cellStyle name="Separador de milhares 7 2 5 2 2" xfId="24007" xr:uid="{5DE38948-AEE8-48F5-8ECD-B940E3AE6983}"/>
    <cellStyle name="Separador de milhares 7 2 5 2 2 2" xfId="30751" xr:uid="{0D58422D-F80D-411B-831D-369BD6DF7D8C}"/>
    <cellStyle name="Separador de milhares 7 2 5 2 2 3" xfId="40245" xr:uid="{CD0A4EC2-A891-4D10-A000-6E8123A4CC0B}"/>
    <cellStyle name="Separador de milhares 7 2 5 2 2 4" xfId="45977" xr:uid="{00A2C9D0-3B20-4E64-926D-634B507AF4AD}"/>
    <cellStyle name="Separador de milhares 7 2 5 2 3" xfId="24006" xr:uid="{F65AD847-C67D-4277-8F2C-6AF98C7D325C}"/>
    <cellStyle name="Separador de milhares 7 2 5 2 3 2" xfId="40244" xr:uid="{030CC82E-6F6F-4F1E-A80D-DCE9818B126D}"/>
    <cellStyle name="Separador de milhares 7 2 5 2 4" xfId="26011" xr:uid="{24728CFE-D02C-432C-92AB-DDEE3084C66A}"/>
    <cellStyle name="Separador de milhares 7 2 5 2 5" xfId="27584" xr:uid="{55819FAC-A2CA-4E7A-A860-D83E672022FD}"/>
    <cellStyle name="Separador de milhares 7 2 5 2 6" xfId="35387" xr:uid="{64108DB9-1BE9-4FDC-A870-920F9A5ED713}"/>
    <cellStyle name="Separador de milhares 7 2 5 2 7" xfId="43533" xr:uid="{FB1D8CA5-6CBC-4666-97BE-30A2FA9A843C}"/>
    <cellStyle name="Separador de milhares 7 2 5 2 8" xfId="17215" xr:uid="{97B8B1BC-72F4-4C98-9E67-310F81642011}"/>
    <cellStyle name="Separador de milhares 7 2 5 3" xfId="24008" xr:uid="{60B175EA-8298-4024-A45C-683A393820A0}"/>
    <cellStyle name="Separador de milhares 7 2 5 3 2" xfId="29528" xr:uid="{50C9F798-F8C4-4568-9782-AFB2D22507FA}"/>
    <cellStyle name="Separador de milhares 7 2 5 3 3" xfId="40246" xr:uid="{AF0DCA6D-954D-496B-98D8-D6801D13241B}"/>
    <cellStyle name="Separador de milhares 7 2 5 3 4" xfId="44754" xr:uid="{A62496EC-92AF-4366-AC51-B308F8C5684C}"/>
    <cellStyle name="Separador de milhares 7 2 5 4" xfId="24005" xr:uid="{2EB7CCCE-42DC-4506-909B-04BF194D5846}"/>
    <cellStyle name="Separador de milhares 7 2 5 4 2" xfId="32549" xr:uid="{A3BF1BFD-E30C-4830-AAC5-94CF0A794BA4}"/>
    <cellStyle name="Separador de milhares 7 2 5 4 3" xfId="40243" xr:uid="{1A0836DD-AB2E-4DD0-9867-881BF82544A8}"/>
    <cellStyle name="Separador de milhares 7 2 5 4 4" xfId="47281" xr:uid="{7C0202AF-8CFD-4A60-A47C-9CCB4E017E81}"/>
    <cellStyle name="Separador de milhares 7 2 5 5" xfId="24821" xr:uid="{093B152D-F6CB-4D79-A949-504566798427}"/>
    <cellStyle name="Separador de milhares 7 2 5 5 2" xfId="40994" xr:uid="{EA0FC74B-0157-477F-BF0B-8D8CE5A10615}"/>
    <cellStyle name="Separador de milhares 7 2 5 6" xfId="42310" xr:uid="{10064125-88C9-4C35-B4C1-6E2202740101}"/>
    <cellStyle name="Separador de milhares 7 2 6" xfId="14586" xr:uid="{85E104F0-6427-4DB2-B758-1C84E828B377}"/>
    <cellStyle name="Separador de milhares 7 2 6 2" xfId="16281" xr:uid="{376779EA-B6E2-4DD5-BF8D-FABBCB4B0958}"/>
    <cellStyle name="Separador de milhares 7 2 6 2 2" xfId="24011" xr:uid="{944C2610-188D-47C0-BEBA-F8526334F85B}"/>
    <cellStyle name="Separador de milhares 7 2 6 2 2 2" xfId="30752" xr:uid="{A26E4A73-4757-443A-8577-04BFCF904A17}"/>
    <cellStyle name="Separador de milhares 7 2 6 2 2 3" xfId="40249" xr:uid="{FA7F8D10-1C40-42E0-B927-962558A8CE85}"/>
    <cellStyle name="Separador de milhares 7 2 6 2 2 4" xfId="45978" xr:uid="{2343E850-0526-42C0-AE87-09FDE7293802}"/>
    <cellStyle name="Separador de milhares 7 2 6 2 3" xfId="24010" xr:uid="{0C0BC00A-547D-49E6-9C1E-F2731FA6DEB1}"/>
    <cellStyle name="Separador de milhares 7 2 6 2 3 2" xfId="40248" xr:uid="{E04FEB74-9C39-4956-8E59-6E60E05A21D7}"/>
    <cellStyle name="Separador de milhares 7 2 6 2 4" xfId="26012" xr:uid="{2DFD505C-5268-4746-8DFD-2A11B499A767}"/>
    <cellStyle name="Separador de milhares 7 2 6 2 5" xfId="27585" xr:uid="{71817E95-50A5-42EB-AB5C-C11C0D867565}"/>
    <cellStyle name="Separador de milhares 7 2 6 2 6" xfId="35388" xr:uid="{DD28CAAD-4FE0-43E8-A452-D86C0D82012F}"/>
    <cellStyle name="Separador de milhares 7 2 6 2 7" xfId="43534" xr:uid="{0551FD44-A051-443D-B9C2-00E5703C6950}"/>
    <cellStyle name="Separador de milhares 7 2 6 2 8" xfId="17216" xr:uid="{514C6584-C432-4E4D-8AC2-8D217F8D40E2}"/>
    <cellStyle name="Separador de milhares 7 2 6 3" xfId="24012" xr:uid="{48572BC2-3EFC-4521-84C8-18A21D83F913}"/>
    <cellStyle name="Separador de milhares 7 2 6 3 2" xfId="29529" xr:uid="{376FDFD3-9E43-438B-9B46-30CA437952A1}"/>
    <cellStyle name="Separador de milhares 7 2 6 3 3" xfId="40250" xr:uid="{AD383067-6919-4D7B-AF61-7A1C8A76C2A4}"/>
    <cellStyle name="Separador de milhares 7 2 6 3 4" xfId="44755" xr:uid="{8E1EF271-648A-44A2-81DC-48B290475753}"/>
    <cellStyle name="Separador de milhares 7 2 6 4" xfId="24009" xr:uid="{DC325593-57A6-46AD-9EFB-49327616C4E8}"/>
    <cellStyle name="Separador de milhares 7 2 6 4 2" xfId="32550" xr:uid="{EF1BDBF9-BF1B-4302-8D63-4B53CEAE1675}"/>
    <cellStyle name="Separador de milhares 7 2 6 4 3" xfId="40247" xr:uid="{B00EDF05-9D2D-47E7-B6C4-6E5A65C4DFC0}"/>
    <cellStyle name="Separador de milhares 7 2 6 4 4" xfId="47282" xr:uid="{046D49BD-D828-4B91-93EE-98D269132F11}"/>
    <cellStyle name="Separador de milhares 7 2 6 5" xfId="24820" xr:uid="{5F42B3BC-D7B9-432E-AA81-8462FFB1B875}"/>
    <cellStyle name="Separador de milhares 7 2 6 5 2" xfId="40993" xr:uid="{D6697277-A82B-4E6A-B511-5011F95D917B}"/>
    <cellStyle name="Separador de milhares 7 2 6 6" xfId="42311" xr:uid="{F904402B-DB21-4839-9E1B-FB62A24EE445}"/>
    <cellStyle name="Separador de milhares 7 2 7" xfId="14587" xr:uid="{C68D3EF9-263E-4A09-8630-1799882F1E24}"/>
    <cellStyle name="Separador de milhares 7 2 7 2" xfId="16282" xr:uid="{FDF84842-5A35-4FA8-AD8F-A09255A97C97}"/>
    <cellStyle name="Separador de milhares 7 2 7 2 2" xfId="24015" xr:uid="{BE0F8088-2546-4F61-8D6A-21A60BCFB516}"/>
    <cellStyle name="Separador de milhares 7 2 7 2 2 2" xfId="30753" xr:uid="{CF7F1009-4E27-484A-9B07-9D97F19A2975}"/>
    <cellStyle name="Separador de milhares 7 2 7 2 2 3" xfId="40253" xr:uid="{80B23AA2-5551-4582-A58B-30D834FE90A8}"/>
    <cellStyle name="Separador de milhares 7 2 7 2 2 4" xfId="45979" xr:uid="{EB3770F9-0EE3-4909-BB8D-A794163C50AE}"/>
    <cellStyle name="Separador de milhares 7 2 7 2 3" xfId="24014" xr:uid="{197EEE48-2995-446E-81F3-BB649AEB6080}"/>
    <cellStyle name="Separador de milhares 7 2 7 2 3 2" xfId="40252" xr:uid="{FCC4E173-E127-46AE-8686-380DE4263E3F}"/>
    <cellStyle name="Separador de milhares 7 2 7 2 4" xfId="26013" xr:uid="{04D996E2-ABA0-4770-80FE-9B50005213D5}"/>
    <cellStyle name="Separador de milhares 7 2 7 2 5" xfId="27586" xr:uid="{D202AEA7-FCC0-4AD9-BE94-6C9DE8908074}"/>
    <cellStyle name="Separador de milhares 7 2 7 2 6" xfId="35389" xr:uid="{7C8017A3-5A64-4986-B555-41F0A3B827FA}"/>
    <cellStyle name="Separador de milhares 7 2 7 2 7" xfId="43535" xr:uid="{4CC0B48D-6F6F-4C32-8A93-155AED198F30}"/>
    <cellStyle name="Separador de milhares 7 2 7 2 8" xfId="17217" xr:uid="{99484151-DD2F-45A9-A63B-E3EE5F5570F1}"/>
    <cellStyle name="Separador de milhares 7 2 7 3" xfId="24016" xr:uid="{531C12E7-0772-476A-9AE5-1EA02A25647B}"/>
    <cellStyle name="Separador de milhares 7 2 7 3 2" xfId="29530" xr:uid="{950698D9-F086-4DD9-9C3C-FAA632D74F33}"/>
    <cellStyle name="Separador de milhares 7 2 7 3 3" xfId="40254" xr:uid="{8E9BECEE-FA69-4D12-B37B-A1727BF02897}"/>
    <cellStyle name="Separador de milhares 7 2 7 3 4" xfId="44756" xr:uid="{1A382DB9-D451-4D1B-97AF-D7C1288E42A7}"/>
    <cellStyle name="Separador de milhares 7 2 7 4" xfId="24013" xr:uid="{261CA701-6C22-4FF8-AF95-DE5ECFD3818E}"/>
    <cellStyle name="Separador de milhares 7 2 7 4 2" xfId="32551" xr:uid="{85D6A7F3-1482-4C2A-AE3D-5CB114C6A1E3}"/>
    <cellStyle name="Separador de milhares 7 2 7 4 3" xfId="40251" xr:uid="{498EDD14-4C4D-4259-BA1A-9B35EEB17528}"/>
    <cellStyle name="Separador de milhares 7 2 7 4 4" xfId="47283" xr:uid="{6FCC2A08-BCD7-4CEB-B6C5-B90193354BDE}"/>
    <cellStyle name="Separador de milhares 7 2 7 5" xfId="24819" xr:uid="{554A51D9-F0A0-4A09-AE59-FF8DCE9E17B8}"/>
    <cellStyle name="Separador de milhares 7 2 7 5 2" xfId="40992" xr:uid="{36922383-450B-4D61-BF7C-F984A01A03DD}"/>
    <cellStyle name="Separador de milhares 7 2 7 6" xfId="42312" xr:uid="{70979EBB-3C70-4976-B173-6F718CE56343}"/>
    <cellStyle name="Separador de milhares 7 2 8" xfId="14588" xr:uid="{28C58040-C1F0-4D15-A2E6-FEFF0892B751}"/>
    <cellStyle name="Separador de milhares 7 2 8 2" xfId="16283" xr:uid="{FACC36B9-E71A-463D-BD0D-8C7E1A096EF9}"/>
    <cellStyle name="Separador de milhares 7 2 8 2 2" xfId="24019" xr:uid="{91F24B63-1E8E-447A-B7CC-C25F0B088362}"/>
    <cellStyle name="Separador de milhares 7 2 8 2 2 2" xfId="30754" xr:uid="{8691D8AC-E820-43C1-98BB-726B0BAB6D06}"/>
    <cellStyle name="Separador de milhares 7 2 8 2 2 3" xfId="40257" xr:uid="{5405D36E-A073-47CB-B7C0-90D884944968}"/>
    <cellStyle name="Separador de milhares 7 2 8 2 2 4" xfId="45980" xr:uid="{0222A5C6-6E34-42A2-81FE-D76666929468}"/>
    <cellStyle name="Separador de milhares 7 2 8 2 3" xfId="24018" xr:uid="{42028C39-C799-4BE6-803D-52B00BABE911}"/>
    <cellStyle name="Separador de milhares 7 2 8 2 3 2" xfId="40256" xr:uid="{5FE0C949-77BA-4321-92FC-1818B70D7AC1}"/>
    <cellStyle name="Separador de milhares 7 2 8 2 4" xfId="26014" xr:uid="{663B511F-D4F2-477D-BEAB-074CE728751E}"/>
    <cellStyle name="Separador de milhares 7 2 8 2 5" xfId="27587" xr:uid="{8164325D-53F6-4C00-9C53-60DC425DD5B6}"/>
    <cellStyle name="Separador de milhares 7 2 8 2 6" xfId="35390" xr:uid="{15130857-254F-42DC-8C16-C279D100F36B}"/>
    <cellStyle name="Separador de milhares 7 2 8 2 7" xfId="43536" xr:uid="{FDE7C0E5-7C97-4A28-A7CF-AD143A258FD8}"/>
    <cellStyle name="Separador de milhares 7 2 8 2 8" xfId="17218" xr:uid="{6CDE662F-3625-437C-95F0-4592AA060001}"/>
    <cellStyle name="Separador de milhares 7 2 8 3" xfId="24020" xr:uid="{414BEAA4-A356-4BFB-B19A-7B6A99ACF14B}"/>
    <cellStyle name="Separador de milhares 7 2 8 3 2" xfId="29531" xr:uid="{8036F985-4874-47A1-9B53-E19955E66EEE}"/>
    <cellStyle name="Separador de milhares 7 2 8 3 3" xfId="40258" xr:uid="{414E832D-6E8A-4E84-BD53-0D002F273002}"/>
    <cellStyle name="Separador de milhares 7 2 8 3 4" xfId="44757" xr:uid="{C23B1FAD-112D-4F74-B1E9-F9248CC40575}"/>
    <cellStyle name="Separador de milhares 7 2 8 4" xfId="24017" xr:uid="{DB437986-1ECA-4759-929E-D8B9F7561599}"/>
    <cellStyle name="Separador de milhares 7 2 8 4 2" xfId="32552" xr:uid="{549A6922-3C9B-4903-B430-C63E9F80C75E}"/>
    <cellStyle name="Separador de milhares 7 2 8 4 3" xfId="40255" xr:uid="{4864B23E-9CEC-4323-A20C-85E15FA4CCED}"/>
    <cellStyle name="Separador de milhares 7 2 8 4 4" xfId="47284" xr:uid="{27773B13-D5E8-4179-AF33-3C0289DDF1C4}"/>
    <cellStyle name="Separador de milhares 7 2 8 5" xfId="25015" xr:uid="{AB55F4ED-B285-405B-916A-715CE28CD807}"/>
    <cellStyle name="Separador de milhares 7 2 8 5 2" xfId="41097" xr:uid="{99A301F2-5783-47C3-A53F-CF910B049464}"/>
    <cellStyle name="Separador de milhares 7 2 8 6" xfId="42313" xr:uid="{7285B7B5-F73B-4A8C-923E-E395EFB3D21E}"/>
    <cellStyle name="Separador de milhares 7 2 9" xfId="14589" xr:uid="{95276D42-068F-4CE1-8316-C4FD89400A6C}"/>
    <cellStyle name="Separador de milhares 7 2 9 2" xfId="16284" xr:uid="{6BED4E97-2C13-44E8-89F4-C1C0A7C385E2}"/>
    <cellStyle name="Separador de milhares 7 2 9 2 2" xfId="24023" xr:uid="{BE7B1BAE-56EC-4BC2-B784-1172A1AC19F0}"/>
    <cellStyle name="Separador de milhares 7 2 9 2 2 2" xfId="30755" xr:uid="{07FBC945-D664-4F99-A38D-8A2E44D97C25}"/>
    <cellStyle name="Separador de milhares 7 2 9 2 2 3" xfId="40261" xr:uid="{4E817DD0-D56D-406C-9896-B9A347A8BC73}"/>
    <cellStyle name="Separador de milhares 7 2 9 2 2 4" xfId="45981" xr:uid="{46AC4922-7373-42BC-8BB3-84D8D3F22856}"/>
    <cellStyle name="Separador de milhares 7 2 9 2 3" xfId="24022" xr:uid="{77E849E0-3EDD-4143-BF0F-A15E509C9D5C}"/>
    <cellStyle name="Separador de milhares 7 2 9 2 3 2" xfId="40260" xr:uid="{A5B84679-7C7A-4C00-B11F-40E56CC5BEB3}"/>
    <cellStyle name="Separador de milhares 7 2 9 2 4" xfId="26015" xr:uid="{6435BB6E-8CF7-4E2D-9116-E83E4A5818E2}"/>
    <cellStyle name="Separador de milhares 7 2 9 2 5" xfId="27588" xr:uid="{FE5DCC73-361E-4D75-9195-8EAB7FDBA4AE}"/>
    <cellStyle name="Separador de milhares 7 2 9 2 6" xfId="35391" xr:uid="{D783DC4F-444D-48A5-AC0D-BDBE4CD2D1A1}"/>
    <cellStyle name="Separador de milhares 7 2 9 2 7" xfId="43537" xr:uid="{3B1085A8-DAE2-4476-8F9B-3F52745BE0C2}"/>
    <cellStyle name="Separador de milhares 7 2 9 2 8" xfId="17219" xr:uid="{456F6D94-2862-4C82-BF20-DF8B7C213691}"/>
    <cellStyle name="Separador de milhares 7 2 9 3" xfId="24024" xr:uid="{F64F0324-A106-4C15-BC9C-C8CD39B1AC01}"/>
    <cellStyle name="Separador de milhares 7 2 9 3 2" xfId="29532" xr:uid="{C77AC2D2-313E-4807-81FC-FF1D02ECB027}"/>
    <cellStyle name="Separador de milhares 7 2 9 3 3" xfId="40262" xr:uid="{CF921EA4-E6DE-4797-BE9A-3931A9EC75AF}"/>
    <cellStyle name="Separador de milhares 7 2 9 3 4" xfId="44758" xr:uid="{0EDA520C-F853-436B-9898-D489398C9376}"/>
    <cellStyle name="Separador de milhares 7 2 9 4" xfId="24021" xr:uid="{AB1E6E52-F650-44AE-BBBF-53CC8E8EFA56}"/>
    <cellStyle name="Separador de milhares 7 2 9 4 2" xfId="32553" xr:uid="{08B49032-60BC-4FDB-8E1F-94688F8A70FC}"/>
    <cellStyle name="Separador de milhares 7 2 9 4 3" xfId="40259" xr:uid="{14143B05-FBE5-446E-8F35-204C8D2AED5F}"/>
    <cellStyle name="Separador de milhares 7 2 9 4 4" xfId="47285" xr:uid="{EEFD81CF-BA30-4DF8-89A9-A51860F977D5}"/>
    <cellStyle name="Separador de milhares 7 2 9 5" xfId="25014" xr:uid="{F445D294-9ED9-4D54-B916-8182F1EC8893}"/>
    <cellStyle name="Separador de milhares 7 2 9 5 2" xfId="41096" xr:uid="{3807C20C-8C5E-45C9-B653-F7488C5D6750}"/>
    <cellStyle name="Separador de milhares 7 2 9 6" xfId="42314" xr:uid="{140473A3-78FD-42E2-9AA9-16E2273082ED}"/>
    <cellStyle name="Separador de milhares 7 20" xfId="14590" xr:uid="{E7C8FD57-8519-4452-84F9-D53AE0009122}"/>
    <cellStyle name="Separador de milhares 7 20 2" xfId="17220" xr:uid="{6439C71B-0B68-43DF-99A3-FCCEA9FC0078}"/>
    <cellStyle name="Separador de milhares 7 20 2 2" xfId="24027" xr:uid="{5B878718-677E-4E14-84F5-55BC83DADA10}"/>
    <cellStyle name="Separador de milhares 7 20 2 2 2" xfId="30756" xr:uid="{CC026485-9CE1-4365-B8C5-6F6E3A4EDAD5}"/>
    <cellStyle name="Separador de milhares 7 20 2 2 3" xfId="40265" xr:uid="{0DDCC0BD-E136-4DF3-96F6-02A310471315}"/>
    <cellStyle name="Separador de milhares 7 20 2 2 4" xfId="45982" xr:uid="{562A9024-AF45-4ADB-BF6D-CD0C7490B5C5}"/>
    <cellStyle name="Separador de milhares 7 20 2 3" xfId="24026" xr:uid="{BE2DF54C-38A8-40CA-B0A0-75BA302B2968}"/>
    <cellStyle name="Separador de milhares 7 20 2 3 2" xfId="40264" xr:uid="{4AAB9B0F-E25D-4F72-9F00-462A3CA9A13C}"/>
    <cellStyle name="Separador de milhares 7 20 2 4" xfId="26016" xr:uid="{213A6E0A-C03E-40AB-9961-64E9D4F3686E}"/>
    <cellStyle name="Separador de milhares 7 20 2 5" xfId="27589" xr:uid="{9320A330-D903-486E-B430-D252CDF87C71}"/>
    <cellStyle name="Separador de milhares 7 20 2 6" xfId="35392" xr:uid="{997526A4-A591-48A5-B26F-D05D79AA2DB2}"/>
    <cellStyle name="Separador de milhares 7 20 2 7" xfId="43538" xr:uid="{3F137DBF-5951-4C91-BB8E-E60DB57A1C63}"/>
    <cellStyle name="Separador de milhares 7 20 3" xfId="24028" xr:uid="{07193E7F-30E0-47CF-A7C3-CC86A73D6713}"/>
    <cellStyle name="Separador de milhares 7 20 3 2" xfId="29533" xr:uid="{A6550B22-1AC7-4328-98B3-6954B1B3347A}"/>
    <cellStyle name="Separador de milhares 7 20 3 3" xfId="40266" xr:uid="{4EB27755-4227-4B0D-860B-F8342447C9FF}"/>
    <cellStyle name="Separador de milhares 7 20 3 4" xfId="44759" xr:uid="{A8D55542-2CC6-43F7-BA9E-36B1DAB949CC}"/>
    <cellStyle name="Separador de milhares 7 20 4" xfId="24025" xr:uid="{6F910031-5A10-4E89-B6FD-B61D3E2E515F}"/>
    <cellStyle name="Separador de milhares 7 20 4 2" xfId="32554" xr:uid="{D25D664F-A59F-4A54-90F7-EEF71ABECB29}"/>
    <cellStyle name="Separador de milhares 7 20 4 3" xfId="40263" xr:uid="{FB838EE9-0B70-4D8F-BA12-6FEAB9815587}"/>
    <cellStyle name="Separador de milhares 7 20 4 4" xfId="47286" xr:uid="{7596C96F-D51E-488C-B725-AA53F76211FF}"/>
    <cellStyle name="Separador de milhares 7 20 5" xfId="33844" xr:uid="{5C91659A-D08B-4413-8FCF-51646F6C9DB4}"/>
    <cellStyle name="Separador de milhares 7 20 5 2" xfId="48723" xr:uid="{23898D3A-75AE-4449-9F0B-8DCFE82DF5EC}"/>
    <cellStyle name="Separador de milhares 7 20 6" xfId="42315" xr:uid="{1891F5A7-A83C-4316-8C86-48B79E379081}"/>
    <cellStyle name="Separador de milhares 7 21" xfId="14591" xr:uid="{7096E621-225C-49C9-B578-EA4178FCCBE1}"/>
    <cellStyle name="Separador de milhares 7 21 2" xfId="17221" xr:uid="{E2C1C601-9EDB-48C4-970B-C732A337D571}"/>
    <cellStyle name="Separador de milhares 7 21 2 2" xfId="24031" xr:uid="{1525BD6D-A6E6-4532-908F-E4EE97E9FACF}"/>
    <cellStyle name="Separador de milhares 7 21 2 2 2" xfId="30757" xr:uid="{0772ACA7-DC0F-4C71-9DE6-9B0E34ABFF1D}"/>
    <cellStyle name="Separador de milhares 7 21 2 2 3" xfId="40269" xr:uid="{74C1424F-8C32-4A74-AF0B-3123F7B577C0}"/>
    <cellStyle name="Separador de milhares 7 21 2 2 4" xfId="45983" xr:uid="{A3E84A11-D78D-4B0F-B1B9-69C6A713B7E1}"/>
    <cellStyle name="Separador de milhares 7 21 2 3" xfId="24030" xr:uid="{6F072876-B53F-4C28-9E69-6175F52B9D17}"/>
    <cellStyle name="Separador de milhares 7 21 2 3 2" xfId="40268" xr:uid="{DE1F2BF5-918A-49D3-B1D5-D902BEBB46B9}"/>
    <cellStyle name="Separador de milhares 7 21 2 4" xfId="26017" xr:uid="{45C3DE18-6174-4BF2-9408-6BBB1219CEA0}"/>
    <cellStyle name="Separador de milhares 7 21 2 5" xfId="27590" xr:uid="{55BD5AB8-349A-455A-A3F1-11ADBB79E933}"/>
    <cellStyle name="Separador de milhares 7 21 2 6" xfId="35393" xr:uid="{52F5F892-07A1-4413-A1C6-6650D85575E3}"/>
    <cellStyle name="Separador de milhares 7 21 2 7" xfId="43539" xr:uid="{E4C53761-DD86-4281-A1C4-97C8CFE4B7BC}"/>
    <cellStyle name="Separador de milhares 7 21 3" xfId="24032" xr:uid="{9FAEA9B5-72CC-47A2-8D6B-6D53EA256BAA}"/>
    <cellStyle name="Separador de milhares 7 21 3 2" xfId="29534" xr:uid="{13B8FCCA-920B-441E-8953-04A7C5EE2DB1}"/>
    <cellStyle name="Separador de milhares 7 21 3 3" xfId="40270" xr:uid="{1F33422F-4B3D-447D-9B9F-A71D2C9828E2}"/>
    <cellStyle name="Separador de milhares 7 21 3 4" xfId="44760" xr:uid="{6EFA7AD9-0956-43BD-946F-EC306F1DAD57}"/>
    <cellStyle name="Separador de milhares 7 21 4" xfId="24029" xr:uid="{79C140AF-711C-47C4-8A20-D5F477AF40F7}"/>
    <cellStyle name="Separador de milhares 7 21 4 2" xfId="32555" xr:uid="{DE6DCE66-2B3B-42D5-8808-F2C598D6F4AB}"/>
    <cellStyle name="Separador de milhares 7 21 4 3" xfId="40267" xr:uid="{F8BA8868-8DA0-4F9D-9122-A4909163A8CF}"/>
    <cellStyle name="Separador de milhares 7 21 4 4" xfId="47287" xr:uid="{E1C73394-9CEC-4FBC-BD9B-A9CD21C597F2}"/>
    <cellStyle name="Separador de milhares 7 21 5" xfId="33845" xr:uid="{00314926-AB23-4D62-A871-4039CC273900}"/>
    <cellStyle name="Separador de milhares 7 21 5 2" xfId="48724" xr:uid="{4537DCBF-7687-4D3B-83B3-8B930D7462BD}"/>
    <cellStyle name="Separador de milhares 7 21 6" xfId="42316" xr:uid="{604C2951-5530-4654-95F2-47AC95D50826}"/>
    <cellStyle name="Separador de milhares 7 22" xfId="14592" xr:uid="{8469C1E5-FE55-4959-AC68-91564AA4A93C}"/>
    <cellStyle name="Separador de milhares 7 22 10" xfId="42317" xr:uid="{253E39CC-EB2A-46A5-9C54-57F605FA8BC5}"/>
    <cellStyle name="Separador de milhares 7 22 11" xfId="16318" xr:uid="{BAA254CF-538E-48E2-A5FB-105FB5F7ED69}"/>
    <cellStyle name="Separador de milhares 7 22 2" xfId="14593" xr:uid="{39178AF0-F5D3-42BA-B9EE-3C37C3B7B02A}"/>
    <cellStyle name="Separador de milhares 7 22 2 2" xfId="24035" xr:uid="{00C44899-C45E-4A1E-A24F-7F51550B0DB0}"/>
    <cellStyle name="Separador de milhares 7 22 2 2 2" xfId="30758" xr:uid="{A1BE5ECA-915E-4289-8B7E-E20CA341B3AE}"/>
    <cellStyle name="Separador de milhares 7 22 2 2 3" xfId="40273" xr:uid="{0E7A98DE-0969-494D-A78E-59C1955186AB}"/>
    <cellStyle name="Separador de milhares 7 22 2 2 4" xfId="45984" xr:uid="{C06059E6-92E9-4C0B-8C5A-01CBB3E94D10}"/>
    <cellStyle name="Separador de milhares 7 22 2 3" xfId="24034" xr:uid="{FE0F831A-ED96-48FA-A727-D595C6F97950}"/>
    <cellStyle name="Separador de milhares 7 22 2 3 2" xfId="32557" xr:uid="{EA220AD3-E852-4648-AC2D-9AB4F6DC4DB8}"/>
    <cellStyle name="Separador de milhares 7 22 2 3 3" xfId="40272" xr:uid="{94F8C918-CB08-46F2-B500-E5680F2C8BAE}"/>
    <cellStyle name="Separador de milhares 7 22 2 3 4" xfId="47289" xr:uid="{DA93ACBB-2DB3-41B0-99EB-04B6786CCB19}"/>
    <cellStyle name="Separador de milhares 7 22 2 4" xfId="26018" xr:uid="{25C37589-E1E7-4717-B611-E775F46C1578}"/>
    <cellStyle name="Separador de milhares 7 22 2 4 2" xfId="33847" xr:uid="{2FF36DE7-4D15-48B6-A1C9-9CDE1A2EA3E8}"/>
    <cellStyle name="Separador de milhares 7 22 2 4 3" xfId="48726" xr:uid="{453511B5-9A89-4872-A4B4-8B8464898239}"/>
    <cellStyle name="Separador de milhares 7 22 2 5" xfId="27591" xr:uid="{0BBD3D51-A5CC-49AA-91F0-73C50B096CD9}"/>
    <cellStyle name="Separador de milhares 7 22 2 6" xfId="35395" xr:uid="{34F95358-39CD-4CCE-BF75-1C8ECDECD385}"/>
    <cellStyle name="Separador de milhares 7 22 2 7" xfId="43540" xr:uid="{039501B9-70FF-4FCF-A951-4A66961897BE}"/>
    <cellStyle name="Separador de milhares 7 22 2 8" xfId="17223" xr:uid="{B9FE9911-030D-4B86-8576-233F9BEFFAA4}"/>
    <cellStyle name="Separador de milhares 7 22 3" xfId="14594" xr:uid="{49A9CCF5-28B1-49E9-863F-D1531499A241}"/>
    <cellStyle name="Separador de milhares 7 22 3 2" xfId="24036" xr:uid="{FD5217B7-C89C-4AC0-89FE-CD6729A938D7}"/>
    <cellStyle name="Separador de milhares 7 22 3 2 2" xfId="32558" xr:uid="{74AD9605-C964-4358-9D74-B2C1B5B32B04}"/>
    <cellStyle name="Separador de milhares 7 22 3 2 3" xfId="40274" xr:uid="{D7AF1B54-50FC-4BC1-B341-3A69BE5420B9}"/>
    <cellStyle name="Separador de milhares 7 22 3 2 4" xfId="47290" xr:uid="{533394CA-06AA-4428-ACDC-C4897327CEB7}"/>
    <cellStyle name="Separador de milhares 7 22 3 3" xfId="33848" xr:uid="{92C0CDCC-5AB1-4C7C-8261-93221E4B275A}"/>
    <cellStyle name="Separador de milhares 7 22 3 3 2" xfId="48727" xr:uid="{06F777DA-7DE4-4059-9B0E-3848F77C1F33}"/>
    <cellStyle name="Separador de milhares 7 22 3 4" xfId="29535" xr:uid="{07B6A4D7-F94C-46A0-841A-C0C22018BF4D}"/>
    <cellStyle name="Separador de milhares 7 22 3 5" xfId="35396" xr:uid="{0AEB50AD-2EAC-4B85-90A9-20037B90CF60}"/>
    <cellStyle name="Separador de milhares 7 22 3 6" xfId="44761" xr:uid="{522C4325-A1F8-450F-B9D6-7C83832C3B7F}"/>
    <cellStyle name="Separador de milhares 7 22 3 7" xfId="17224" xr:uid="{33CFAC29-8F4E-4F89-A5B5-9B6B761D5423}"/>
    <cellStyle name="Separador de milhares 7 22 4" xfId="14595" xr:uid="{A4D48289-69DC-492C-AC83-4F78323360F6}"/>
    <cellStyle name="Separador de milhares 7 22 4 2" xfId="25260" xr:uid="{BF8046AF-A266-4BAE-BF85-44FE3E0DDF9D}"/>
    <cellStyle name="Separador de milhares 7 22 4 2 2" xfId="33849" xr:uid="{49CB4546-5307-4812-9071-C1726AC1FAE3}"/>
    <cellStyle name="Separador de milhares 7 22 4 2 3" xfId="41202" xr:uid="{AA30D256-DBFF-4555-A0E3-38305DC600D5}"/>
    <cellStyle name="Separador de milhares 7 22 4 2 4" xfId="48728" xr:uid="{56F8A72E-8BD7-4902-B995-DB478FC76D7D}"/>
    <cellStyle name="Separador de milhares 7 22 4 3" xfId="32559" xr:uid="{B1D7B496-7EC8-43AD-A222-83723BCE2881}"/>
    <cellStyle name="Separador de milhares 7 22 4 4" xfId="35397" xr:uid="{ADBD8F3F-D517-4CC0-8D94-E0C955FAF867}"/>
    <cellStyle name="Separador de milhares 7 22 4 5" xfId="47291" xr:uid="{2BB871F7-C8E5-411D-A083-9E3D7DE184D9}"/>
    <cellStyle name="Separador de milhares 7 22 4 6" xfId="17225" xr:uid="{556BF600-BAE6-454A-94A2-79ED0DC5D50E}"/>
    <cellStyle name="Separador de milhares 7 22 5" xfId="16285" xr:uid="{A745E2E8-3B9C-4977-BE4D-FDB39B35F2B0}"/>
    <cellStyle name="Separador de milhares 7 22 5 2" xfId="32556" xr:uid="{1B5284D4-B643-487E-8167-1CCEEC50331A}"/>
    <cellStyle name="Separador de milhares 7 22 5 3" xfId="35394" xr:uid="{F90A82F7-A3FB-45DE-A3E9-810BD2DB12C0}"/>
    <cellStyle name="Separador de milhares 7 22 5 4" xfId="47288" xr:uid="{54760228-D82C-4DAE-A777-EEDC74CBCF86}"/>
    <cellStyle name="Separador de milhares 7 22 5 5" xfId="17222" xr:uid="{EDAB1932-AD90-40A3-A9F3-32712C11967D}"/>
    <cellStyle name="Separador de milhares 7 22 6" xfId="24033" xr:uid="{A3FAC7A0-35B5-4984-81F9-2F393F13C2E1}"/>
    <cellStyle name="Separador de milhares 7 22 6 2" xfId="33846" xr:uid="{6C471057-6C16-422B-B11E-70BC7682B389}"/>
    <cellStyle name="Separador de milhares 7 22 6 3" xfId="40271" xr:uid="{200D60EE-4FE3-42A9-B3FF-D70D960383AA}"/>
    <cellStyle name="Separador de milhares 7 22 6 4" xfId="48725" xr:uid="{AAB95967-C572-4A6B-A0D9-6841BE91A473}"/>
    <cellStyle name="Separador de milhares 7 22 7" xfId="25681" xr:uid="{71AF50CE-C26C-40B2-BDB3-976A7BDA6D72}"/>
    <cellStyle name="Separador de milhares 7 22 8" xfId="27208" xr:uid="{175DD65D-4CCD-4BCF-9C27-45A27E0EECA3}"/>
    <cellStyle name="Separador de milhares 7 22 9" xfId="34259" xr:uid="{DEEFF02A-1D41-4922-A1D3-D3AC66F515AA}"/>
    <cellStyle name="Separador de milhares 7 23" xfId="17176" xr:uid="{2B67D370-CBDF-45BF-B425-0236C4DD2FD6}"/>
    <cellStyle name="Separador de milhares 7 23 2" xfId="24038" xr:uid="{225ADE90-BAEE-4A53-9CB5-FC09AEE78A22}"/>
    <cellStyle name="Separador de milhares 7 23 2 2" xfId="30484" xr:uid="{8ABCED0B-0A3A-4805-9D11-37346E011458}"/>
    <cellStyle name="Separador de milhares 7 23 2 3" xfId="40276" xr:uid="{09A0FF54-A8A1-427A-A223-2E3E1A548CC3}"/>
    <cellStyle name="Separador de milhares 7 23 2 4" xfId="45710" xr:uid="{64BD0DD8-F4B9-49C6-B832-19431E66A8EC}"/>
    <cellStyle name="Separador de milhares 7 23 3" xfId="24037" xr:uid="{672FE345-D7CB-47BD-92EF-3748F4F73F7B}"/>
    <cellStyle name="Separador de milhares 7 23 3 2" xfId="40275" xr:uid="{27C6BEAC-6675-4B7A-AB04-779198560AA7}"/>
    <cellStyle name="Separador de milhares 7 23 4" xfId="25741" xr:uid="{39A7F3F9-B490-4478-9D53-3BAD99BA7D1B}"/>
    <cellStyle name="Separador de milhares 7 23 5" xfId="27300" xr:uid="{199B8CF9-09C5-4AB9-8334-148539579A22}"/>
    <cellStyle name="Separador de milhares 7 23 6" xfId="35348" xr:uid="{5482AA31-E69A-41F3-8215-8F7E84DFD8A9}"/>
    <cellStyle name="Separador de milhares 7 23 7" xfId="43266" xr:uid="{FDC00267-80E0-4C2B-ACF2-273EE29D405F}"/>
    <cellStyle name="Separador de milhares 7 24" xfId="24039" xr:uid="{381AD24C-F43E-4E37-9DF2-742B5819C450}"/>
    <cellStyle name="Separador de milhares 7 24 2" xfId="29262" xr:uid="{D31A2786-8A86-4516-B1D2-1D8C76C67FBD}"/>
    <cellStyle name="Separador de milhares 7 24 3" xfId="40277" xr:uid="{0C0487D3-EF7D-4C34-BE83-F3B486910E48}"/>
    <cellStyle name="Separador de milhares 7 24 4" xfId="44487" xr:uid="{C8296937-44E8-4834-90D5-64CCB3CE9D50}"/>
    <cellStyle name="Separador de milhares 7 25" xfId="23916" xr:uid="{54E521C1-8A77-4F34-AF01-4E077F013876}"/>
    <cellStyle name="Separador de milhares 7 25 2" xfId="40154" xr:uid="{148DC848-9B64-45B1-A13D-9F25A321EB4D}"/>
    <cellStyle name="Separador de milhares 7 26" xfId="42043" xr:uid="{914CB69F-61D6-412F-9371-3AC887035D11}"/>
    <cellStyle name="Separador de milhares 7 3" xfId="14596" xr:uid="{B0569B9C-AAC1-4770-891F-A2D12354AEBF}"/>
    <cellStyle name="Separador de milhares 7 3 10" xfId="14597" xr:uid="{B2B1E506-E81D-4053-B446-670F4930C1D3}"/>
    <cellStyle name="Separador de milhares 7 3 10 2" xfId="17227" xr:uid="{68C41A21-3BDD-4A2D-B15E-82ECEB5003D5}"/>
    <cellStyle name="Separador de milhares 7 3 10 2 2" xfId="24043" xr:uid="{D4743F2B-BD24-4807-9A55-A00BD31451EF}"/>
    <cellStyle name="Separador de milhares 7 3 10 2 2 2" xfId="30760" xr:uid="{16037199-69E4-4E20-8935-CCBBB20F0CD6}"/>
    <cellStyle name="Separador de milhares 7 3 10 2 2 3" xfId="40281" xr:uid="{281CC89B-7527-4A9C-A4E9-84B1688F5EB5}"/>
    <cellStyle name="Separador de milhares 7 3 10 2 2 4" xfId="45986" xr:uid="{A2D07F7F-68AD-494B-BB52-DBC60F39519E}"/>
    <cellStyle name="Separador de milhares 7 3 10 2 3" xfId="24042" xr:uid="{FBB8E313-00DC-48DD-B213-FD8AD6619425}"/>
    <cellStyle name="Separador de milhares 7 3 10 2 3 2" xfId="40280" xr:uid="{6D46D841-8C2E-442A-8312-AB79A9D5D894}"/>
    <cellStyle name="Separador de milhares 7 3 10 2 4" xfId="26020" xr:uid="{04429CA5-7617-4ED7-9569-1FE9DAB785EC}"/>
    <cellStyle name="Separador de milhares 7 3 10 2 5" xfId="27593" xr:uid="{5E8CAFAF-904D-432D-BE95-8F861F982BF1}"/>
    <cellStyle name="Separador de milhares 7 3 10 2 6" xfId="35399" xr:uid="{28B29B9B-7749-4C2B-9C0A-F64F87C26364}"/>
    <cellStyle name="Separador de milhares 7 3 10 2 7" xfId="43542" xr:uid="{BBCC5E12-3349-4ED7-B9CD-CC97A0481048}"/>
    <cellStyle name="Separador de milhares 7 3 10 3" xfId="24044" xr:uid="{8E69100F-3CBE-405E-8C67-4844B03B20BB}"/>
    <cellStyle name="Separador de milhares 7 3 10 3 2" xfId="29537" xr:uid="{D71EBD1E-85AE-4129-B6EA-D6D768A66C31}"/>
    <cellStyle name="Separador de milhares 7 3 10 3 3" xfId="40282" xr:uid="{FAC40F48-29D5-471F-BE82-735494B21FE8}"/>
    <cellStyle name="Separador de milhares 7 3 10 3 4" xfId="44763" xr:uid="{0D6BB8E6-6206-4AED-A12A-6A3DEF3BB85C}"/>
    <cellStyle name="Separador de milhares 7 3 10 4" xfId="24041" xr:uid="{982D71FC-91ED-42CA-B4A4-1C327D8BC5DA}"/>
    <cellStyle name="Separador de milhares 7 3 10 4 2" xfId="32561" xr:uid="{5213AD32-A22B-4713-A6DD-6D2F7087E841}"/>
    <cellStyle name="Separador de milhares 7 3 10 4 3" xfId="40279" xr:uid="{8226360C-51A5-4028-9074-BB2F575D153E}"/>
    <cellStyle name="Separador de milhares 7 3 10 4 4" xfId="47293" xr:uid="{CAE9A339-F440-49F4-B552-078E5D8F037F}"/>
    <cellStyle name="Separador de milhares 7 3 10 5" xfId="33850" xr:uid="{B6291A1F-2DCC-47DD-8FCF-A68E3705C36D}"/>
    <cellStyle name="Separador de milhares 7 3 10 5 2" xfId="48729" xr:uid="{51606E4D-E33B-4738-8AEE-FFC36FDBEFA1}"/>
    <cellStyle name="Separador de milhares 7 3 10 6" xfId="42319" xr:uid="{EBCDA973-0B17-414B-89DA-F8F762262390}"/>
    <cellStyle name="Separador de milhares 7 3 11" xfId="14598" xr:uid="{72E3ADE4-6189-4BC6-9660-B47F212342DE}"/>
    <cellStyle name="Separador de milhares 7 3 11 2" xfId="17228" xr:uid="{B9DD8673-686B-49D6-998F-3D2A89EDD4CC}"/>
    <cellStyle name="Separador de milhares 7 3 11 2 2" xfId="24047" xr:uid="{C72A3E87-1F17-4EF4-B4BA-83288F9E1458}"/>
    <cellStyle name="Separador de milhares 7 3 11 2 2 2" xfId="30761" xr:uid="{2A13C3F7-B58B-4B50-BCBB-109D647588B4}"/>
    <cellStyle name="Separador de milhares 7 3 11 2 2 3" xfId="40285" xr:uid="{8B565D87-9A35-44E1-A168-BABA109C4D37}"/>
    <cellStyle name="Separador de milhares 7 3 11 2 2 4" xfId="45987" xr:uid="{5863F212-7B2B-426D-81B9-B2D12357B54E}"/>
    <cellStyle name="Separador de milhares 7 3 11 2 3" xfId="24046" xr:uid="{695AEF99-7FDB-4171-95AA-E43D91BBAAD2}"/>
    <cellStyle name="Separador de milhares 7 3 11 2 3 2" xfId="40284" xr:uid="{F16F2117-2138-46BE-8B3D-FA0A32D718AA}"/>
    <cellStyle name="Separador de milhares 7 3 11 2 4" xfId="26021" xr:uid="{98F28857-C6C6-4037-A35D-44F5E5D0E46A}"/>
    <cellStyle name="Separador de milhares 7 3 11 2 5" xfId="27594" xr:uid="{DAB5AB86-DA01-414E-98A6-7F029A7E6607}"/>
    <cellStyle name="Separador de milhares 7 3 11 2 6" xfId="35400" xr:uid="{1E144FA5-9D66-4128-9C51-F1F187E83690}"/>
    <cellStyle name="Separador de milhares 7 3 11 2 7" xfId="43543" xr:uid="{181E44DE-F6D7-42E6-A704-ED9FC4AE7AB5}"/>
    <cellStyle name="Separador de milhares 7 3 11 3" xfId="24048" xr:uid="{C4CCC709-1786-4C5A-92DF-E95F5298DDAF}"/>
    <cellStyle name="Separador de milhares 7 3 11 3 2" xfId="29538" xr:uid="{E5811067-9981-4EB0-B92F-85AD09A1C636}"/>
    <cellStyle name="Separador de milhares 7 3 11 3 3" xfId="40286" xr:uid="{764EE49F-3729-4A61-A51F-F27E5240D412}"/>
    <cellStyle name="Separador de milhares 7 3 11 3 4" xfId="44764" xr:uid="{E5E96CAC-1C5E-4535-88BF-D88987341C64}"/>
    <cellStyle name="Separador de milhares 7 3 11 4" xfId="24045" xr:uid="{C8403A92-A787-4CB1-A152-F8FFC450D79D}"/>
    <cellStyle name="Separador de milhares 7 3 11 4 2" xfId="32562" xr:uid="{BA3A96F3-DD8B-4A55-A8C9-AFCA61C07D51}"/>
    <cellStyle name="Separador de milhares 7 3 11 4 3" xfId="40283" xr:uid="{18BC2952-5910-42A7-BCF9-B50EB97165DD}"/>
    <cellStyle name="Separador de milhares 7 3 11 4 4" xfId="47294" xr:uid="{24613D80-473D-4CF6-9F63-7CBE737628AF}"/>
    <cellStyle name="Separador de milhares 7 3 11 5" xfId="33851" xr:uid="{DC90E5D6-2406-4DA7-8EF1-EA669B1A0E1D}"/>
    <cellStyle name="Separador de milhares 7 3 11 5 2" xfId="48730" xr:uid="{13B21CFA-3D52-4DEB-BE40-6A9356D90E6A}"/>
    <cellStyle name="Separador de milhares 7 3 11 6" xfId="42320" xr:uid="{F16DF944-C1E0-4562-96BE-088B99FFC9C3}"/>
    <cellStyle name="Separador de milhares 7 3 12" xfId="14599" xr:uid="{13DB90F5-D3F2-4629-A0CC-E2E41B45918D}"/>
    <cellStyle name="Separador de milhares 7 3 12 2" xfId="17229" xr:uid="{0265EBCB-A9DD-4BCB-BF2D-55D3D48C4F4F}"/>
    <cellStyle name="Separador de milhares 7 3 12 2 2" xfId="24051" xr:uid="{8EDE395F-33B2-4630-B9BF-41D84C68354D}"/>
    <cellStyle name="Separador de milhares 7 3 12 2 2 2" xfId="30762" xr:uid="{24634C3F-BE4B-433A-A287-83A053AFF924}"/>
    <cellStyle name="Separador de milhares 7 3 12 2 2 3" xfId="40289" xr:uid="{F43DE91F-BFEA-4E85-A4FF-2B4B518B65FB}"/>
    <cellStyle name="Separador de milhares 7 3 12 2 2 4" xfId="45988" xr:uid="{C93BF7AD-050D-44E3-833A-A575AAFA0454}"/>
    <cellStyle name="Separador de milhares 7 3 12 2 3" xfId="24050" xr:uid="{FA890334-50B9-45A0-96AA-9F3166FD5D9C}"/>
    <cellStyle name="Separador de milhares 7 3 12 2 3 2" xfId="40288" xr:uid="{2E317033-DF48-4EE9-A311-6A90BD7309F2}"/>
    <cellStyle name="Separador de milhares 7 3 12 2 4" xfId="26022" xr:uid="{1DF73426-4D09-4528-AAEC-F36C1D2E81A8}"/>
    <cellStyle name="Separador de milhares 7 3 12 2 5" xfId="27595" xr:uid="{08782326-78F9-4B68-B79A-23749349D0C0}"/>
    <cellStyle name="Separador de milhares 7 3 12 2 6" xfId="35401" xr:uid="{DEB8FCD3-B869-4F77-B21E-514EF932619A}"/>
    <cellStyle name="Separador de milhares 7 3 12 2 7" xfId="43544" xr:uid="{AF363FF3-2896-4505-A4DF-05B620BF0BAC}"/>
    <cellStyle name="Separador de milhares 7 3 12 3" xfId="24052" xr:uid="{D955A56F-23E7-41A9-BD39-CED2EBA9A69A}"/>
    <cellStyle name="Separador de milhares 7 3 12 3 2" xfId="29539" xr:uid="{1677C403-790F-4EB6-B715-BAB1F70F22BF}"/>
    <cellStyle name="Separador de milhares 7 3 12 3 3" xfId="40290" xr:uid="{E62E9F62-E4D4-461F-AEEB-E9A550735AAC}"/>
    <cellStyle name="Separador de milhares 7 3 12 3 4" xfId="44765" xr:uid="{5752C82A-228A-436F-8209-A091DBC94157}"/>
    <cellStyle name="Separador de milhares 7 3 12 4" xfId="24049" xr:uid="{EAC47D30-E32D-410F-9F47-024E585901AC}"/>
    <cellStyle name="Separador de milhares 7 3 12 4 2" xfId="32563" xr:uid="{E91E9C13-23B5-48CA-8F00-A3AC81C80FCC}"/>
    <cellStyle name="Separador de milhares 7 3 12 4 3" xfId="40287" xr:uid="{44C22A1D-9523-44D5-B2D0-1A2B8339C455}"/>
    <cellStyle name="Separador de milhares 7 3 12 4 4" xfId="47295" xr:uid="{BCA868E8-A25E-472E-BE40-A2CB8B0642BB}"/>
    <cellStyle name="Separador de milhares 7 3 12 5" xfId="33852" xr:uid="{DEA08C5B-4D7B-4B8D-813D-881EE71B217D}"/>
    <cellStyle name="Separador de milhares 7 3 12 5 2" xfId="48731" xr:uid="{1EFF4E8E-D6F8-4B99-89B8-2A95088E3F05}"/>
    <cellStyle name="Separador de milhares 7 3 12 6" xfId="42321" xr:uid="{A038B2EC-1451-45BD-B1A4-80D9C1B8277D}"/>
    <cellStyle name="Separador de milhares 7 3 13" xfId="14600" xr:uid="{60253CFB-B584-4939-9459-C9D25ECFF6DB}"/>
    <cellStyle name="Separador de milhares 7 3 13 2" xfId="17230" xr:uid="{03DFAD7C-E3E4-4DE5-BF0A-A1E145C1611A}"/>
    <cellStyle name="Separador de milhares 7 3 13 2 2" xfId="24055" xr:uid="{F327A8F1-C9A8-49AC-B49F-7AB85BCE9426}"/>
    <cellStyle name="Separador de milhares 7 3 13 2 2 2" xfId="30763" xr:uid="{639BA115-198F-4B59-97E5-5E67A0550F0C}"/>
    <cellStyle name="Separador de milhares 7 3 13 2 2 3" xfId="40293" xr:uid="{9237AF5D-767B-4ED7-85D7-495A9E24C22D}"/>
    <cellStyle name="Separador de milhares 7 3 13 2 2 4" xfId="45989" xr:uid="{5C956D7A-B0F7-492D-BA9B-CA4EB89961DA}"/>
    <cellStyle name="Separador de milhares 7 3 13 2 3" xfId="24054" xr:uid="{832DB254-4D15-40D8-B8E4-CE1D4536B262}"/>
    <cellStyle name="Separador de milhares 7 3 13 2 3 2" xfId="40292" xr:uid="{D901FBB0-57D6-4965-93EA-8041038E5A31}"/>
    <cellStyle name="Separador de milhares 7 3 13 2 4" xfId="26023" xr:uid="{19DE46D3-2B5C-4269-9538-C736E5C72159}"/>
    <cellStyle name="Separador de milhares 7 3 13 2 5" xfId="27596" xr:uid="{DF6C5198-BFF6-4297-B0CE-AB6B2E138A32}"/>
    <cellStyle name="Separador de milhares 7 3 13 2 6" xfId="35402" xr:uid="{3FFDE3E1-1E75-4BA2-B7CC-755FEC37DC50}"/>
    <cellStyle name="Separador de milhares 7 3 13 2 7" xfId="43545" xr:uid="{DA855992-B4DB-4E20-AC09-77177FEA1F8B}"/>
    <cellStyle name="Separador de milhares 7 3 13 3" xfId="24056" xr:uid="{D486E561-E31D-4C23-86F3-E7C4B5A51580}"/>
    <cellStyle name="Separador de milhares 7 3 13 3 2" xfId="29540" xr:uid="{9CC78545-35E9-4FF4-9B94-5C9465D083CC}"/>
    <cellStyle name="Separador de milhares 7 3 13 3 3" xfId="40294" xr:uid="{419C29B6-1B9C-445F-9425-7305464C0382}"/>
    <cellStyle name="Separador de milhares 7 3 13 3 4" xfId="44766" xr:uid="{8C3F08D5-5045-4AB7-AE64-BFE681B8AF0D}"/>
    <cellStyle name="Separador de milhares 7 3 13 4" xfId="24053" xr:uid="{EC805950-22EA-4965-8303-1397319E9E1C}"/>
    <cellStyle name="Separador de milhares 7 3 13 4 2" xfId="32564" xr:uid="{AE0FC16B-581C-4D0D-8D67-5C695B7929F9}"/>
    <cellStyle name="Separador de milhares 7 3 13 4 3" xfId="40291" xr:uid="{4263DC24-9832-4FE4-BB8C-173AED724A2B}"/>
    <cellStyle name="Separador de milhares 7 3 13 4 4" xfId="47296" xr:uid="{B7B744C9-D1D2-4465-B99E-96DA434F7631}"/>
    <cellStyle name="Separador de milhares 7 3 13 5" xfId="33853" xr:uid="{AEB20549-B4E5-4A4E-8828-462CA2E9583C}"/>
    <cellStyle name="Separador de milhares 7 3 13 5 2" xfId="48732" xr:uid="{A6933592-B18E-4271-BB16-A5E628CDF828}"/>
    <cellStyle name="Separador de milhares 7 3 13 6" xfId="42322" xr:uid="{6C5B0D72-826F-494F-A292-6F7CF1557ED8}"/>
    <cellStyle name="Separador de milhares 7 3 14" xfId="14601" xr:uid="{A822EB32-CED9-4F34-8BC6-CF7727EC1B2B}"/>
    <cellStyle name="Separador de milhares 7 3 14 2" xfId="17231" xr:uid="{792E9380-EB2C-4A97-8CEA-6FE41F6671AC}"/>
    <cellStyle name="Separador de milhares 7 3 14 2 2" xfId="24059" xr:uid="{EE609DB7-CEF9-4B79-BAD3-3C70F5337884}"/>
    <cellStyle name="Separador de milhares 7 3 14 2 2 2" xfId="30764" xr:uid="{EFC3C164-C413-4903-87EF-52146DC80546}"/>
    <cellStyle name="Separador de milhares 7 3 14 2 2 3" xfId="40297" xr:uid="{94DA9ED6-B2FC-44C7-9781-E5C36EBBC9ED}"/>
    <cellStyle name="Separador de milhares 7 3 14 2 2 4" xfId="45990" xr:uid="{BB6C02DC-D746-44C0-AA2C-AFB59B4CF0DE}"/>
    <cellStyle name="Separador de milhares 7 3 14 2 3" xfId="24058" xr:uid="{78C8396F-336D-4CF6-9F1E-8263EDC8A3C3}"/>
    <cellStyle name="Separador de milhares 7 3 14 2 3 2" xfId="40296" xr:uid="{575D0B28-F9D0-4E1A-9840-50FC7495A102}"/>
    <cellStyle name="Separador de milhares 7 3 14 2 4" xfId="26024" xr:uid="{1C833C6B-C4D1-43A4-A161-44E0B03E3595}"/>
    <cellStyle name="Separador de milhares 7 3 14 2 5" xfId="27597" xr:uid="{7BC2A2F9-E651-46E1-BC04-C7CD474082DF}"/>
    <cellStyle name="Separador de milhares 7 3 14 2 6" xfId="35403" xr:uid="{34211953-5C22-487C-B4F3-439ACF962729}"/>
    <cellStyle name="Separador de milhares 7 3 14 2 7" xfId="43546" xr:uid="{174A792B-EAC4-471B-B258-89992E3151E4}"/>
    <cellStyle name="Separador de milhares 7 3 14 3" xfId="24060" xr:uid="{9D94007C-339C-46DF-9D72-535C797323EF}"/>
    <cellStyle name="Separador de milhares 7 3 14 3 2" xfId="29541" xr:uid="{0193479F-5E7B-4840-B70E-855319376981}"/>
    <cellStyle name="Separador de milhares 7 3 14 3 3" xfId="40298" xr:uid="{B39C736B-33E8-4D1F-AB1F-06EFCA535193}"/>
    <cellStyle name="Separador de milhares 7 3 14 3 4" xfId="44767" xr:uid="{19324188-C70E-40B2-ACF9-D1AE133BCCDD}"/>
    <cellStyle name="Separador de milhares 7 3 14 4" xfId="24057" xr:uid="{19AFE6DB-DD88-4BEB-B95E-94097091F636}"/>
    <cellStyle name="Separador de milhares 7 3 14 4 2" xfId="32565" xr:uid="{262CF95F-82A7-4996-98C6-B4304067DE39}"/>
    <cellStyle name="Separador de milhares 7 3 14 4 3" xfId="40295" xr:uid="{241DB439-14EB-48B0-BED6-3BC888CFDFDC}"/>
    <cellStyle name="Separador de milhares 7 3 14 4 4" xfId="47297" xr:uid="{FA40C421-432B-4125-8EBF-27731DDC7EA9}"/>
    <cellStyle name="Separador de milhares 7 3 14 5" xfId="33854" xr:uid="{06451541-C6F1-4F95-BE71-0E21DFAA5F07}"/>
    <cellStyle name="Separador de milhares 7 3 14 5 2" xfId="48733" xr:uid="{E1A29DAA-08DE-42E3-B1EE-67B9E75334DB}"/>
    <cellStyle name="Separador de milhares 7 3 14 6" xfId="42323" xr:uid="{5B5255C5-0067-4A31-A7AE-11283EDF4FE1}"/>
    <cellStyle name="Separador de milhares 7 3 15" xfId="14602" xr:uid="{5D8EDF18-E14B-4E18-92E4-D27A291A9366}"/>
    <cellStyle name="Separador de milhares 7 3 15 2" xfId="17232" xr:uid="{80F69610-9F8D-4B37-A176-30AE4873D731}"/>
    <cellStyle name="Separador de milhares 7 3 15 2 2" xfId="24063" xr:uid="{578DA5EE-6220-454B-82B4-F02EB969068C}"/>
    <cellStyle name="Separador de milhares 7 3 15 2 2 2" xfId="30765" xr:uid="{9F82A00C-6308-4CB4-ABC4-E331B0BDBD20}"/>
    <cellStyle name="Separador de milhares 7 3 15 2 2 3" xfId="40301" xr:uid="{70CFBDD9-043C-4879-9020-2A6BAEF7AEBE}"/>
    <cellStyle name="Separador de milhares 7 3 15 2 2 4" xfId="45991" xr:uid="{863DB0A9-D21F-43E0-A8BE-CDB92809E560}"/>
    <cellStyle name="Separador de milhares 7 3 15 2 3" xfId="24062" xr:uid="{59E5DFE6-3EA6-480B-9C1C-5867F4FBF74C}"/>
    <cellStyle name="Separador de milhares 7 3 15 2 3 2" xfId="40300" xr:uid="{4635A40B-904E-48A7-897B-74E5EE2200FB}"/>
    <cellStyle name="Separador de milhares 7 3 15 2 4" xfId="26025" xr:uid="{6A78F620-43EB-453F-8707-A12300C12652}"/>
    <cellStyle name="Separador de milhares 7 3 15 2 5" xfId="27598" xr:uid="{47D98748-5C07-4299-BCDA-3D94E38C7FC0}"/>
    <cellStyle name="Separador de milhares 7 3 15 2 6" xfId="35404" xr:uid="{D7751253-8344-448B-BB72-1C45E44023BE}"/>
    <cellStyle name="Separador de milhares 7 3 15 2 7" xfId="43547" xr:uid="{6E3F77A9-88E4-4DA2-A9FF-33D4CAF960FD}"/>
    <cellStyle name="Separador de milhares 7 3 15 3" xfId="24064" xr:uid="{A8216832-513E-4A52-8403-64E0D12D9BBB}"/>
    <cellStyle name="Separador de milhares 7 3 15 3 2" xfId="29542" xr:uid="{08BC1BAE-E1D5-4610-8FE9-A17ED38DFB13}"/>
    <cellStyle name="Separador de milhares 7 3 15 3 3" xfId="40302" xr:uid="{F54AA3DF-9C47-4BA2-BDB6-AD26CF0C5A76}"/>
    <cellStyle name="Separador de milhares 7 3 15 3 4" xfId="44768" xr:uid="{9ABB03BE-2126-466C-B590-FA594C80F623}"/>
    <cellStyle name="Separador de milhares 7 3 15 4" xfId="24061" xr:uid="{9D2E0F6B-D9E9-4321-9B42-7EE90047300B}"/>
    <cellStyle name="Separador de milhares 7 3 15 4 2" xfId="32566" xr:uid="{C7E394D8-421D-4B45-B6C8-156671DE9641}"/>
    <cellStyle name="Separador de milhares 7 3 15 4 3" xfId="40299" xr:uid="{E88BEC3B-ADC7-4768-A0AC-D62EAD4841D1}"/>
    <cellStyle name="Separador de milhares 7 3 15 4 4" xfId="47298" xr:uid="{31128F10-43F5-41CF-9C6A-5D4D0E6D26C9}"/>
    <cellStyle name="Separador de milhares 7 3 15 5" xfId="33855" xr:uid="{48EE95A5-2F48-4FBB-8073-FF8BAE03A1B8}"/>
    <cellStyle name="Separador de milhares 7 3 15 5 2" xfId="48734" xr:uid="{17AF7B9A-B6FD-492A-9680-F55CDAB28B13}"/>
    <cellStyle name="Separador de milhares 7 3 15 6" xfId="42324" xr:uid="{83561F7E-B651-40FD-A410-637F38122D20}"/>
    <cellStyle name="Separador de milhares 7 3 16" xfId="14603" xr:uid="{EF6D78E3-4C56-4BE1-A412-8AE893F57DC1}"/>
    <cellStyle name="Separador de milhares 7 3 16 2" xfId="17233" xr:uid="{8EE7F54D-88D3-4595-938D-A18E3792DD86}"/>
    <cellStyle name="Separador de milhares 7 3 16 2 2" xfId="24067" xr:uid="{E88E044E-A144-4C3E-BA22-BD0659A01F4E}"/>
    <cellStyle name="Separador de milhares 7 3 16 2 2 2" xfId="30766" xr:uid="{16ED754F-4986-48D9-8979-3C1B5349ED64}"/>
    <cellStyle name="Separador de milhares 7 3 16 2 2 3" xfId="40305" xr:uid="{961FC7D7-2EA8-4274-ADCA-20B28F946074}"/>
    <cellStyle name="Separador de milhares 7 3 16 2 2 4" xfId="45992" xr:uid="{A90CE3FF-9939-4E61-ACDA-115D16A455C8}"/>
    <cellStyle name="Separador de milhares 7 3 16 2 3" xfId="24066" xr:uid="{B34184EE-9EB7-44B9-9EA3-8E16F1419CB9}"/>
    <cellStyle name="Separador de milhares 7 3 16 2 3 2" xfId="40304" xr:uid="{41D348C6-1FD1-41F7-96A6-FB2F333273D6}"/>
    <cellStyle name="Separador de milhares 7 3 16 2 4" xfId="26026" xr:uid="{A19A52A2-838E-4DD5-8594-E966A9B4EABB}"/>
    <cellStyle name="Separador de milhares 7 3 16 2 5" xfId="27599" xr:uid="{D2C30BC5-1D66-4A9A-B290-DBA92AE029DC}"/>
    <cellStyle name="Separador de milhares 7 3 16 2 6" xfId="35405" xr:uid="{F110D573-ADE3-4EF3-B7C7-DDF1278E3356}"/>
    <cellStyle name="Separador de milhares 7 3 16 2 7" xfId="43548" xr:uid="{92A2E5F7-8230-4419-808B-C0A43CB08A7D}"/>
    <cellStyle name="Separador de milhares 7 3 16 3" xfId="24068" xr:uid="{E82A6071-9170-4853-BB10-1799CD08778D}"/>
    <cellStyle name="Separador de milhares 7 3 16 3 2" xfId="29543" xr:uid="{27BD1330-B1DB-4077-91B0-FADA95004A71}"/>
    <cellStyle name="Separador de milhares 7 3 16 3 3" xfId="40306" xr:uid="{20E80CD2-4B09-4E62-AF96-567E148FB034}"/>
    <cellStyle name="Separador de milhares 7 3 16 3 4" xfId="44769" xr:uid="{2797A6FE-8856-49FD-A42A-3BC1F0A1A7AE}"/>
    <cellStyle name="Separador de milhares 7 3 16 4" xfId="24065" xr:uid="{1849E219-2EBE-4D58-8109-D875B1A842F8}"/>
    <cellStyle name="Separador de milhares 7 3 16 4 2" xfId="32567" xr:uid="{6D5AE2A4-D24B-4828-B69E-55BA45BFB0C9}"/>
    <cellStyle name="Separador de milhares 7 3 16 4 3" xfId="40303" xr:uid="{33D87B4E-40B4-462F-9A56-9E46840A3973}"/>
    <cellStyle name="Separador de milhares 7 3 16 4 4" xfId="47299" xr:uid="{3B0F109D-790C-4FDF-A3C2-CA7C850C2599}"/>
    <cellStyle name="Separador de milhares 7 3 16 5" xfId="33856" xr:uid="{4F4F2845-B69B-458B-A5CE-36D495CF5E49}"/>
    <cellStyle name="Separador de milhares 7 3 16 5 2" xfId="48735" xr:uid="{C225F39A-FD64-4146-A194-6A36849F0B5A}"/>
    <cellStyle name="Separador de milhares 7 3 16 6" xfId="42325" xr:uid="{4D54AC25-1B35-48B2-BD0D-77846B328747}"/>
    <cellStyle name="Separador de milhares 7 3 17" xfId="14604" xr:uid="{2605FE76-639E-4696-922C-75002D81F63E}"/>
    <cellStyle name="Separador de milhares 7 3 17 2" xfId="17234" xr:uid="{B2DFE8DB-B097-4A5B-9A06-4AA3B8DDD0C3}"/>
    <cellStyle name="Separador de milhares 7 3 17 2 2" xfId="24071" xr:uid="{335C3B26-CDD6-4056-B059-CCE213A2C459}"/>
    <cellStyle name="Separador de milhares 7 3 17 2 2 2" xfId="30767" xr:uid="{E54C08BA-6468-49FB-B603-D14758FE1B93}"/>
    <cellStyle name="Separador de milhares 7 3 17 2 2 3" xfId="40309" xr:uid="{3A888909-F9D3-4CA7-A73C-DE2349E30897}"/>
    <cellStyle name="Separador de milhares 7 3 17 2 2 4" xfId="45993" xr:uid="{FAA94A3C-5F0C-459E-BFF6-4A62411DAE8D}"/>
    <cellStyle name="Separador de milhares 7 3 17 2 3" xfId="24070" xr:uid="{F9AA9A70-D386-4802-BE61-ACE48D4C34A5}"/>
    <cellStyle name="Separador de milhares 7 3 17 2 3 2" xfId="40308" xr:uid="{68D98FC1-40CE-4DE4-B175-B8E556C5F62C}"/>
    <cellStyle name="Separador de milhares 7 3 17 2 4" xfId="26027" xr:uid="{9DB425D7-EBA2-4190-8BD8-3DFA680E2418}"/>
    <cellStyle name="Separador de milhares 7 3 17 2 5" xfId="27600" xr:uid="{5D12DC51-08C7-413D-A69B-7D2DC1CD36D0}"/>
    <cellStyle name="Separador de milhares 7 3 17 2 6" xfId="35406" xr:uid="{04CD23DA-CDAF-40E4-BEB3-CBD236A93329}"/>
    <cellStyle name="Separador de milhares 7 3 17 2 7" xfId="43549" xr:uid="{7AB27B2A-611C-4DF1-B6BA-84C1869A51EA}"/>
    <cellStyle name="Separador de milhares 7 3 17 3" xfId="24072" xr:uid="{709B6B7C-7A7E-4782-A923-1BA12BFD31E8}"/>
    <cellStyle name="Separador de milhares 7 3 17 3 2" xfId="29544" xr:uid="{BCB48BD1-99B0-4FEC-A681-9E42A6E757F4}"/>
    <cellStyle name="Separador de milhares 7 3 17 3 3" xfId="40310" xr:uid="{5974C2F5-CEC9-4F25-8D6D-ED9F65C9BCF2}"/>
    <cellStyle name="Separador de milhares 7 3 17 3 4" xfId="44770" xr:uid="{344CA3FD-6B19-493A-8516-05EB06FCE1A5}"/>
    <cellStyle name="Separador de milhares 7 3 17 4" xfId="24069" xr:uid="{4442CFD3-965C-4D07-B684-F3411B2908F8}"/>
    <cellStyle name="Separador de milhares 7 3 17 4 2" xfId="32568" xr:uid="{55C0D4AD-CDEE-46C3-9642-25B9BD13B868}"/>
    <cellStyle name="Separador de milhares 7 3 17 4 3" xfId="40307" xr:uid="{D9874ACF-9116-4ECD-8005-7132D47EAFF8}"/>
    <cellStyle name="Separador de milhares 7 3 17 4 4" xfId="47300" xr:uid="{F1178107-9C66-4352-9461-A7E4F4C0BC09}"/>
    <cellStyle name="Separador de milhares 7 3 17 5" xfId="33857" xr:uid="{E89F5DD3-513F-4BA0-8317-A9ACCB1CCC98}"/>
    <cellStyle name="Separador de milhares 7 3 17 5 2" xfId="48736" xr:uid="{8880D3F5-D16C-4BC1-9EAD-234D5B6D5524}"/>
    <cellStyle name="Separador de milhares 7 3 17 6" xfId="42326" xr:uid="{D7D81B87-751E-476E-A26A-02A5A33AB6DD}"/>
    <cellStyle name="Separador de milhares 7 3 18" xfId="17226" xr:uid="{1EE699C0-13CC-4C55-8158-16BBA2CA985E}"/>
    <cellStyle name="Separador de milhares 7 3 18 2" xfId="24074" xr:uid="{BE9E97A5-3B23-4C38-BFEF-7054311DE7FE}"/>
    <cellStyle name="Separador de milhares 7 3 18 2 2" xfId="30759" xr:uid="{369244D7-E827-4761-8416-1B7FCCAD12C4}"/>
    <cellStyle name="Separador de milhares 7 3 18 2 3" xfId="40312" xr:uid="{9B02B02D-2C4C-428B-A8C5-A5EEBDDEC293}"/>
    <cellStyle name="Separador de milhares 7 3 18 2 4" xfId="45985" xr:uid="{52637E38-3D00-4C96-B477-78EFBF7A1D2B}"/>
    <cellStyle name="Separador de milhares 7 3 18 3" xfId="24073" xr:uid="{FE7AB2C1-6AB8-494C-9D04-3DF3AD15764C}"/>
    <cellStyle name="Separador de milhares 7 3 18 3 2" xfId="40311" xr:uid="{C5C37E4C-D3F7-4AEA-98DA-7AD8CE1E3E2C}"/>
    <cellStyle name="Separador de milhares 7 3 18 4" xfId="26019" xr:uid="{285193A2-04BC-46EE-B505-F2C2386263AF}"/>
    <cellStyle name="Separador de milhares 7 3 18 5" xfId="27592" xr:uid="{45FD7D37-BDC0-4CEE-9478-4FF521E72B47}"/>
    <cellStyle name="Separador de milhares 7 3 18 6" xfId="35398" xr:uid="{B55D888B-A5D0-4F87-A074-E5C71F225D65}"/>
    <cellStyle name="Separador de milhares 7 3 18 7" xfId="43541" xr:uid="{0D589972-57AE-44B9-B3E9-21BD44D3F6B0}"/>
    <cellStyle name="Separador de milhares 7 3 19" xfId="24075" xr:uid="{32D76BEA-147B-4D11-A2FD-A2477DF538A9}"/>
    <cellStyle name="Separador de milhares 7 3 19 2" xfId="29536" xr:uid="{DFBB0708-82CF-4EE9-A34D-43BC5431F3D4}"/>
    <cellStyle name="Separador de milhares 7 3 19 3" xfId="40313" xr:uid="{5B71C6F7-FD9D-484D-93C1-ACCB95DFCF4B}"/>
    <cellStyle name="Separador de milhares 7 3 19 4" xfId="44762" xr:uid="{6107A0D6-98E0-4F7C-8BAF-D4EC6BAA208E}"/>
    <cellStyle name="Separador de milhares 7 3 2" xfId="14605" xr:uid="{B0D499DF-20CE-47E2-B657-737F3F724F74}"/>
    <cellStyle name="Separador de milhares 7 3 2 2" xfId="17235" xr:uid="{55895609-AC75-4BD7-9D25-023B9D1B18D1}"/>
    <cellStyle name="Separador de milhares 7 3 2 2 2" xfId="24078" xr:uid="{1D3D97EA-DEC2-4499-B23A-02F993670F08}"/>
    <cellStyle name="Separador de milhares 7 3 2 2 2 2" xfId="30768" xr:uid="{E3DEBA6F-CC30-4F12-83AE-F6204F3E84FD}"/>
    <cellStyle name="Separador de milhares 7 3 2 2 2 3" xfId="40316" xr:uid="{231CBACF-D6F1-4FA6-98DA-93F8A5836601}"/>
    <cellStyle name="Separador de milhares 7 3 2 2 2 4" xfId="45994" xr:uid="{8E3396AD-7EFC-499A-B60A-58EEB1DF05A9}"/>
    <cellStyle name="Separador de milhares 7 3 2 2 3" xfId="24077" xr:uid="{38C39D7A-DD92-4938-AFDA-C916F539C0E6}"/>
    <cellStyle name="Separador de milhares 7 3 2 2 3 2" xfId="40315" xr:uid="{5978DB2F-2DCC-43B8-B56D-7EC0496FAF45}"/>
    <cellStyle name="Separador de milhares 7 3 2 2 4" xfId="26028" xr:uid="{3B544139-EFAE-49D4-B6BB-08179B56EA90}"/>
    <cellStyle name="Separador de milhares 7 3 2 2 5" xfId="27601" xr:uid="{0A0AE408-1E2B-488C-BB48-1EC2EA896448}"/>
    <cellStyle name="Separador de milhares 7 3 2 2 6" xfId="35407" xr:uid="{07097C84-9FF6-45A4-91F4-F8A31B605C19}"/>
    <cellStyle name="Separador de milhares 7 3 2 2 7" xfId="43550" xr:uid="{5581B0AE-9696-4846-B369-D9443AB61324}"/>
    <cellStyle name="Separador de milhares 7 3 2 3" xfId="24079" xr:uid="{91751B6A-6B7F-4C67-B34B-11FDEDC0327A}"/>
    <cellStyle name="Separador de milhares 7 3 2 3 2" xfId="29545" xr:uid="{49EA97E1-47D3-438E-835A-BC855955374E}"/>
    <cellStyle name="Separador de milhares 7 3 2 3 3" xfId="40317" xr:uid="{432384AC-DD6C-4242-B07A-98B42DD32D7C}"/>
    <cellStyle name="Separador de milhares 7 3 2 3 4" xfId="44771" xr:uid="{0FB6E576-21F9-4245-845E-1EF32097C0D5}"/>
    <cellStyle name="Separador de milhares 7 3 2 4" xfId="24076" xr:uid="{5F9E9435-D061-4121-A1A9-B16835058512}"/>
    <cellStyle name="Separador de milhares 7 3 2 4 2" xfId="32569" xr:uid="{6DA609DC-6BA9-47DB-997C-DFFAD7BEAFD2}"/>
    <cellStyle name="Separador de milhares 7 3 2 4 3" xfId="40314" xr:uid="{6E63DBEA-229C-461C-B5B9-09CD5940C186}"/>
    <cellStyle name="Separador de milhares 7 3 2 4 4" xfId="47301" xr:uid="{81C5D655-5C94-4CBE-B9E3-7C527D720D70}"/>
    <cellStyle name="Separador de milhares 7 3 2 5" xfId="33858" xr:uid="{FACBA112-6C2E-42DA-82FF-712E6D65DDF3}"/>
    <cellStyle name="Separador de milhares 7 3 2 5 2" xfId="48737" xr:uid="{6B9E0D4A-33E8-4F71-B1FD-3C3884784072}"/>
    <cellStyle name="Separador de milhares 7 3 2 6" xfId="42327" xr:uid="{FB4F1D54-D33D-42F6-B4F8-E2A02810E95F}"/>
    <cellStyle name="Separador de milhares 7 3 20" xfId="24040" xr:uid="{6A5E9E03-CFEE-4C90-A988-6E677B7B7C79}"/>
    <cellStyle name="Separador de milhares 7 3 20 2" xfId="32560" xr:uid="{5D9F739F-E02F-4D6A-A844-AA061DB3261D}"/>
    <cellStyle name="Separador de milhares 7 3 20 3" xfId="40278" xr:uid="{5C67D2A1-B02A-41BE-945B-8901378F710F}"/>
    <cellStyle name="Separador de milhares 7 3 20 4" xfId="47292" xr:uid="{DE770E31-8492-4CC8-9FEA-8D6BCDBE293D}"/>
    <cellStyle name="Separador de milhares 7 3 21" xfId="42318" xr:uid="{5B4303AB-671A-4211-A58A-D4394EB439DD}"/>
    <cellStyle name="Separador de milhares 7 3 3" xfId="14606" xr:uid="{1A72AE8F-E3DE-4BD3-A90F-53945888E498}"/>
    <cellStyle name="Separador de milhares 7 3 3 2" xfId="17236" xr:uid="{DE0D8F8A-7C4E-4690-9974-CDA4CAC8E767}"/>
    <cellStyle name="Separador de milhares 7 3 3 2 2" xfId="24082" xr:uid="{FA3041FE-43E3-4FA5-82F8-3BE545FCE744}"/>
    <cellStyle name="Separador de milhares 7 3 3 2 2 2" xfId="30769" xr:uid="{5CC026E3-C223-4CD9-8FAC-E6AB8C7AE93A}"/>
    <cellStyle name="Separador de milhares 7 3 3 2 2 3" xfId="40320" xr:uid="{5965593B-81B0-4EEE-BC5E-EE3401CD2400}"/>
    <cellStyle name="Separador de milhares 7 3 3 2 2 4" xfId="45995" xr:uid="{9B19B16F-D105-4C68-B964-47957D301B2F}"/>
    <cellStyle name="Separador de milhares 7 3 3 2 3" xfId="24081" xr:uid="{FA11E24E-FB17-41B5-9DC7-9187ED4E10C7}"/>
    <cellStyle name="Separador de milhares 7 3 3 2 3 2" xfId="40319" xr:uid="{BB0EED09-84CC-4946-90FA-9B0C476B62D4}"/>
    <cellStyle name="Separador de milhares 7 3 3 2 4" xfId="26029" xr:uid="{1B8B5160-E2F3-4122-BB89-4F4D173B0FCB}"/>
    <cellStyle name="Separador de milhares 7 3 3 2 5" xfId="27602" xr:uid="{8497D868-DEBD-4A6D-B2F9-562B3619A94B}"/>
    <cellStyle name="Separador de milhares 7 3 3 2 6" xfId="35408" xr:uid="{9A5B7C34-8D12-4828-9ADA-E08029869A8A}"/>
    <cellStyle name="Separador de milhares 7 3 3 2 7" xfId="43551" xr:uid="{AAACB938-36F9-4172-8B10-B32B61773B5F}"/>
    <cellStyle name="Separador de milhares 7 3 3 3" xfId="24083" xr:uid="{F978326A-6157-44B0-8474-04D2048FFF44}"/>
    <cellStyle name="Separador de milhares 7 3 3 3 2" xfId="29546" xr:uid="{93B94F48-18FF-4FE3-8F99-D70C91D1289B}"/>
    <cellStyle name="Separador de milhares 7 3 3 3 3" xfId="40321" xr:uid="{639FE5A3-3862-4ECB-9B47-1FF8AAEDA948}"/>
    <cellStyle name="Separador de milhares 7 3 3 3 4" xfId="44772" xr:uid="{7BF63CD2-C4DB-4E7A-979F-FBC4FCA82F36}"/>
    <cellStyle name="Separador de milhares 7 3 3 4" xfId="24080" xr:uid="{0DD9ACC5-1ED5-47FD-8383-0280F2AB350E}"/>
    <cellStyle name="Separador de milhares 7 3 3 4 2" xfId="32570" xr:uid="{93392188-6B68-4D09-A092-7EDB00840A9E}"/>
    <cellStyle name="Separador de milhares 7 3 3 4 3" xfId="40318" xr:uid="{729725B6-F6E1-48E7-A13B-CC26C19F8415}"/>
    <cellStyle name="Separador de milhares 7 3 3 4 4" xfId="47302" xr:uid="{D022C54F-61AC-4CBB-9CF8-BB9D39C10B38}"/>
    <cellStyle name="Separador de milhares 7 3 3 5" xfId="33859" xr:uid="{47ED791D-19F8-4A6C-BEED-311E5FC5614E}"/>
    <cellStyle name="Separador de milhares 7 3 3 5 2" xfId="48738" xr:uid="{36F1FF02-BEB7-431F-A9C2-870A3A234C4C}"/>
    <cellStyle name="Separador de milhares 7 3 3 6" xfId="42328" xr:uid="{A611B8F1-6CA8-4BB1-B2AA-67D0CC9DDBA7}"/>
    <cellStyle name="Separador de milhares 7 3 4" xfId="14607" xr:uid="{08C2DA21-803C-4251-80A7-FB6B594F71B9}"/>
    <cellStyle name="Separador de milhares 7 3 4 2" xfId="17237" xr:uid="{9C11B284-A756-4B1E-B70D-739BAD4A7843}"/>
    <cellStyle name="Separador de milhares 7 3 4 2 2" xfId="24086" xr:uid="{66176C08-B4C0-4A9E-8F74-9975E82CF7CF}"/>
    <cellStyle name="Separador de milhares 7 3 4 2 2 2" xfId="30770" xr:uid="{2760987E-C57C-4B48-B21F-57747993E43D}"/>
    <cellStyle name="Separador de milhares 7 3 4 2 2 3" xfId="40324" xr:uid="{D47FE6A5-C17D-45AD-A23F-F92E30AB422F}"/>
    <cellStyle name="Separador de milhares 7 3 4 2 2 4" xfId="45996" xr:uid="{084E4571-BC47-497F-8DAA-3366236F65B5}"/>
    <cellStyle name="Separador de milhares 7 3 4 2 3" xfId="24085" xr:uid="{3F811182-60F5-4ECC-BD4B-9AE9EF71747F}"/>
    <cellStyle name="Separador de milhares 7 3 4 2 3 2" xfId="40323" xr:uid="{171A94B9-6C7A-4684-B27F-632172BAAEAB}"/>
    <cellStyle name="Separador de milhares 7 3 4 2 4" xfId="26030" xr:uid="{F7F723C6-8E52-45AB-BA4F-6C9EB3CD2903}"/>
    <cellStyle name="Separador de milhares 7 3 4 2 5" xfId="27603" xr:uid="{EDB1507D-A6A7-48F5-BC28-D25486947480}"/>
    <cellStyle name="Separador de milhares 7 3 4 2 6" xfId="35409" xr:uid="{3EA6E19E-0992-4761-A021-E97FA699D224}"/>
    <cellStyle name="Separador de milhares 7 3 4 2 7" xfId="43552" xr:uid="{24D948DA-13F9-4D73-9C10-03F650514BE4}"/>
    <cellStyle name="Separador de milhares 7 3 4 3" xfId="24087" xr:uid="{B026ACC6-8728-4D79-A3C5-200B85BBB468}"/>
    <cellStyle name="Separador de milhares 7 3 4 3 2" xfId="29547" xr:uid="{C936D4BE-A667-40EA-8EA8-DF4B0B57D611}"/>
    <cellStyle name="Separador de milhares 7 3 4 3 3" xfId="40325" xr:uid="{0082F05E-6DCF-475A-BA42-7A47A2CC7B08}"/>
    <cellStyle name="Separador de milhares 7 3 4 3 4" xfId="44773" xr:uid="{57553240-34C4-4F7E-9876-051365E059A0}"/>
    <cellStyle name="Separador de milhares 7 3 4 4" xfId="24084" xr:uid="{24D881BC-E9F8-4252-A2E6-77625C80F372}"/>
    <cellStyle name="Separador de milhares 7 3 4 4 2" xfId="32571" xr:uid="{D99EE5BC-B40E-4099-9B2E-85DA9F207C31}"/>
    <cellStyle name="Separador de milhares 7 3 4 4 3" xfId="40322" xr:uid="{CEDF7B93-A499-49DA-A660-2ECB9D141552}"/>
    <cellStyle name="Separador de milhares 7 3 4 4 4" xfId="47303" xr:uid="{E1A2E1A1-22AE-430B-86ED-81E2C2A47F0E}"/>
    <cellStyle name="Separador de milhares 7 3 4 5" xfId="33860" xr:uid="{CD5403E0-F78A-4498-BD31-91DBCCBB4C2E}"/>
    <cellStyle name="Separador de milhares 7 3 4 5 2" xfId="48739" xr:uid="{B6BA3C14-CBE8-4E80-8EDD-915D635C04ED}"/>
    <cellStyle name="Separador de milhares 7 3 4 6" xfId="42329" xr:uid="{4C5EB7C5-6C3D-4B54-BA04-EB79256A2F94}"/>
    <cellStyle name="Separador de milhares 7 3 5" xfId="14608" xr:uid="{C73A2660-213A-4744-9018-7936CC67340E}"/>
    <cellStyle name="Separador de milhares 7 3 5 2" xfId="17238" xr:uid="{E6B2F051-0C3E-4BF6-8D9F-6DBA7F5119CB}"/>
    <cellStyle name="Separador de milhares 7 3 5 2 2" xfId="24090" xr:uid="{2DACB55D-ECF4-49ED-BA9E-82C168CC011A}"/>
    <cellStyle name="Separador de milhares 7 3 5 2 2 2" xfId="30771" xr:uid="{E0890BBE-F70A-4617-9F55-2D76EA9F10BC}"/>
    <cellStyle name="Separador de milhares 7 3 5 2 2 3" xfId="40328" xr:uid="{5C228708-272D-4071-B6E0-CAF55A96CBBD}"/>
    <cellStyle name="Separador de milhares 7 3 5 2 2 4" xfId="45997" xr:uid="{704CE35B-D4E9-491E-AEAC-AE6A442C6688}"/>
    <cellStyle name="Separador de milhares 7 3 5 2 3" xfId="24089" xr:uid="{37896873-0B81-4B40-A654-9ED9E3D7DA5B}"/>
    <cellStyle name="Separador de milhares 7 3 5 2 3 2" xfId="40327" xr:uid="{FA97A586-C1DB-44D1-91D6-8B3A3191EA90}"/>
    <cellStyle name="Separador de milhares 7 3 5 2 4" xfId="26031" xr:uid="{1FE54D44-6062-4A4C-A44E-04EDCD4CE66F}"/>
    <cellStyle name="Separador de milhares 7 3 5 2 5" xfId="27604" xr:uid="{6C8CBE3B-B217-42FD-8CCE-544796B4CB94}"/>
    <cellStyle name="Separador de milhares 7 3 5 2 6" xfId="35410" xr:uid="{41E6EBEB-DD56-404D-8314-6B206D1B02C9}"/>
    <cellStyle name="Separador de milhares 7 3 5 2 7" xfId="43553" xr:uid="{798DA4E9-613B-4311-B9B8-1F93C653F6D7}"/>
    <cellStyle name="Separador de milhares 7 3 5 3" xfId="24091" xr:uid="{FC303EC7-1F8A-42AB-B37D-2AC6DA799A3D}"/>
    <cellStyle name="Separador de milhares 7 3 5 3 2" xfId="29548" xr:uid="{702E4703-4968-488B-A7A1-05347BBFAA3E}"/>
    <cellStyle name="Separador de milhares 7 3 5 3 3" xfId="40329" xr:uid="{813A0CE4-21FC-4E04-8B56-E0E0A0302E89}"/>
    <cellStyle name="Separador de milhares 7 3 5 3 4" xfId="44774" xr:uid="{5DC61490-A5DC-4368-A823-CAC66929C042}"/>
    <cellStyle name="Separador de milhares 7 3 5 4" xfId="24088" xr:uid="{F0422419-76DA-439D-BE48-0367D4CA7FCF}"/>
    <cellStyle name="Separador de milhares 7 3 5 4 2" xfId="32572" xr:uid="{7DDBF40D-5467-43B8-8D8B-11792222F66E}"/>
    <cellStyle name="Separador de milhares 7 3 5 4 3" xfId="40326" xr:uid="{C6EFB8D0-6562-491D-AEEA-56B950CA1B6A}"/>
    <cellStyle name="Separador de milhares 7 3 5 4 4" xfId="47304" xr:uid="{CEA6060C-3545-4EED-AA24-4309C1D67079}"/>
    <cellStyle name="Separador de milhares 7 3 5 5" xfId="33861" xr:uid="{619E750D-9229-4902-A6C5-7450A7A826F6}"/>
    <cellStyle name="Separador de milhares 7 3 5 5 2" xfId="48740" xr:uid="{516DCF72-954D-4705-B373-A47BF18139F4}"/>
    <cellStyle name="Separador de milhares 7 3 5 6" xfId="42330" xr:uid="{27B3EDF4-399D-41BD-95A5-52B4C4EA3859}"/>
    <cellStyle name="Separador de milhares 7 3 6" xfId="14609" xr:uid="{46109DA1-098D-4D4C-A5CB-74C5C3CB598D}"/>
    <cellStyle name="Separador de milhares 7 3 6 2" xfId="17239" xr:uid="{BD45DCA7-0139-463B-A05B-7AE23D632FE7}"/>
    <cellStyle name="Separador de milhares 7 3 6 2 2" xfId="24094" xr:uid="{749DB722-86DB-4F75-95A3-8E17E274E74F}"/>
    <cellStyle name="Separador de milhares 7 3 6 2 2 2" xfId="30772" xr:uid="{E6130992-02DF-48FC-BFA2-D1045F6869EB}"/>
    <cellStyle name="Separador de milhares 7 3 6 2 2 3" xfId="40332" xr:uid="{146F7C39-CF6F-4829-8600-1F86DC567DC6}"/>
    <cellStyle name="Separador de milhares 7 3 6 2 2 4" xfId="45998" xr:uid="{05218DF4-6D73-4B61-BF4E-BCF5349303F5}"/>
    <cellStyle name="Separador de milhares 7 3 6 2 3" xfId="24093" xr:uid="{E9D6A7EA-24FB-4414-B633-3E7ACBA73819}"/>
    <cellStyle name="Separador de milhares 7 3 6 2 3 2" xfId="40331" xr:uid="{C84CF1BC-F6CB-42EE-9A78-3DEAD603D5B1}"/>
    <cellStyle name="Separador de milhares 7 3 6 2 4" xfId="26032" xr:uid="{92915B1D-2658-407B-B8DD-6182E2C5F7BC}"/>
    <cellStyle name="Separador de milhares 7 3 6 2 5" xfId="27605" xr:uid="{EFE90809-B414-4E6F-8F2E-63E2BA4D66F9}"/>
    <cellStyle name="Separador de milhares 7 3 6 2 6" xfId="35411" xr:uid="{DD9B4507-849B-4222-B6BB-DDEDE78F8EA0}"/>
    <cellStyle name="Separador de milhares 7 3 6 2 7" xfId="43554" xr:uid="{1554C48B-7D3D-47DA-B026-107A6479FAD3}"/>
    <cellStyle name="Separador de milhares 7 3 6 3" xfId="24095" xr:uid="{B6B6DDBF-61A6-4938-9B6C-66E143C142D5}"/>
    <cellStyle name="Separador de milhares 7 3 6 3 2" xfId="29549" xr:uid="{7641F54F-CA6C-4304-9D2E-91106DAAE67D}"/>
    <cellStyle name="Separador de milhares 7 3 6 3 3" xfId="40333" xr:uid="{33DFED03-3281-43E5-8187-9FE5D68E0694}"/>
    <cellStyle name="Separador de milhares 7 3 6 3 4" xfId="44775" xr:uid="{FEF25007-0C3B-4FEC-B572-22CFDE80FE74}"/>
    <cellStyle name="Separador de milhares 7 3 6 4" xfId="24092" xr:uid="{EC43E67A-0CEE-42AF-8D74-3B6D212F2CC3}"/>
    <cellStyle name="Separador de milhares 7 3 6 4 2" xfId="32573" xr:uid="{2C7942D5-C76D-44F4-A7B8-55947406DB9E}"/>
    <cellStyle name="Separador de milhares 7 3 6 4 3" xfId="40330" xr:uid="{8F999B6B-FD56-4A0C-9A87-8D4E6FB15A8E}"/>
    <cellStyle name="Separador de milhares 7 3 6 4 4" xfId="47305" xr:uid="{4A08BF37-F1E6-4570-90A8-B695F27C5B90}"/>
    <cellStyle name="Separador de milhares 7 3 6 5" xfId="33862" xr:uid="{9186A365-C91B-42F5-A96B-224E84EC7B3B}"/>
    <cellStyle name="Separador de milhares 7 3 6 5 2" xfId="48741" xr:uid="{93401365-F2D7-4165-AF8F-5576075FE557}"/>
    <cellStyle name="Separador de milhares 7 3 6 6" xfId="42331" xr:uid="{C2102D90-BCC1-4EEE-8ABB-562745F87624}"/>
    <cellStyle name="Separador de milhares 7 3 7" xfId="14610" xr:uid="{CC5D1B0B-B127-4B76-96D8-E3BFF217DEE6}"/>
    <cellStyle name="Separador de milhares 7 3 7 2" xfId="17240" xr:uid="{42BA6A1A-F2B2-4F95-971C-92562D193A19}"/>
    <cellStyle name="Separador de milhares 7 3 7 2 2" xfId="24098" xr:uid="{7C247EA8-92C5-4AC6-AD38-0BD5A87C6FF8}"/>
    <cellStyle name="Separador de milhares 7 3 7 2 2 2" xfId="30773" xr:uid="{15329991-449E-484A-935B-ECFA806FBF83}"/>
    <cellStyle name="Separador de milhares 7 3 7 2 2 3" xfId="40336" xr:uid="{F0BE78D0-F23E-4B47-8C83-B4D838370929}"/>
    <cellStyle name="Separador de milhares 7 3 7 2 2 4" xfId="45999" xr:uid="{D772414E-89C7-4C34-BF63-3CA3CBA1B535}"/>
    <cellStyle name="Separador de milhares 7 3 7 2 3" xfId="24097" xr:uid="{BE82766B-2FF7-4CF0-8548-134045C0E497}"/>
    <cellStyle name="Separador de milhares 7 3 7 2 3 2" xfId="40335" xr:uid="{BF1BEA07-ADE3-4708-A3EF-08A54E413C0E}"/>
    <cellStyle name="Separador de milhares 7 3 7 2 4" xfId="26033" xr:uid="{DA58487B-7AEE-438D-97FE-2666C16AC7E8}"/>
    <cellStyle name="Separador de milhares 7 3 7 2 5" xfId="27606" xr:uid="{360537E2-AAB7-4BC6-8CD9-289956452835}"/>
    <cellStyle name="Separador de milhares 7 3 7 2 6" xfId="35412" xr:uid="{66181BAF-2107-40E9-A7C9-BB65655FA501}"/>
    <cellStyle name="Separador de milhares 7 3 7 2 7" xfId="43555" xr:uid="{176E25FA-9E89-4C9C-ACAE-349FF2619D06}"/>
    <cellStyle name="Separador de milhares 7 3 7 3" xfId="24099" xr:uid="{049D7D4E-7C33-435C-9919-3AAF625CC039}"/>
    <cellStyle name="Separador de milhares 7 3 7 3 2" xfId="29550" xr:uid="{F104D086-FB59-4D6C-8826-02A3B36B55AF}"/>
    <cellStyle name="Separador de milhares 7 3 7 3 3" xfId="40337" xr:uid="{35FDC531-C5C6-4F26-B72B-E2866F6B4D55}"/>
    <cellStyle name="Separador de milhares 7 3 7 3 4" xfId="44776" xr:uid="{F27B1D3F-777A-4653-B560-139E99167091}"/>
    <cellStyle name="Separador de milhares 7 3 7 4" xfId="24096" xr:uid="{61D4E949-AEA6-406D-AD56-21090771DD21}"/>
    <cellStyle name="Separador de milhares 7 3 7 4 2" xfId="32574" xr:uid="{FD5EAD09-4269-4D77-9887-23E0E50F0D69}"/>
    <cellStyle name="Separador de milhares 7 3 7 4 3" xfId="40334" xr:uid="{04FDDA6C-D423-4652-BA64-CB5C747F67D0}"/>
    <cellStyle name="Separador de milhares 7 3 7 4 4" xfId="47306" xr:uid="{55E30CAA-D74C-4164-8D75-4F77D061D354}"/>
    <cellStyle name="Separador de milhares 7 3 7 5" xfId="33863" xr:uid="{3D531A54-203E-446C-992A-F75EAA8EF0E6}"/>
    <cellStyle name="Separador de milhares 7 3 7 5 2" xfId="48742" xr:uid="{B15E392D-E5D2-42E9-BB2F-42306FEA47EA}"/>
    <cellStyle name="Separador de milhares 7 3 7 6" xfId="42332" xr:uid="{9C25D08E-BE8A-4751-8BB7-FCA508E347C4}"/>
    <cellStyle name="Separador de milhares 7 3 8" xfId="14611" xr:uid="{EFB59ADD-7FD9-4E5A-AB85-1D9D03CA84D4}"/>
    <cellStyle name="Separador de milhares 7 3 8 2" xfId="17241" xr:uid="{D4807F1B-E629-455E-B3F3-D40FFFA4B8B0}"/>
    <cellStyle name="Separador de milhares 7 3 8 2 2" xfId="24102" xr:uid="{ECA40004-9119-46C2-AE6A-EE561A930835}"/>
    <cellStyle name="Separador de milhares 7 3 8 2 2 2" xfId="30774" xr:uid="{127AD97A-CF0B-4B7F-B9D0-BE0D0DD1F9DD}"/>
    <cellStyle name="Separador de milhares 7 3 8 2 2 3" xfId="40340" xr:uid="{BB97D603-34B5-46F6-A1CD-95880D52D3EF}"/>
    <cellStyle name="Separador de milhares 7 3 8 2 2 4" xfId="46000" xr:uid="{4F774EDD-871F-4493-AF11-FA9D5B0C55D5}"/>
    <cellStyle name="Separador de milhares 7 3 8 2 3" xfId="24101" xr:uid="{ED8E1597-6271-4BEF-B13B-67CE6CDED6CB}"/>
    <cellStyle name="Separador de milhares 7 3 8 2 3 2" xfId="40339" xr:uid="{3C43B936-DD2C-4538-ACA5-753C3B7715A0}"/>
    <cellStyle name="Separador de milhares 7 3 8 2 4" xfId="26034" xr:uid="{369F2C5A-6102-4A39-985F-C23682E56D38}"/>
    <cellStyle name="Separador de milhares 7 3 8 2 5" xfId="27607" xr:uid="{45C38F46-8E24-4AD0-B294-C033BAB6B775}"/>
    <cellStyle name="Separador de milhares 7 3 8 2 6" xfId="35413" xr:uid="{3CDBFDE2-1DFD-4DF4-B530-8251F85E99B8}"/>
    <cellStyle name="Separador de milhares 7 3 8 2 7" xfId="43556" xr:uid="{F86CEC95-195B-4F8E-9738-FF00BF988AE7}"/>
    <cellStyle name="Separador de milhares 7 3 8 3" xfId="24103" xr:uid="{3617EADD-190C-4564-961F-8DF6F9A061C0}"/>
    <cellStyle name="Separador de milhares 7 3 8 3 2" xfId="29551" xr:uid="{5F9158B0-30D1-477F-B029-3C613939E867}"/>
    <cellStyle name="Separador de milhares 7 3 8 3 3" xfId="40341" xr:uid="{04FABB1C-F246-4193-A280-419BF1896900}"/>
    <cellStyle name="Separador de milhares 7 3 8 3 4" xfId="44777" xr:uid="{4910315F-A46F-48DA-B7A0-A7949C17A1B7}"/>
    <cellStyle name="Separador de milhares 7 3 8 4" xfId="24100" xr:uid="{24479DB3-58F2-4808-BE2D-21DCD8F79643}"/>
    <cellStyle name="Separador de milhares 7 3 8 4 2" xfId="32575" xr:uid="{B0A47383-B3D6-42A5-8572-92BD9043A150}"/>
    <cellStyle name="Separador de milhares 7 3 8 4 3" xfId="40338" xr:uid="{75C01211-65B9-492A-BFB0-4C9AB0D71299}"/>
    <cellStyle name="Separador de milhares 7 3 8 4 4" xfId="47307" xr:uid="{C2E0DEB9-74EC-4650-9ECD-AAD24567349C}"/>
    <cellStyle name="Separador de milhares 7 3 8 5" xfId="33864" xr:uid="{606CAEB8-5F8D-427D-B6FF-9D1DA588B864}"/>
    <cellStyle name="Separador de milhares 7 3 8 5 2" xfId="48743" xr:uid="{029C0AEA-2C15-45C5-9887-9CCC5712812B}"/>
    <cellStyle name="Separador de milhares 7 3 8 6" xfId="42333" xr:uid="{58A3F091-2FA4-4D10-B114-704818DADDE1}"/>
    <cellStyle name="Separador de milhares 7 3 9" xfId="14612" xr:uid="{F9A34E59-53D8-41EA-A25A-021CC21FEFAE}"/>
    <cellStyle name="Separador de milhares 7 3 9 2" xfId="17242" xr:uid="{F8728F1A-2C95-4A1F-B7F8-969DAB00CD5C}"/>
    <cellStyle name="Separador de milhares 7 3 9 2 2" xfId="24106" xr:uid="{77AC2C63-9E0E-4EA9-A678-6F376CDA5E29}"/>
    <cellStyle name="Separador de milhares 7 3 9 2 2 2" xfId="30775" xr:uid="{06C7CDAE-1B35-4959-B03A-89880317562C}"/>
    <cellStyle name="Separador de milhares 7 3 9 2 2 3" xfId="40344" xr:uid="{652BFF85-60DE-4E99-AAFF-FF89E8DAD58D}"/>
    <cellStyle name="Separador de milhares 7 3 9 2 2 4" xfId="46001" xr:uid="{1259BCF7-62D8-4CAF-B20B-BDAA53313599}"/>
    <cellStyle name="Separador de milhares 7 3 9 2 3" xfId="24105" xr:uid="{50534F98-BD3A-44D1-A896-6CE1DB322F48}"/>
    <cellStyle name="Separador de milhares 7 3 9 2 3 2" xfId="40343" xr:uid="{FDF95B36-B413-4945-B077-CD6A739130D6}"/>
    <cellStyle name="Separador de milhares 7 3 9 2 4" xfId="26035" xr:uid="{A2BBA509-B7A0-4BC7-A761-73F716E73841}"/>
    <cellStyle name="Separador de milhares 7 3 9 2 5" xfId="27608" xr:uid="{3F3EBD6F-3A58-437F-8A35-C0524C1F1E3B}"/>
    <cellStyle name="Separador de milhares 7 3 9 2 6" xfId="35414" xr:uid="{C3A1E34F-349B-4264-97D3-06E83BAD5CEB}"/>
    <cellStyle name="Separador de milhares 7 3 9 2 7" xfId="43557" xr:uid="{801FCC6A-0600-4C0C-B979-F078CCABCED7}"/>
    <cellStyle name="Separador de milhares 7 3 9 3" xfId="24107" xr:uid="{2130AD8A-52C0-4B27-916A-EC88FDCD67FA}"/>
    <cellStyle name="Separador de milhares 7 3 9 3 2" xfId="29552" xr:uid="{19188B2F-7486-443F-A0EE-7E99517B7F74}"/>
    <cellStyle name="Separador de milhares 7 3 9 3 3" xfId="40345" xr:uid="{2761B9D2-AECF-4C30-9FD7-9B259BA26BA5}"/>
    <cellStyle name="Separador de milhares 7 3 9 3 4" xfId="44778" xr:uid="{7F40D05B-BEEC-4358-A1B3-A37B031156CF}"/>
    <cellStyle name="Separador de milhares 7 3 9 4" xfId="24104" xr:uid="{9F0719C2-F35B-4643-B9AC-F2BFF402FAAF}"/>
    <cellStyle name="Separador de milhares 7 3 9 4 2" xfId="32576" xr:uid="{9390ACDB-2E30-473C-B24D-1BB4276FECC0}"/>
    <cellStyle name="Separador de milhares 7 3 9 4 3" xfId="40342" xr:uid="{B2FC0809-032E-4713-8410-516F931B866F}"/>
    <cellStyle name="Separador de milhares 7 3 9 4 4" xfId="47308" xr:uid="{FAFB3786-0841-49CF-B291-8571320C3833}"/>
    <cellStyle name="Separador de milhares 7 3 9 5" xfId="33865" xr:uid="{2E4AF083-3919-49A9-B982-22D4B980FEDE}"/>
    <cellStyle name="Separador de milhares 7 3 9 5 2" xfId="48744" xr:uid="{4BD8FD36-1125-4120-AB2D-B6450F80D08A}"/>
    <cellStyle name="Separador de milhares 7 3 9 6" xfId="42334" xr:uid="{62E657BD-F945-4A53-B3DF-EF898FF9C9D6}"/>
    <cellStyle name="Separador de milhares 7 4" xfId="14613" xr:uid="{4191618D-8570-4DC6-8AA0-6E856484846E}"/>
    <cellStyle name="Separador de milhares 7 4 10" xfId="14614" xr:uid="{56BFA4B7-9D42-40E9-A098-E52664D4E94B}"/>
    <cellStyle name="Separador de milhares 7 4 10 2" xfId="17244" xr:uid="{671B3240-6086-4A65-A165-FBEA6AC7F71B}"/>
    <cellStyle name="Separador de milhares 7 4 10 2 2" xfId="24111" xr:uid="{682E400A-4050-4F09-9F3D-49878FCF6CAA}"/>
    <cellStyle name="Separador de milhares 7 4 10 2 2 2" xfId="30777" xr:uid="{D74C6356-D7A6-4FFF-8D2D-4B90D922B7F9}"/>
    <cellStyle name="Separador de milhares 7 4 10 2 2 3" xfId="40349" xr:uid="{2F1DA008-9435-4493-9635-A5A1E7DFD65E}"/>
    <cellStyle name="Separador de milhares 7 4 10 2 2 4" xfId="46003" xr:uid="{1B74BAD7-DFDD-4E59-9990-6C7275AB1001}"/>
    <cellStyle name="Separador de milhares 7 4 10 2 3" xfId="24110" xr:uid="{707ACA77-7B38-412F-A913-96BE1B6FA5AF}"/>
    <cellStyle name="Separador de milhares 7 4 10 2 3 2" xfId="40348" xr:uid="{EA94E0C4-8AAA-4F2B-B891-9A34235F1075}"/>
    <cellStyle name="Separador de milhares 7 4 10 2 4" xfId="26037" xr:uid="{D7E17E96-E741-43D8-93AC-346CE269BE4C}"/>
    <cellStyle name="Separador de milhares 7 4 10 2 5" xfId="27610" xr:uid="{5464D404-7273-4342-BCE4-580BB0F0DB9A}"/>
    <cellStyle name="Separador de milhares 7 4 10 2 6" xfId="35416" xr:uid="{34B1B1E9-DF1E-44AD-9123-9B068C2C93AC}"/>
    <cellStyle name="Separador de milhares 7 4 10 2 7" xfId="43559" xr:uid="{171A6625-9FC7-4AB4-9F6A-66329E4CB966}"/>
    <cellStyle name="Separador de milhares 7 4 10 3" xfId="24112" xr:uid="{6F632EFE-5068-4F5D-921F-6C7A37F21694}"/>
    <cellStyle name="Separador de milhares 7 4 10 3 2" xfId="29554" xr:uid="{2F972898-FAA6-48F5-9F30-B647120632C7}"/>
    <cellStyle name="Separador de milhares 7 4 10 3 3" xfId="40350" xr:uid="{D4E1CF96-9913-4175-A455-EA72EACF37DE}"/>
    <cellStyle name="Separador de milhares 7 4 10 3 4" xfId="44780" xr:uid="{8D5CCAA6-F1FC-4DF9-842D-BE19A18DE8A1}"/>
    <cellStyle name="Separador de milhares 7 4 10 4" xfId="24109" xr:uid="{751B6023-8134-4ACF-A79C-2A267FBE9E1A}"/>
    <cellStyle name="Separador de milhares 7 4 10 4 2" xfId="32578" xr:uid="{7BE8059A-6EA7-4D87-859F-069B7B1EE13B}"/>
    <cellStyle name="Separador de milhares 7 4 10 4 3" xfId="40347" xr:uid="{49518A3A-0BC9-4308-A57C-A259B7224164}"/>
    <cellStyle name="Separador de milhares 7 4 10 4 4" xfId="47310" xr:uid="{8CE169B9-ECF3-4D55-8736-FA78A2DC04D2}"/>
    <cellStyle name="Separador de milhares 7 4 10 5" xfId="33866" xr:uid="{57559C6D-1C2F-4F4A-8D1F-58DA8EEB7699}"/>
    <cellStyle name="Separador de milhares 7 4 10 5 2" xfId="48745" xr:uid="{8CA39AFE-E317-4834-A423-D33021082522}"/>
    <cellStyle name="Separador de milhares 7 4 10 6" xfId="42336" xr:uid="{4E4D5FE5-AF13-44F3-945D-7E4A21F5AB43}"/>
    <cellStyle name="Separador de milhares 7 4 11" xfId="14615" xr:uid="{744416C2-7096-4501-8CCC-1E6A35E126E5}"/>
    <cellStyle name="Separador de milhares 7 4 11 2" xfId="17245" xr:uid="{C696379F-0568-42B8-8CF4-D99421BAE61E}"/>
    <cellStyle name="Separador de milhares 7 4 11 2 2" xfId="24115" xr:uid="{A474BB63-1F26-4999-9B51-001C294E8A7C}"/>
    <cellStyle name="Separador de milhares 7 4 11 2 2 2" xfId="30778" xr:uid="{65BC7AE4-5D2A-4C92-9F37-FABBB0E652E4}"/>
    <cellStyle name="Separador de milhares 7 4 11 2 2 3" xfId="40353" xr:uid="{09DA0E8F-C18B-441A-81EA-B6153B639514}"/>
    <cellStyle name="Separador de milhares 7 4 11 2 2 4" xfId="46004" xr:uid="{0740843B-5033-42D2-9F6B-389B98282129}"/>
    <cellStyle name="Separador de milhares 7 4 11 2 3" xfId="24114" xr:uid="{35745F9E-3EFB-4771-BAE4-C445C6657395}"/>
    <cellStyle name="Separador de milhares 7 4 11 2 3 2" xfId="40352" xr:uid="{FE3B9050-A590-4BE7-A191-B550EB6A18E3}"/>
    <cellStyle name="Separador de milhares 7 4 11 2 4" xfId="26038" xr:uid="{AEF10A85-9839-497E-BAE6-2909C4ED351A}"/>
    <cellStyle name="Separador de milhares 7 4 11 2 5" xfId="27611" xr:uid="{7512A126-0AFF-476F-96E3-E1BB73E98FCE}"/>
    <cellStyle name="Separador de milhares 7 4 11 2 6" xfId="35417" xr:uid="{1120BE83-0D0C-4583-BB70-A2CCAF5BCBDA}"/>
    <cellStyle name="Separador de milhares 7 4 11 2 7" xfId="43560" xr:uid="{95F48E56-DF22-4874-8A40-3868511436A8}"/>
    <cellStyle name="Separador de milhares 7 4 11 3" xfId="24116" xr:uid="{EE82AC59-405D-4F9C-A698-6F49DB0784C8}"/>
    <cellStyle name="Separador de milhares 7 4 11 3 2" xfId="29555" xr:uid="{BCFA3C9C-2D73-45EA-9EE4-F573B638F44B}"/>
    <cellStyle name="Separador de milhares 7 4 11 3 3" xfId="40354" xr:uid="{800D0CB3-5CA9-42D4-92BB-9136D5758B10}"/>
    <cellStyle name="Separador de milhares 7 4 11 3 4" xfId="44781" xr:uid="{59F6877F-8AC0-477C-BF06-3B6B9190592F}"/>
    <cellStyle name="Separador de milhares 7 4 11 4" xfId="24113" xr:uid="{79885163-6E32-4665-8AF5-286FBF60A93B}"/>
    <cellStyle name="Separador de milhares 7 4 11 4 2" xfId="32579" xr:uid="{746C44E6-8340-4BCF-A1BC-6908F6A7279C}"/>
    <cellStyle name="Separador de milhares 7 4 11 4 3" xfId="40351" xr:uid="{3F91922F-FCA8-46A8-9A0E-5A86E1666082}"/>
    <cellStyle name="Separador de milhares 7 4 11 4 4" xfId="47311" xr:uid="{C675B384-8713-4A9E-8630-2504CC82B5F3}"/>
    <cellStyle name="Separador de milhares 7 4 11 5" xfId="33867" xr:uid="{238A5024-912C-4B2F-B1CA-3DA924FB97A2}"/>
    <cellStyle name="Separador de milhares 7 4 11 5 2" xfId="48746" xr:uid="{7E1F4B4B-6221-4827-A0C4-98DB729F561C}"/>
    <cellStyle name="Separador de milhares 7 4 11 6" xfId="42337" xr:uid="{16F4598A-4F16-4F17-B88E-A96B184D3FDC}"/>
    <cellStyle name="Separador de milhares 7 4 12" xfId="14616" xr:uid="{B393F7C7-D356-4861-9A6B-77FBA0F4DA1A}"/>
    <cellStyle name="Separador de milhares 7 4 12 2" xfId="17246" xr:uid="{22EDE702-1AB7-42FE-B260-23D5859B44CB}"/>
    <cellStyle name="Separador de milhares 7 4 12 2 2" xfId="24119" xr:uid="{6E18F183-7C65-4B01-A7ED-4032F7D6FD69}"/>
    <cellStyle name="Separador de milhares 7 4 12 2 2 2" xfId="30779" xr:uid="{838BCFEA-C055-433A-94CD-B36CC87E82B2}"/>
    <cellStyle name="Separador de milhares 7 4 12 2 2 3" xfId="40357" xr:uid="{65E39C10-4C41-4AF6-9498-05798BE60A37}"/>
    <cellStyle name="Separador de milhares 7 4 12 2 2 4" xfId="46005" xr:uid="{8AF5C3F0-4F63-4B2C-B5AD-6FAE953F0935}"/>
    <cellStyle name="Separador de milhares 7 4 12 2 3" xfId="24118" xr:uid="{FDF46C9C-20D7-44B4-919F-F09918A82109}"/>
    <cellStyle name="Separador de milhares 7 4 12 2 3 2" xfId="40356" xr:uid="{7180D3D5-C006-4C93-9B12-9A7B71ADB9D8}"/>
    <cellStyle name="Separador de milhares 7 4 12 2 4" xfId="26039" xr:uid="{7E95736F-A506-4B3B-BBB8-EA8DA080DE98}"/>
    <cellStyle name="Separador de milhares 7 4 12 2 5" xfId="27612" xr:uid="{05EDCC20-BFB6-4401-86D1-0F0798C1F33B}"/>
    <cellStyle name="Separador de milhares 7 4 12 2 6" xfId="35418" xr:uid="{A8C7CA31-0F9E-49B9-87B3-8074419C1E4A}"/>
    <cellStyle name="Separador de milhares 7 4 12 2 7" xfId="43561" xr:uid="{A2C6C356-6A32-4AD4-B29A-805519581FAB}"/>
    <cellStyle name="Separador de milhares 7 4 12 3" xfId="24120" xr:uid="{D3AADFAC-0B29-4EAA-9078-3069CA6BC6F4}"/>
    <cellStyle name="Separador de milhares 7 4 12 3 2" xfId="29556" xr:uid="{76AE4EEC-57D3-4EB3-AA64-E37181A44978}"/>
    <cellStyle name="Separador de milhares 7 4 12 3 3" xfId="40358" xr:uid="{2AD418E4-43AC-41C6-A0FA-A7309B029FAE}"/>
    <cellStyle name="Separador de milhares 7 4 12 3 4" xfId="44782" xr:uid="{45428907-46A0-413A-884A-8E9E85945B3A}"/>
    <cellStyle name="Separador de milhares 7 4 12 4" xfId="24117" xr:uid="{86F1AA3E-A1A0-4888-8291-AC6AE4FE43E2}"/>
    <cellStyle name="Separador de milhares 7 4 12 4 2" xfId="32580" xr:uid="{3CDAF860-8EDF-4242-9884-789DE5F0E229}"/>
    <cellStyle name="Separador de milhares 7 4 12 4 3" xfId="40355" xr:uid="{C159E769-6B5D-48FB-ABCC-15A2B0D11C6E}"/>
    <cellStyle name="Separador de milhares 7 4 12 4 4" xfId="47312" xr:uid="{626B93F3-1270-4002-A9AA-5A66CC59B6C1}"/>
    <cellStyle name="Separador de milhares 7 4 12 5" xfId="33868" xr:uid="{6BA0C36C-B847-48EE-8D2D-7D3BA4A4FE91}"/>
    <cellStyle name="Separador de milhares 7 4 12 5 2" xfId="48747" xr:uid="{A2177575-FEB1-4444-B1DE-6EF57C937634}"/>
    <cellStyle name="Separador de milhares 7 4 12 6" xfId="42338" xr:uid="{E229A6B7-1783-490D-9A93-7D372C416A07}"/>
    <cellStyle name="Separador de milhares 7 4 13" xfId="14617" xr:uid="{980CC87B-BD01-48DC-8D8F-2D54F466E9C3}"/>
    <cellStyle name="Separador de milhares 7 4 13 2" xfId="17247" xr:uid="{C0C7C6F7-E563-4A10-85D1-C6C548B92754}"/>
    <cellStyle name="Separador de milhares 7 4 13 2 2" xfId="24123" xr:uid="{C295FBE3-3817-4378-BEBB-919896AFE22D}"/>
    <cellStyle name="Separador de milhares 7 4 13 2 2 2" xfId="30780" xr:uid="{CCE6B9C7-4060-4587-AFC5-E72B4F95891A}"/>
    <cellStyle name="Separador de milhares 7 4 13 2 2 3" xfId="40361" xr:uid="{C412B77E-2C30-4F8B-8D7F-50A6A1B5FF10}"/>
    <cellStyle name="Separador de milhares 7 4 13 2 2 4" xfId="46006" xr:uid="{AD5665A6-A5ED-4C25-9EAB-FD23691069D3}"/>
    <cellStyle name="Separador de milhares 7 4 13 2 3" xfId="24122" xr:uid="{D0AA469F-683D-4B95-A77A-EBA053562A85}"/>
    <cellStyle name="Separador de milhares 7 4 13 2 3 2" xfId="40360" xr:uid="{6748C4EF-630A-4028-9517-CA679A76A912}"/>
    <cellStyle name="Separador de milhares 7 4 13 2 4" xfId="26040" xr:uid="{79D97E8A-D687-4740-8FB8-1C821B783AE5}"/>
    <cellStyle name="Separador de milhares 7 4 13 2 5" xfId="27613" xr:uid="{B75A131F-8035-4DC4-9EDF-88FEE959208B}"/>
    <cellStyle name="Separador de milhares 7 4 13 2 6" xfId="35419" xr:uid="{7A092400-03D1-4814-8CF1-2C7258CC2F70}"/>
    <cellStyle name="Separador de milhares 7 4 13 2 7" xfId="43562" xr:uid="{7A014545-9A41-45B4-AB1B-1FD763568E2C}"/>
    <cellStyle name="Separador de milhares 7 4 13 3" xfId="24124" xr:uid="{87D9D530-3AA5-4CCA-B099-0F0F6A32C7C3}"/>
    <cellStyle name="Separador de milhares 7 4 13 3 2" xfId="29557" xr:uid="{0EA8F4AA-C6D1-49B5-A1DD-EAFDEC82FC20}"/>
    <cellStyle name="Separador de milhares 7 4 13 3 3" xfId="40362" xr:uid="{F9839F94-0566-4F45-B93E-658C6CB434E4}"/>
    <cellStyle name="Separador de milhares 7 4 13 3 4" xfId="44783" xr:uid="{A0D0D8A5-F4BD-4B85-BEE6-481AF808C780}"/>
    <cellStyle name="Separador de milhares 7 4 13 4" xfId="24121" xr:uid="{BAC9AD8F-0719-45C7-9CC4-B59B4E322F74}"/>
    <cellStyle name="Separador de milhares 7 4 13 4 2" xfId="32581" xr:uid="{7695E77F-49BE-44F2-A26D-B96A393CDF3A}"/>
    <cellStyle name="Separador de milhares 7 4 13 4 3" xfId="40359" xr:uid="{3CDA3D96-7225-4975-BA50-DEF825F9C95D}"/>
    <cellStyle name="Separador de milhares 7 4 13 4 4" xfId="47313" xr:uid="{5222D2F4-5A44-48E3-A015-16462C79939B}"/>
    <cellStyle name="Separador de milhares 7 4 13 5" xfId="33869" xr:uid="{F31CF7A2-F490-499F-AC2C-F36DE5BA9283}"/>
    <cellStyle name="Separador de milhares 7 4 13 5 2" xfId="48748" xr:uid="{6BF844B1-2B30-45BC-949B-7A507FE6EF0A}"/>
    <cellStyle name="Separador de milhares 7 4 13 6" xfId="42339" xr:uid="{DE4815F5-47E2-4D8F-AE2B-3B2CA4422BF8}"/>
    <cellStyle name="Separador de milhares 7 4 14" xfId="14618" xr:uid="{816A94FD-9863-4D40-82A5-893EB9B32EE1}"/>
    <cellStyle name="Separador de milhares 7 4 14 2" xfId="17248" xr:uid="{36870450-0D46-45A3-91DB-D2CC8F6D751E}"/>
    <cellStyle name="Separador de milhares 7 4 14 2 2" xfId="24127" xr:uid="{CC2BEE6E-33C5-44AC-8209-2C77542167D4}"/>
    <cellStyle name="Separador de milhares 7 4 14 2 2 2" xfId="30781" xr:uid="{37B122FF-40A2-4305-A7BE-72BD0F652FF3}"/>
    <cellStyle name="Separador de milhares 7 4 14 2 2 3" xfId="40365" xr:uid="{F34A2C1D-B439-472A-A7F8-73DE5769E87F}"/>
    <cellStyle name="Separador de milhares 7 4 14 2 2 4" xfId="46007" xr:uid="{C746DE9F-2E69-4001-8281-6376241BA3C1}"/>
    <cellStyle name="Separador de milhares 7 4 14 2 3" xfId="24126" xr:uid="{2896A39E-E6D1-41E2-9801-AE7F4CE4551B}"/>
    <cellStyle name="Separador de milhares 7 4 14 2 3 2" xfId="40364" xr:uid="{22CB4A52-BEDB-4467-B26D-BF3E57DA7FAF}"/>
    <cellStyle name="Separador de milhares 7 4 14 2 4" xfId="26041" xr:uid="{5797709A-D5F8-4082-B732-5F0678E919A2}"/>
    <cellStyle name="Separador de milhares 7 4 14 2 5" xfId="27614" xr:uid="{60CF5F63-9C58-4617-9E3F-6EC0E87A2D40}"/>
    <cellStyle name="Separador de milhares 7 4 14 2 6" xfId="35420" xr:uid="{40AACE77-9E1C-4F95-AB20-9909F1E438E4}"/>
    <cellStyle name="Separador de milhares 7 4 14 2 7" xfId="43563" xr:uid="{5B73066D-25ED-43C9-919D-C03E148C70D2}"/>
    <cellStyle name="Separador de milhares 7 4 14 3" xfId="24128" xr:uid="{437A74A0-D0A2-4842-A9A1-79967A2578A8}"/>
    <cellStyle name="Separador de milhares 7 4 14 3 2" xfId="29558" xr:uid="{D7E3F92D-801B-4884-93DB-3AFA2600A536}"/>
    <cellStyle name="Separador de milhares 7 4 14 3 3" xfId="40366" xr:uid="{63903549-D38B-4BF4-99EB-95431E3264A4}"/>
    <cellStyle name="Separador de milhares 7 4 14 3 4" xfId="44784" xr:uid="{484C2D6D-7592-461D-B11F-C558C3185274}"/>
    <cellStyle name="Separador de milhares 7 4 14 4" xfId="24125" xr:uid="{29CD75AF-ABEB-4D15-B899-FAF075809001}"/>
    <cellStyle name="Separador de milhares 7 4 14 4 2" xfId="32582" xr:uid="{E0FB83C5-8906-47B0-819B-8A0351F4BE03}"/>
    <cellStyle name="Separador de milhares 7 4 14 4 3" xfId="40363" xr:uid="{6758D616-6FA6-41C6-9031-3E65525C411C}"/>
    <cellStyle name="Separador de milhares 7 4 14 4 4" xfId="47314" xr:uid="{07C4513C-CC53-4BEC-83F2-B73370AAD22A}"/>
    <cellStyle name="Separador de milhares 7 4 14 5" xfId="33870" xr:uid="{5BE23E7A-368C-4D59-B202-5AAB1757CA6B}"/>
    <cellStyle name="Separador de milhares 7 4 14 5 2" xfId="48749" xr:uid="{4304F389-F2F0-498E-AD7B-81F4C8285F1B}"/>
    <cellStyle name="Separador de milhares 7 4 14 6" xfId="42340" xr:uid="{15A0B393-E2EF-487F-9D07-10FCA677C495}"/>
    <cellStyle name="Separador de milhares 7 4 15" xfId="14619" xr:uid="{D04A973C-1ABD-41C1-844F-16212CB7B886}"/>
    <cellStyle name="Separador de milhares 7 4 15 2" xfId="17249" xr:uid="{92284FE3-750D-4A7B-A642-BE92E0066ED2}"/>
    <cellStyle name="Separador de milhares 7 4 15 2 2" xfId="24131" xr:uid="{25874FFA-4C72-45BA-819A-4FC933EB6094}"/>
    <cellStyle name="Separador de milhares 7 4 15 2 2 2" xfId="30782" xr:uid="{E9960D43-1085-4902-A038-1FED835AB836}"/>
    <cellStyle name="Separador de milhares 7 4 15 2 2 3" xfId="40369" xr:uid="{0BF3C408-D6AC-488C-A7DA-1294134EE425}"/>
    <cellStyle name="Separador de milhares 7 4 15 2 2 4" xfId="46008" xr:uid="{52375724-E8B7-42B3-B8F2-1AA6151DD481}"/>
    <cellStyle name="Separador de milhares 7 4 15 2 3" xfId="24130" xr:uid="{FE903D16-0332-46E9-9EB8-0B18524A43DB}"/>
    <cellStyle name="Separador de milhares 7 4 15 2 3 2" xfId="40368" xr:uid="{5562A5D1-5809-44BF-A3F2-8630186C4FBF}"/>
    <cellStyle name="Separador de milhares 7 4 15 2 4" xfId="26042" xr:uid="{563EE7A4-0EE5-47CA-8164-A6E1ABC7114C}"/>
    <cellStyle name="Separador de milhares 7 4 15 2 5" xfId="27615" xr:uid="{8C7AFA64-CDEB-48F0-81C6-276014786AA3}"/>
    <cellStyle name="Separador de milhares 7 4 15 2 6" xfId="35421" xr:uid="{FF968501-4673-4DEA-8A67-E9D978A2DC87}"/>
    <cellStyle name="Separador de milhares 7 4 15 2 7" xfId="43564" xr:uid="{F7130C84-657E-431E-89AA-F902370FC7E0}"/>
    <cellStyle name="Separador de milhares 7 4 15 3" xfId="24132" xr:uid="{B8593A53-95D3-4911-967A-693F53C750F0}"/>
    <cellStyle name="Separador de milhares 7 4 15 3 2" xfId="29559" xr:uid="{92C43346-44A4-44B1-9B93-DD0101E1AD03}"/>
    <cellStyle name="Separador de milhares 7 4 15 3 3" xfId="40370" xr:uid="{4479D1D8-9DAE-4533-8100-82CB6A98468A}"/>
    <cellStyle name="Separador de milhares 7 4 15 3 4" xfId="44785" xr:uid="{70FA450A-5244-4AFF-BF3A-53C3EDB60958}"/>
    <cellStyle name="Separador de milhares 7 4 15 4" xfId="24129" xr:uid="{BC8B065B-D962-4B13-8E1A-135938154744}"/>
    <cellStyle name="Separador de milhares 7 4 15 4 2" xfId="32583" xr:uid="{FDCB9DCF-D182-4902-8BB1-BB0892E185E1}"/>
    <cellStyle name="Separador de milhares 7 4 15 4 3" xfId="40367" xr:uid="{CFF1840B-CF30-4527-8DC5-48C90500E53E}"/>
    <cellStyle name="Separador de milhares 7 4 15 4 4" xfId="47315" xr:uid="{6F262A21-944A-4D6D-82B6-2CEB85D4C549}"/>
    <cellStyle name="Separador de milhares 7 4 15 5" xfId="33871" xr:uid="{CEA7498E-1C25-4542-8A85-FDC35333FEBA}"/>
    <cellStyle name="Separador de milhares 7 4 15 5 2" xfId="48750" xr:uid="{336FD744-7EF0-4683-9882-49C061409C74}"/>
    <cellStyle name="Separador de milhares 7 4 15 6" xfId="42341" xr:uid="{FB371033-CE88-4076-9383-690617388371}"/>
    <cellStyle name="Separador de milhares 7 4 16" xfId="14620" xr:uid="{B66699C4-3F27-4374-A6EF-F796322C9D83}"/>
    <cellStyle name="Separador de milhares 7 4 16 2" xfId="17250" xr:uid="{3C0B9BAD-D00B-4493-A5C4-1E485606D2F2}"/>
    <cellStyle name="Separador de milhares 7 4 16 2 2" xfId="24135" xr:uid="{295F701C-5B8E-4DEA-B7C0-DB9001D71B10}"/>
    <cellStyle name="Separador de milhares 7 4 16 2 2 2" xfId="30783" xr:uid="{9BC67A8B-64FF-4990-A911-280385091EA6}"/>
    <cellStyle name="Separador de milhares 7 4 16 2 2 3" xfId="40373" xr:uid="{87F87864-3C9B-4C98-A5A0-A5816B94E306}"/>
    <cellStyle name="Separador de milhares 7 4 16 2 2 4" xfId="46009" xr:uid="{8035D689-D1F3-4DBC-8FBE-92748C040BE9}"/>
    <cellStyle name="Separador de milhares 7 4 16 2 3" xfId="24134" xr:uid="{E2E1D368-B0DA-4C38-A32E-AB1C44A9BA93}"/>
    <cellStyle name="Separador de milhares 7 4 16 2 3 2" xfId="40372" xr:uid="{DCAB72EE-D308-45A3-9265-63F8F6DA0024}"/>
    <cellStyle name="Separador de milhares 7 4 16 2 4" xfId="26043" xr:uid="{3396DC6B-F489-4E1A-ACDA-BA135928D935}"/>
    <cellStyle name="Separador de milhares 7 4 16 2 5" xfId="27616" xr:uid="{3092D2D6-E470-42AA-A050-B4ACBCFB0BA4}"/>
    <cellStyle name="Separador de milhares 7 4 16 2 6" xfId="35422" xr:uid="{BB9449A3-3A1C-4A72-881D-34F5960E91B9}"/>
    <cellStyle name="Separador de milhares 7 4 16 2 7" xfId="43565" xr:uid="{FBC5B662-2E1C-4DA3-A63E-9A84A3180298}"/>
    <cellStyle name="Separador de milhares 7 4 16 3" xfId="24136" xr:uid="{AC6201E8-6FD8-41AE-8010-88B26EC41E82}"/>
    <cellStyle name="Separador de milhares 7 4 16 3 2" xfId="29560" xr:uid="{6FBAFEBC-08B5-42B8-A646-BF8656710F1E}"/>
    <cellStyle name="Separador de milhares 7 4 16 3 3" xfId="40374" xr:uid="{B51B466B-D562-48C4-B119-EA0752D305F9}"/>
    <cellStyle name="Separador de milhares 7 4 16 3 4" xfId="44786" xr:uid="{23E68E07-109E-4F31-98CF-BF79420A56DB}"/>
    <cellStyle name="Separador de milhares 7 4 16 4" xfId="24133" xr:uid="{0F6E787C-A517-4991-99CD-2520FA125005}"/>
    <cellStyle name="Separador de milhares 7 4 16 4 2" xfId="32584" xr:uid="{2B6DB233-5A20-4922-BE1E-16663C19B552}"/>
    <cellStyle name="Separador de milhares 7 4 16 4 3" xfId="40371" xr:uid="{B5CB5DB0-C93F-4FCF-8CD2-70CB474F6E68}"/>
    <cellStyle name="Separador de milhares 7 4 16 4 4" xfId="47316" xr:uid="{F14BBAEE-0B88-443E-AFE2-9E529EBADA3F}"/>
    <cellStyle name="Separador de milhares 7 4 16 5" xfId="33872" xr:uid="{0E664B29-9953-41B5-818C-C7F9076B6E2E}"/>
    <cellStyle name="Separador de milhares 7 4 16 5 2" xfId="48751" xr:uid="{E516A1B7-179A-4C7F-8BA8-36E424810C13}"/>
    <cellStyle name="Separador de milhares 7 4 16 6" xfId="42342" xr:uid="{5C6D9ED6-24EA-48F1-B110-48E1D3000F22}"/>
    <cellStyle name="Separador de milhares 7 4 17" xfId="14621" xr:uid="{1CE79B13-F66F-47A1-B93D-A0CAEAC2554A}"/>
    <cellStyle name="Separador de milhares 7 4 17 2" xfId="17251" xr:uid="{718D6CAB-382F-4307-8461-D8D5FA97A2C0}"/>
    <cellStyle name="Separador de milhares 7 4 17 2 2" xfId="24139" xr:uid="{048A4087-1879-42BA-8539-5B73FE40990B}"/>
    <cellStyle name="Separador de milhares 7 4 17 2 2 2" xfId="30784" xr:uid="{99C4EDD6-DD2D-4F7C-AF5A-D5C254C177F0}"/>
    <cellStyle name="Separador de milhares 7 4 17 2 2 3" xfId="40377" xr:uid="{0157715C-8685-4386-8C98-7BF23A35CBE8}"/>
    <cellStyle name="Separador de milhares 7 4 17 2 2 4" xfId="46010" xr:uid="{E4D26EF8-266E-4679-AA37-8599E42F55F3}"/>
    <cellStyle name="Separador de milhares 7 4 17 2 3" xfId="24138" xr:uid="{062185E5-3F0F-4855-8C5F-31B010084FF6}"/>
    <cellStyle name="Separador de milhares 7 4 17 2 3 2" xfId="40376" xr:uid="{2323C52F-398D-43E4-BD29-8D82B895D4B9}"/>
    <cellStyle name="Separador de milhares 7 4 17 2 4" xfId="26044" xr:uid="{BD599C51-5D7D-49F1-8AAE-76D3544A6617}"/>
    <cellStyle name="Separador de milhares 7 4 17 2 5" xfId="27617" xr:uid="{064814CF-2F60-4207-B08A-90F73519DEBB}"/>
    <cellStyle name="Separador de milhares 7 4 17 2 6" xfId="35423" xr:uid="{3602BC7A-7A6B-434A-928A-117F717793C8}"/>
    <cellStyle name="Separador de milhares 7 4 17 2 7" xfId="43566" xr:uid="{6B41B4CB-46C8-4F10-A7CD-CCD64DC77FD3}"/>
    <cellStyle name="Separador de milhares 7 4 17 3" xfId="24140" xr:uid="{989B219D-BFBA-4101-B4AE-91D911F9E1C0}"/>
    <cellStyle name="Separador de milhares 7 4 17 3 2" xfId="29561" xr:uid="{DFF95A07-B215-44DD-A4C5-0AE43DC34CCE}"/>
    <cellStyle name="Separador de milhares 7 4 17 3 3" xfId="40378" xr:uid="{6AC7AACA-C392-4290-AC88-C3B77BCE09ED}"/>
    <cellStyle name="Separador de milhares 7 4 17 3 4" xfId="44787" xr:uid="{3ABB4DBA-121C-4823-8253-0623F4D1062D}"/>
    <cellStyle name="Separador de milhares 7 4 17 4" xfId="24137" xr:uid="{E0EAB286-AAFF-4D52-BA0A-6098549850CA}"/>
    <cellStyle name="Separador de milhares 7 4 17 4 2" xfId="32585" xr:uid="{7C53C87E-8949-4061-A3B4-E69B0562C8BF}"/>
    <cellStyle name="Separador de milhares 7 4 17 4 3" xfId="40375" xr:uid="{9A9625DA-075B-4D90-A29F-43B19A7D89AC}"/>
    <cellStyle name="Separador de milhares 7 4 17 4 4" xfId="47317" xr:uid="{D6EE6CBF-0F57-4F5C-A0E0-B8AC54B3944E}"/>
    <cellStyle name="Separador de milhares 7 4 17 5" xfId="33873" xr:uid="{57229AEE-2845-479E-9213-764E77A1F811}"/>
    <cellStyle name="Separador de milhares 7 4 17 5 2" xfId="48752" xr:uid="{C33D2F62-A1F4-4AA0-8A23-880EB29527D1}"/>
    <cellStyle name="Separador de milhares 7 4 17 6" xfId="42343" xr:uid="{E0645A9C-145B-42EB-88C1-2E2994EB4784}"/>
    <cellStyle name="Separador de milhares 7 4 18" xfId="17243" xr:uid="{F32C558C-C359-4460-9FB5-22E73B3A7F42}"/>
    <cellStyle name="Separador de milhares 7 4 18 2" xfId="24142" xr:uid="{9C015831-56BE-4DA8-8535-8BB6E9881092}"/>
    <cellStyle name="Separador de milhares 7 4 18 2 2" xfId="30776" xr:uid="{733663C0-1F30-430F-B90A-31FDF968BD02}"/>
    <cellStyle name="Separador de milhares 7 4 18 2 3" xfId="40380" xr:uid="{31D5D8BB-9324-4CF2-89C6-8572BFFDCC81}"/>
    <cellStyle name="Separador de milhares 7 4 18 2 4" xfId="46002" xr:uid="{F2822EE0-B293-4676-A8C2-47A13C361B74}"/>
    <cellStyle name="Separador de milhares 7 4 18 3" xfId="24141" xr:uid="{F369814B-DCD1-450F-9699-644E3A1EBB52}"/>
    <cellStyle name="Separador de milhares 7 4 18 3 2" xfId="40379" xr:uid="{35E62E75-573D-46A8-8011-47D4240B2A68}"/>
    <cellStyle name="Separador de milhares 7 4 18 4" xfId="26036" xr:uid="{85622025-FDFE-4A56-88C0-62D2CF53C9D1}"/>
    <cellStyle name="Separador de milhares 7 4 18 5" xfId="27609" xr:uid="{8D742837-B655-4BC4-91B3-4AE677E0BDBB}"/>
    <cellStyle name="Separador de milhares 7 4 18 6" xfId="35415" xr:uid="{73AD4562-D6A5-479C-AC10-CE183F2AF233}"/>
    <cellStyle name="Separador de milhares 7 4 18 7" xfId="43558" xr:uid="{63FEB416-EBD8-4582-95EC-1686A2E05B6E}"/>
    <cellStyle name="Separador de milhares 7 4 19" xfId="24143" xr:uid="{0A690BF2-B2C7-4E52-9170-CD1CFDEC58E4}"/>
    <cellStyle name="Separador de milhares 7 4 19 2" xfId="29553" xr:uid="{3552E605-CB34-44A0-A3A5-E6A7FCDF00DC}"/>
    <cellStyle name="Separador de milhares 7 4 19 3" xfId="40381" xr:uid="{15EAD87A-34CE-4E8F-A8C0-D603D9410B01}"/>
    <cellStyle name="Separador de milhares 7 4 19 4" xfId="44779" xr:uid="{E8B4FE5D-BB67-4296-95F5-7B214334CF03}"/>
    <cellStyle name="Separador de milhares 7 4 2" xfId="14622" xr:uid="{77292E5A-DB4D-427F-8178-E6669FD8754E}"/>
    <cellStyle name="Separador de milhares 7 4 2 2" xfId="17252" xr:uid="{747BB0D2-AC2D-4BB9-AC87-E0D266B2C5DC}"/>
    <cellStyle name="Separador de milhares 7 4 2 2 2" xfId="24146" xr:uid="{E5B75F1F-3185-48DF-9AB6-DDB51BFAF77F}"/>
    <cellStyle name="Separador de milhares 7 4 2 2 2 2" xfId="30785" xr:uid="{9E3B469B-811E-4E4A-BC0B-D4ED0837DC6B}"/>
    <cellStyle name="Separador de milhares 7 4 2 2 2 3" xfId="40384" xr:uid="{46BAF933-EA41-4673-B84A-534531C8BE88}"/>
    <cellStyle name="Separador de milhares 7 4 2 2 2 4" xfId="46011" xr:uid="{DC8A2FDA-4B31-4760-B4BA-D8AE2F287587}"/>
    <cellStyle name="Separador de milhares 7 4 2 2 3" xfId="24145" xr:uid="{90D87600-C511-4321-ABAB-2715265040F2}"/>
    <cellStyle name="Separador de milhares 7 4 2 2 3 2" xfId="40383" xr:uid="{BFA0E831-63F1-4D43-BB6F-1ED5E79A81A5}"/>
    <cellStyle name="Separador de milhares 7 4 2 2 4" xfId="26045" xr:uid="{95B091EB-7DB4-43E0-83BA-A8C0B60DA06F}"/>
    <cellStyle name="Separador de milhares 7 4 2 2 5" xfId="27618" xr:uid="{11E3BED3-A86A-49D3-A21F-A42BEC0234EC}"/>
    <cellStyle name="Separador de milhares 7 4 2 2 6" xfId="35424" xr:uid="{F9D3F52F-459D-4E80-92A6-852BB042AEA5}"/>
    <cellStyle name="Separador de milhares 7 4 2 2 7" xfId="43567" xr:uid="{805CE13F-1D81-4686-84D5-F989B5A6B4C2}"/>
    <cellStyle name="Separador de milhares 7 4 2 3" xfId="24147" xr:uid="{BAFD6668-4A83-4DE0-8915-A33EB1D80045}"/>
    <cellStyle name="Separador de milhares 7 4 2 3 2" xfId="29562" xr:uid="{A7AD7F12-F1AB-4E00-AB94-53443282AEFF}"/>
    <cellStyle name="Separador de milhares 7 4 2 3 3" xfId="40385" xr:uid="{FEE17664-5083-420C-9FAF-8AA9E92F11E6}"/>
    <cellStyle name="Separador de milhares 7 4 2 3 4" xfId="44788" xr:uid="{5F987B69-5ACD-4514-AFC9-53AE6BE41DE3}"/>
    <cellStyle name="Separador de milhares 7 4 2 4" xfId="24144" xr:uid="{676823C0-9940-4759-B3FE-2D1A518D9489}"/>
    <cellStyle name="Separador de milhares 7 4 2 4 2" xfId="32586" xr:uid="{41E4DA12-33F1-4BCB-AD24-000A15350F4A}"/>
    <cellStyle name="Separador de milhares 7 4 2 4 3" xfId="40382" xr:uid="{1027BB77-EA40-4FA3-A10E-1CA410158D7F}"/>
    <cellStyle name="Separador de milhares 7 4 2 4 4" xfId="47318" xr:uid="{382E6150-419B-40E6-A254-E7D5E09F0061}"/>
    <cellStyle name="Separador de milhares 7 4 2 5" xfId="33874" xr:uid="{55214A0D-6E8A-4C5C-98C3-51A9B47A0A25}"/>
    <cellStyle name="Separador de milhares 7 4 2 5 2" xfId="48753" xr:uid="{1A26D9D5-4B42-4B75-915C-B8ADC03B141D}"/>
    <cellStyle name="Separador de milhares 7 4 2 6" xfId="42344" xr:uid="{4C76EBA1-CFA2-4DB7-81F5-2E4B558305E2}"/>
    <cellStyle name="Separador de milhares 7 4 20" xfId="24108" xr:uid="{112B0BF5-DD4B-4865-B48E-0343856DCF20}"/>
    <cellStyle name="Separador de milhares 7 4 20 2" xfId="32577" xr:uid="{B99C35B5-C52E-4052-A600-D03AD0DE2905}"/>
    <cellStyle name="Separador de milhares 7 4 20 3" xfId="40346" xr:uid="{4F7EE57D-3320-47F3-81B7-53E7421DCFC4}"/>
    <cellStyle name="Separador de milhares 7 4 20 4" xfId="47309" xr:uid="{BE649C0F-055C-410C-805B-3BC7FFA23ACD}"/>
    <cellStyle name="Separador de milhares 7 4 21" xfId="42335" xr:uid="{851B217C-2754-4662-B5B7-174417DB9315}"/>
    <cellStyle name="Separador de milhares 7 4 3" xfId="14623" xr:uid="{07BD9904-9257-44AD-9BAF-FED314F331D2}"/>
    <cellStyle name="Separador de milhares 7 4 3 2" xfId="17253" xr:uid="{541D57D4-EEB3-471B-8B84-984E2BD39088}"/>
    <cellStyle name="Separador de milhares 7 4 3 2 2" xfId="24150" xr:uid="{EF750B37-3B27-44C0-BD1A-7BA1EBC1AAF4}"/>
    <cellStyle name="Separador de milhares 7 4 3 2 2 2" xfId="30786" xr:uid="{5BC8A0D1-6416-478A-A8C7-BCCAD5E728B0}"/>
    <cellStyle name="Separador de milhares 7 4 3 2 2 3" xfId="40388" xr:uid="{5E1DC393-F1B5-4EB9-8EDE-FA7A3847DE78}"/>
    <cellStyle name="Separador de milhares 7 4 3 2 2 4" xfId="46012" xr:uid="{0C3686EC-AFE9-4E4A-B9B8-D9F22564EB3E}"/>
    <cellStyle name="Separador de milhares 7 4 3 2 3" xfId="24149" xr:uid="{CE4E7BE6-1A15-40C2-9F3A-499D652550B4}"/>
    <cellStyle name="Separador de milhares 7 4 3 2 3 2" xfId="40387" xr:uid="{C65B147B-D9C5-4930-9CB6-8F3C6E611BEF}"/>
    <cellStyle name="Separador de milhares 7 4 3 2 4" xfId="26046" xr:uid="{6B1B5573-B841-4187-B930-82066CE76715}"/>
    <cellStyle name="Separador de milhares 7 4 3 2 5" xfId="27619" xr:uid="{4BFA804D-8D91-418B-AC56-33A1FAA3AC25}"/>
    <cellStyle name="Separador de milhares 7 4 3 2 6" xfId="35425" xr:uid="{DA2FE1B3-DD60-4AEE-8416-C37B76B611B6}"/>
    <cellStyle name="Separador de milhares 7 4 3 2 7" xfId="43568" xr:uid="{6B76E6D4-F0D7-4982-9AA4-5C55FABB8160}"/>
    <cellStyle name="Separador de milhares 7 4 3 3" xfId="24151" xr:uid="{859C47D6-0F9E-46D0-8532-8187E59858CE}"/>
    <cellStyle name="Separador de milhares 7 4 3 3 2" xfId="29563" xr:uid="{59B3DC6B-0967-40B2-B8DA-0083CDFEE09B}"/>
    <cellStyle name="Separador de milhares 7 4 3 3 3" xfId="40389" xr:uid="{B728F8BC-C7C6-4046-9DD5-40746A681F06}"/>
    <cellStyle name="Separador de milhares 7 4 3 3 4" xfId="44789" xr:uid="{7A1C7E51-D825-42E0-91F4-3ED376582F9C}"/>
    <cellStyle name="Separador de milhares 7 4 3 4" xfId="24148" xr:uid="{40CC6FD8-B061-465D-BD32-35C69A507377}"/>
    <cellStyle name="Separador de milhares 7 4 3 4 2" xfId="32587" xr:uid="{BFF6F993-6435-40F2-8539-7504F1B09A78}"/>
    <cellStyle name="Separador de milhares 7 4 3 4 3" xfId="40386" xr:uid="{133FA3C5-E90F-4445-BD56-9F410A519D27}"/>
    <cellStyle name="Separador de milhares 7 4 3 4 4" xfId="47319" xr:uid="{8D904176-05A3-4447-8A02-5D1B5B1D47EF}"/>
    <cellStyle name="Separador de milhares 7 4 3 5" xfId="33875" xr:uid="{0AA10EAB-0F5C-4769-A0D8-ECAC6B038E08}"/>
    <cellStyle name="Separador de milhares 7 4 3 5 2" xfId="48754" xr:uid="{69AF38EA-6B8E-4330-AD14-4F38743D7B91}"/>
    <cellStyle name="Separador de milhares 7 4 3 6" xfId="42345" xr:uid="{31FB3E29-B1C4-43F2-BBB9-224929C50669}"/>
    <cellStyle name="Separador de milhares 7 4 4" xfId="14624" xr:uid="{74C61659-7315-4175-B427-ECB1FD6905F0}"/>
    <cellStyle name="Separador de milhares 7 4 4 2" xfId="17254" xr:uid="{45D8CE14-19FA-43E5-A0F3-05CB7F792BCE}"/>
    <cellStyle name="Separador de milhares 7 4 4 2 2" xfId="24154" xr:uid="{B0147F24-085F-4148-B2BA-72C7C3E1C524}"/>
    <cellStyle name="Separador de milhares 7 4 4 2 2 2" xfId="30787" xr:uid="{17BE6C69-98FF-45F0-A347-571BC486855B}"/>
    <cellStyle name="Separador de milhares 7 4 4 2 2 3" xfId="40392" xr:uid="{416BAE0F-CD6C-4113-8702-F4BD75C4B02F}"/>
    <cellStyle name="Separador de milhares 7 4 4 2 2 4" xfId="46013" xr:uid="{2AD88730-5F78-4471-B972-D71C876839B4}"/>
    <cellStyle name="Separador de milhares 7 4 4 2 3" xfId="24153" xr:uid="{DE345D02-C478-4152-8775-35E0DBD30859}"/>
    <cellStyle name="Separador de milhares 7 4 4 2 3 2" xfId="40391" xr:uid="{C1F7AE39-D76B-4B0B-9BF1-D3728255A826}"/>
    <cellStyle name="Separador de milhares 7 4 4 2 4" xfId="26047" xr:uid="{21FDADEA-4E38-43EA-9E8F-909393B34099}"/>
    <cellStyle name="Separador de milhares 7 4 4 2 5" xfId="27620" xr:uid="{5CC48E5C-94EE-4A07-8E8B-2A065EE016D3}"/>
    <cellStyle name="Separador de milhares 7 4 4 2 6" xfId="35426" xr:uid="{77A090D5-7AAD-4B31-8E4E-5A14697A818E}"/>
    <cellStyle name="Separador de milhares 7 4 4 2 7" xfId="43569" xr:uid="{A1462C09-10A0-46E9-920C-35C7A6CBA2BA}"/>
    <cellStyle name="Separador de milhares 7 4 4 3" xfId="24155" xr:uid="{FEE4A0DD-E047-4B61-9D19-77691BD3AC02}"/>
    <cellStyle name="Separador de milhares 7 4 4 3 2" xfId="29564" xr:uid="{470AF7B3-365F-4E0D-9C17-6EA4E672000B}"/>
    <cellStyle name="Separador de milhares 7 4 4 3 3" xfId="40393" xr:uid="{9EA06554-566C-4811-8742-04C51682B5F4}"/>
    <cellStyle name="Separador de milhares 7 4 4 3 4" xfId="44790" xr:uid="{997E5792-AAC2-4C20-A79A-3B0186B8C6CC}"/>
    <cellStyle name="Separador de milhares 7 4 4 4" xfId="24152" xr:uid="{9F496289-8CED-48C4-B61A-0FB034A02B78}"/>
    <cellStyle name="Separador de milhares 7 4 4 4 2" xfId="32588" xr:uid="{0003D884-A05D-4686-8997-66F2C5F9EE29}"/>
    <cellStyle name="Separador de milhares 7 4 4 4 3" xfId="40390" xr:uid="{A839C608-E089-403D-8C2E-9DED185E98EC}"/>
    <cellStyle name="Separador de milhares 7 4 4 4 4" xfId="47320" xr:uid="{53E46E1B-56EC-434D-AA21-B4D699559C76}"/>
    <cellStyle name="Separador de milhares 7 4 4 5" xfId="33876" xr:uid="{FF989C3C-F248-4EFA-9693-7EA65AFF972C}"/>
    <cellStyle name="Separador de milhares 7 4 4 5 2" xfId="48755" xr:uid="{8611C544-FCEA-4107-ACD6-1B6641C81DDF}"/>
    <cellStyle name="Separador de milhares 7 4 4 6" xfId="42346" xr:uid="{27957BE8-F634-42D5-B9C7-C72555DD75B9}"/>
    <cellStyle name="Separador de milhares 7 4 5" xfId="14625" xr:uid="{B6D9ADBA-FFAA-4988-A02C-D07AA3CD5E1E}"/>
    <cellStyle name="Separador de milhares 7 4 5 2" xfId="17255" xr:uid="{8E9D1ED5-144E-4788-85AB-AF4AE6DB1D29}"/>
    <cellStyle name="Separador de milhares 7 4 5 2 2" xfId="24158" xr:uid="{631013AA-35CE-4245-A16C-F305BD63A23F}"/>
    <cellStyle name="Separador de milhares 7 4 5 2 2 2" xfId="30788" xr:uid="{C1104CF5-FE3B-43AB-8AD9-E08C8D93C784}"/>
    <cellStyle name="Separador de milhares 7 4 5 2 2 3" xfId="40396" xr:uid="{6A158740-5B0E-4491-9898-9E9648CE5659}"/>
    <cellStyle name="Separador de milhares 7 4 5 2 2 4" xfId="46014" xr:uid="{A4C3DA00-E4F8-4396-8AFB-5B2CF2CDE7C3}"/>
    <cellStyle name="Separador de milhares 7 4 5 2 3" xfId="24157" xr:uid="{AD7D5CD4-6624-4512-AA40-8D778DE96A83}"/>
    <cellStyle name="Separador de milhares 7 4 5 2 3 2" xfId="40395" xr:uid="{BAD71EF4-E6B4-43AE-9D77-264FE42791AB}"/>
    <cellStyle name="Separador de milhares 7 4 5 2 4" xfId="26048" xr:uid="{D47D1A36-ED27-4BA0-8552-365D46A84356}"/>
    <cellStyle name="Separador de milhares 7 4 5 2 5" xfId="27621" xr:uid="{1017EE87-9109-4651-BDA4-F12BB9737881}"/>
    <cellStyle name="Separador de milhares 7 4 5 2 6" xfId="35427" xr:uid="{7726F87F-23AD-48BF-B7CC-FFAF46986E9E}"/>
    <cellStyle name="Separador de milhares 7 4 5 2 7" xfId="43570" xr:uid="{FD4B3511-04CC-4338-B4CC-AAB9FB23B84F}"/>
    <cellStyle name="Separador de milhares 7 4 5 3" xfId="24159" xr:uid="{05D3AA64-A4D8-4187-B0DD-DB219B555D56}"/>
    <cellStyle name="Separador de milhares 7 4 5 3 2" xfId="29565" xr:uid="{D03EF34E-BE05-413D-BEAD-DAD3AB2D17EF}"/>
    <cellStyle name="Separador de milhares 7 4 5 3 3" xfId="40397" xr:uid="{2F9AD3AD-D13F-4292-8A52-04801E310EE8}"/>
    <cellStyle name="Separador de milhares 7 4 5 3 4" xfId="44791" xr:uid="{889981F6-6304-419F-89F2-D71816C153B8}"/>
    <cellStyle name="Separador de milhares 7 4 5 4" xfId="24156" xr:uid="{2DE8457D-4333-42D6-B1A8-005F2410B086}"/>
    <cellStyle name="Separador de milhares 7 4 5 4 2" xfId="32589" xr:uid="{25F9FD95-FA33-4A63-B5B6-2A442CA67C83}"/>
    <cellStyle name="Separador de milhares 7 4 5 4 3" xfId="40394" xr:uid="{91114836-69BF-44A2-9539-F1F85665FB90}"/>
    <cellStyle name="Separador de milhares 7 4 5 4 4" xfId="47321" xr:uid="{68E6C302-835E-4E93-BDAB-6FAD16197D21}"/>
    <cellStyle name="Separador de milhares 7 4 5 5" xfId="33877" xr:uid="{6A2D101D-9626-421A-B8C1-6CD128260F82}"/>
    <cellStyle name="Separador de milhares 7 4 5 5 2" xfId="48756" xr:uid="{CFC1EDE2-B194-4CD9-A618-6134EFCAB2C2}"/>
    <cellStyle name="Separador de milhares 7 4 5 6" xfId="42347" xr:uid="{D800E5E9-97A3-4433-BEE5-F660770DB3D5}"/>
    <cellStyle name="Separador de milhares 7 4 6" xfId="14626" xr:uid="{5D9A4F96-1998-4685-9E32-BC65B0C708EB}"/>
    <cellStyle name="Separador de milhares 7 4 6 2" xfId="17256" xr:uid="{981C3E4F-6B98-4CDE-ADAB-7B96B55DE2C2}"/>
    <cellStyle name="Separador de milhares 7 4 6 2 2" xfId="24162" xr:uid="{F8322DA9-0826-47EA-AE9C-E2CFD4FC8AF0}"/>
    <cellStyle name="Separador de milhares 7 4 6 2 2 2" xfId="30789" xr:uid="{FDD4E5FC-5736-45F7-9D0C-D07A4DFF5916}"/>
    <cellStyle name="Separador de milhares 7 4 6 2 2 3" xfId="40400" xr:uid="{2E8FA02A-B57D-49D7-BA01-BC42A3C33536}"/>
    <cellStyle name="Separador de milhares 7 4 6 2 2 4" xfId="46015" xr:uid="{F59AA818-106D-4F80-9F2E-BC29E213171D}"/>
    <cellStyle name="Separador de milhares 7 4 6 2 3" xfId="24161" xr:uid="{2DB192C0-8D78-4553-BDD8-7ED08CAD206B}"/>
    <cellStyle name="Separador de milhares 7 4 6 2 3 2" xfId="40399" xr:uid="{0BC60C71-DD68-433F-8022-1D88DD2EFE54}"/>
    <cellStyle name="Separador de milhares 7 4 6 2 4" xfId="26049" xr:uid="{F71969B5-6879-42E1-B701-66F1E7A126C9}"/>
    <cellStyle name="Separador de milhares 7 4 6 2 5" xfId="27622" xr:uid="{A8EAB018-3091-4FB9-A4D7-DF9D610BB0A9}"/>
    <cellStyle name="Separador de milhares 7 4 6 2 6" xfId="35428" xr:uid="{0C5FAB9B-74FD-437B-BCF5-FA4429B56F1C}"/>
    <cellStyle name="Separador de milhares 7 4 6 2 7" xfId="43571" xr:uid="{F438EBFF-AF19-4D21-BF65-23A5E4DAB3A1}"/>
    <cellStyle name="Separador de milhares 7 4 6 3" xfId="24163" xr:uid="{5CD46629-7E28-4AD4-9871-6F3ED91C6388}"/>
    <cellStyle name="Separador de milhares 7 4 6 3 2" xfId="29566" xr:uid="{72B67ED5-61F2-41F8-8C94-5590F057E4DF}"/>
    <cellStyle name="Separador de milhares 7 4 6 3 3" xfId="40401" xr:uid="{869CE7BC-0A20-4275-AE05-FA11BA13199A}"/>
    <cellStyle name="Separador de milhares 7 4 6 3 4" xfId="44792" xr:uid="{F9A09654-B7E3-446A-875B-74CC40CE362D}"/>
    <cellStyle name="Separador de milhares 7 4 6 4" xfId="24160" xr:uid="{505DBEEF-CBE2-4A62-9362-6FC27149879B}"/>
    <cellStyle name="Separador de milhares 7 4 6 4 2" xfId="32590" xr:uid="{846DE10F-F6D4-4CD7-AC0A-E4539DA28C16}"/>
    <cellStyle name="Separador de milhares 7 4 6 4 3" xfId="40398" xr:uid="{6E9D857A-2018-40D0-A269-338A9C4D7A3D}"/>
    <cellStyle name="Separador de milhares 7 4 6 4 4" xfId="47322" xr:uid="{B8D309D4-F62A-4856-84AF-62FB88212B79}"/>
    <cellStyle name="Separador de milhares 7 4 6 5" xfId="33878" xr:uid="{FCABDDF8-37C1-4B82-A9D6-459EC340E70C}"/>
    <cellStyle name="Separador de milhares 7 4 6 5 2" xfId="48757" xr:uid="{419AE416-68FA-4AA4-A6E9-BAB511BD4F15}"/>
    <cellStyle name="Separador de milhares 7 4 6 6" xfId="42348" xr:uid="{D967CAC9-DAC6-4473-BE6B-8488EC5AD90B}"/>
    <cellStyle name="Separador de milhares 7 4 7" xfId="14627" xr:uid="{B3F1E35A-E9CD-4D35-8221-935B818014E6}"/>
    <cellStyle name="Separador de milhares 7 4 7 2" xfId="17257" xr:uid="{66912D6F-47C2-487C-9BF0-CAD2D711B206}"/>
    <cellStyle name="Separador de milhares 7 4 7 2 2" xfId="24166" xr:uid="{A39C4876-FA31-4249-B6CB-18307B1BA3AD}"/>
    <cellStyle name="Separador de milhares 7 4 7 2 2 2" xfId="30790" xr:uid="{06E1014E-D53E-4A7D-8365-DA9647324987}"/>
    <cellStyle name="Separador de milhares 7 4 7 2 2 3" xfId="40404" xr:uid="{82A02347-7129-47AB-88EC-97D36B461C59}"/>
    <cellStyle name="Separador de milhares 7 4 7 2 2 4" xfId="46016" xr:uid="{C825A29A-4590-4260-8286-4F15BD5A5D7A}"/>
    <cellStyle name="Separador de milhares 7 4 7 2 3" xfId="24165" xr:uid="{689010A1-0608-480E-A5E0-BA8CF3FB176F}"/>
    <cellStyle name="Separador de milhares 7 4 7 2 3 2" xfId="40403" xr:uid="{E82EBB17-830D-4FA9-97A0-30E332DE607B}"/>
    <cellStyle name="Separador de milhares 7 4 7 2 4" xfId="26050" xr:uid="{6C5CA11E-3F9B-427E-BA00-FDA9CE175838}"/>
    <cellStyle name="Separador de milhares 7 4 7 2 5" xfId="27623" xr:uid="{5FD0088F-32D1-45F1-94CE-16D09D6439CE}"/>
    <cellStyle name="Separador de milhares 7 4 7 2 6" xfId="35429" xr:uid="{0DC7F44A-E97E-468E-B203-BAAC9259763F}"/>
    <cellStyle name="Separador de milhares 7 4 7 2 7" xfId="43572" xr:uid="{BA5338FA-E290-4145-AD0C-7580F95A3E66}"/>
    <cellStyle name="Separador de milhares 7 4 7 3" xfId="24167" xr:uid="{D29DAF6A-7B97-446D-BD9A-EA7C9873EE04}"/>
    <cellStyle name="Separador de milhares 7 4 7 3 2" xfId="29567" xr:uid="{E3D6B35D-64F4-4B22-B02E-CEEF2D25A824}"/>
    <cellStyle name="Separador de milhares 7 4 7 3 3" xfId="40405" xr:uid="{D2A8155E-7E10-46C8-8C9B-2742724BFF44}"/>
    <cellStyle name="Separador de milhares 7 4 7 3 4" xfId="44793" xr:uid="{82C5C672-0CDA-472E-A216-FF7C7B2BD2C7}"/>
    <cellStyle name="Separador de milhares 7 4 7 4" xfId="24164" xr:uid="{9D69B650-3DDF-466A-8191-ACB0EE48E2C7}"/>
    <cellStyle name="Separador de milhares 7 4 7 4 2" xfId="32591" xr:uid="{5CFEE189-DF43-4AA5-A956-4CBC4876EED7}"/>
    <cellStyle name="Separador de milhares 7 4 7 4 3" xfId="40402" xr:uid="{33918C44-453C-4F49-8374-90EF7C2F6B63}"/>
    <cellStyle name="Separador de milhares 7 4 7 4 4" xfId="47323" xr:uid="{9F5BCD4F-95AC-4E04-940A-628464ECB597}"/>
    <cellStyle name="Separador de milhares 7 4 7 5" xfId="33879" xr:uid="{DAC82355-628D-47F2-BFEC-A2D881E0377C}"/>
    <cellStyle name="Separador de milhares 7 4 7 5 2" xfId="48758" xr:uid="{1C8DEDD3-8F88-42BE-B9D9-75BF46853039}"/>
    <cellStyle name="Separador de milhares 7 4 7 6" xfId="42349" xr:uid="{7770F74A-9799-4E09-9769-4272A23B659A}"/>
    <cellStyle name="Separador de milhares 7 4 8" xfId="14628" xr:uid="{910EAA34-B34B-476E-B0C9-01AC487C6C06}"/>
    <cellStyle name="Separador de milhares 7 4 8 2" xfId="17258" xr:uid="{53C15CE0-D782-451D-8EB1-6816339A14F7}"/>
    <cellStyle name="Separador de milhares 7 4 8 2 2" xfId="24170" xr:uid="{0D4DCFEB-B8B9-42E3-8716-5EC331E21B7C}"/>
    <cellStyle name="Separador de milhares 7 4 8 2 2 2" xfId="30791" xr:uid="{EE4E0565-D1D9-4FD1-A1B1-C30D7ED34296}"/>
    <cellStyle name="Separador de milhares 7 4 8 2 2 3" xfId="40408" xr:uid="{2B81E254-EFAC-4256-BBEF-0E8A1BC89E4B}"/>
    <cellStyle name="Separador de milhares 7 4 8 2 2 4" xfId="46017" xr:uid="{3A8E1EDB-00CA-4AC1-9BF4-AA407933C3CC}"/>
    <cellStyle name="Separador de milhares 7 4 8 2 3" xfId="24169" xr:uid="{A07F6B9E-BAEA-4248-AEA8-AAB851BE0D5E}"/>
    <cellStyle name="Separador de milhares 7 4 8 2 3 2" xfId="40407" xr:uid="{B0055273-BC35-4103-8BC9-92CA2C8A282A}"/>
    <cellStyle name="Separador de milhares 7 4 8 2 4" xfId="26051" xr:uid="{2A1BCBCB-7BAF-4C9F-8905-2E80A676CDCD}"/>
    <cellStyle name="Separador de milhares 7 4 8 2 5" xfId="27624" xr:uid="{D0E93AE4-1DE0-4BC1-9E1B-2CF982B5B476}"/>
    <cellStyle name="Separador de milhares 7 4 8 2 6" xfId="35430" xr:uid="{B5872A31-EA45-429E-99C7-2B8D169C8EFC}"/>
    <cellStyle name="Separador de milhares 7 4 8 2 7" xfId="43573" xr:uid="{0DA205B8-87C7-458E-884D-8CB70D01ADA5}"/>
    <cellStyle name="Separador de milhares 7 4 8 3" xfId="24171" xr:uid="{9E1E8EC9-3A78-4C09-AAA8-D5D47CECE516}"/>
    <cellStyle name="Separador de milhares 7 4 8 3 2" xfId="29568" xr:uid="{C907A9A1-178B-4834-958A-E27C14C1373E}"/>
    <cellStyle name="Separador de milhares 7 4 8 3 3" xfId="40409" xr:uid="{B9A8013F-B3B1-4C00-9468-1775E9D9D1CC}"/>
    <cellStyle name="Separador de milhares 7 4 8 3 4" xfId="44794" xr:uid="{D66F0855-EB63-49B9-9D7E-F3CD27659F6A}"/>
    <cellStyle name="Separador de milhares 7 4 8 4" xfId="24168" xr:uid="{0D7C9D67-D6E3-4C29-83B7-7D97CF425889}"/>
    <cellStyle name="Separador de milhares 7 4 8 4 2" xfId="32592" xr:uid="{120A8199-67D9-45B0-B3E0-BEE2FB57770D}"/>
    <cellStyle name="Separador de milhares 7 4 8 4 3" xfId="40406" xr:uid="{08DBBBFF-7908-4C03-B230-7750C5F335E7}"/>
    <cellStyle name="Separador de milhares 7 4 8 4 4" xfId="47324" xr:uid="{C6F74B16-7120-4CCD-9F6E-A65C575AAE4A}"/>
    <cellStyle name="Separador de milhares 7 4 8 5" xfId="33880" xr:uid="{99334696-5D3F-4F55-BC00-BC186B06084C}"/>
    <cellStyle name="Separador de milhares 7 4 8 5 2" xfId="48759" xr:uid="{2CB60347-4BAA-4982-9AB0-03A8863ED607}"/>
    <cellStyle name="Separador de milhares 7 4 8 6" xfId="42350" xr:uid="{0A6E7073-C668-4FB3-A502-11A026A3F032}"/>
    <cellStyle name="Separador de milhares 7 4 9" xfId="14629" xr:uid="{79CF3E92-0236-4C2E-8BD7-A15C84D17926}"/>
    <cellStyle name="Separador de milhares 7 4 9 2" xfId="17259" xr:uid="{A4DAE0E7-D1E5-4FF8-B9C8-7CAF4EA62E15}"/>
    <cellStyle name="Separador de milhares 7 4 9 2 2" xfId="24174" xr:uid="{3772CC0E-702C-4FEE-976B-29A34A556A03}"/>
    <cellStyle name="Separador de milhares 7 4 9 2 2 2" xfId="30792" xr:uid="{D45F2FEB-0AFF-46E2-AFD9-2F6B5810A1B0}"/>
    <cellStyle name="Separador de milhares 7 4 9 2 2 3" xfId="40412" xr:uid="{E52311AF-A399-4609-8A7F-1D5ABB3A7541}"/>
    <cellStyle name="Separador de milhares 7 4 9 2 2 4" xfId="46018" xr:uid="{42FBD3A3-AAAA-45A5-B049-D6147149475B}"/>
    <cellStyle name="Separador de milhares 7 4 9 2 3" xfId="24173" xr:uid="{8F2ED1C7-06EE-4EBD-B1F4-33FCF75EEFD7}"/>
    <cellStyle name="Separador de milhares 7 4 9 2 3 2" xfId="40411" xr:uid="{F7E1D20C-313B-4ED6-8675-CB475C61DA2B}"/>
    <cellStyle name="Separador de milhares 7 4 9 2 4" xfId="26052" xr:uid="{F0ABAC93-12B5-47F5-9988-423E11235392}"/>
    <cellStyle name="Separador de milhares 7 4 9 2 5" xfId="27625" xr:uid="{986E05BE-A81A-44BE-97E2-2A6E82D7E981}"/>
    <cellStyle name="Separador de milhares 7 4 9 2 6" xfId="35431" xr:uid="{E1E66A0F-C029-4D8A-8D26-1928180A62FB}"/>
    <cellStyle name="Separador de milhares 7 4 9 2 7" xfId="43574" xr:uid="{51D655FB-DE0A-40E9-88AD-9F4A7E882B3E}"/>
    <cellStyle name="Separador de milhares 7 4 9 3" xfId="24175" xr:uid="{950430E8-814B-4294-85A2-5AD30672EC87}"/>
    <cellStyle name="Separador de milhares 7 4 9 3 2" xfId="29569" xr:uid="{6194A23D-8AE2-4C8D-BF92-A13A509D552B}"/>
    <cellStyle name="Separador de milhares 7 4 9 3 3" xfId="40413" xr:uid="{8C1D2041-66C3-4301-962A-6ACF232B771B}"/>
    <cellStyle name="Separador de milhares 7 4 9 3 4" xfId="44795" xr:uid="{4530F77D-8156-4AC9-9B99-CF77D03418DF}"/>
    <cellStyle name="Separador de milhares 7 4 9 4" xfId="24172" xr:uid="{DDD82531-69C3-4051-9559-9E99AC6E1DD0}"/>
    <cellStyle name="Separador de milhares 7 4 9 4 2" xfId="32593" xr:uid="{29BA7434-AD48-4B04-9EFB-C203D2A7660D}"/>
    <cellStyle name="Separador de milhares 7 4 9 4 3" xfId="40410" xr:uid="{0058ECAC-D260-4CC7-9A29-DEE22E37A832}"/>
    <cellStyle name="Separador de milhares 7 4 9 4 4" xfId="47325" xr:uid="{F64AC831-6E92-42DE-B5B8-C50BA12F6ACA}"/>
    <cellStyle name="Separador de milhares 7 4 9 5" xfId="33881" xr:uid="{D51F996B-8B91-41A8-B9A2-0A2588D1FB3A}"/>
    <cellStyle name="Separador de milhares 7 4 9 5 2" xfId="48760" xr:uid="{92D7D383-FA1D-49C8-901E-DE8AC046C1BD}"/>
    <cellStyle name="Separador de milhares 7 4 9 6" xfId="42351" xr:uid="{EAB60C26-DBE6-4A1F-B55C-0BBCE6DC50F1}"/>
    <cellStyle name="Separador de milhares 7 5" xfId="14630" xr:uid="{21420ECD-A0A8-4004-AB37-B94FECF987D4}"/>
    <cellStyle name="Separador de milhares 7 5 10" xfId="14631" xr:uid="{98818B6C-5583-40A9-85C6-8805572AB43A}"/>
    <cellStyle name="Separador de milhares 7 5 10 2" xfId="17261" xr:uid="{E4C964ED-D8E3-4932-A00F-893315F36FCD}"/>
    <cellStyle name="Separador de milhares 7 5 10 2 2" xfId="24179" xr:uid="{9E41ACEC-1DA4-429A-AD94-3AE0B00A18BE}"/>
    <cellStyle name="Separador de milhares 7 5 10 2 2 2" xfId="30794" xr:uid="{EE6AF482-2D62-41F0-B50F-091C431BC694}"/>
    <cellStyle name="Separador de milhares 7 5 10 2 2 3" xfId="40417" xr:uid="{DAC0DFC5-7572-4DC1-B788-797163734E6A}"/>
    <cellStyle name="Separador de milhares 7 5 10 2 2 4" xfId="46020" xr:uid="{A33DFCAF-73C1-4A96-8688-4CA187279B1D}"/>
    <cellStyle name="Separador de milhares 7 5 10 2 3" xfId="24178" xr:uid="{9E4D0A4B-F802-4CA3-97C5-808C0BD763AD}"/>
    <cellStyle name="Separador de milhares 7 5 10 2 3 2" xfId="40416" xr:uid="{A95BBF70-EAD9-4167-8040-41C6844B7C69}"/>
    <cellStyle name="Separador de milhares 7 5 10 2 4" xfId="26054" xr:uid="{CCD9D19C-8738-4A16-A799-A78191080638}"/>
    <cellStyle name="Separador de milhares 7 5 10 2 5" xfId="27627" xr:uid="{B0A37AA6-C4E3-453F-BCD3-B800FF24954F}"/>
    <cellStyle name="Separador de milhares 7 5 10 2 6" xfId="35433" xr:uid="{3F39A39D-A5AF-40E6-93B9-D64289CFD927}"/>
    <cellStyle name="Separador de milhares 7 5 10 2 7" xfId="43576" xr:uid="{68398F95-FFD3-4F01-BC04-E2DF804DC869}"/>
    <cellStyle name="Separador de milhares 7 5 10 3" xfId="24180" xr:uid="{0B1BBDD6-E183-4F3C-8C7C-DAB7661EC8E4}"/>
    <cellStyle name="Separador de milhares 7 5 10 3 2" xfId="29571" xr:uid="{E1700CDA-47DF-46E3-A304-93EA0D7CDEEC}"/>
    <cellStyle name="Separador de milhares 7 5 10 3 3" xfId="40418" xr:uid="{8E417B12-39E1-4B1B-888B-84764D9935CB}"/>
    <cellStyle name="Separador de milhares 7 5 10 3 4" xfId="44797" xr:uid="{7CC418F2-A50E-4DBB-9AB6-EBA1DB50A5D1}"/>
    <cellStyle name="Separador de milhares 7 5 10 4" xfId="24177" xr:uid="{E5E68FDE-F1A0-4818-91E9-5F1EF9E20D6F}"/>
    <cellStyle name="Separador de milhares 7 5 10 4 2" xfId="32595" xr:uid="{C64641C0-17EF-4364-A87F-75B4F41E6A66}"/>
    <cellStyle name="Separador de milhares 7 5 10 4 3" xfId="40415" xr:uid="{7E9C2AF8-AEBD-491D-9644-40B1B3068807}"/>
    <cellStyle name="Separador de milhares 7 5 10 4 4" xfId="47327" xr:uid="{8D76A70B-2B48-44A4-98A4-136547C8ED35}"/>
    <cellStyle name="Separador de milhares 7 5 10 5" xfId="33882" xr:uid="{17CAD215-503C-4483-A52B-C5EE9313E179}"/>
    <cellStyle name="Separador de milhares 7 5 10 5 2" xfId="48761" xr:uid="{FEB8B3CE-5A9E-4F42-9840-0FE6AE7728D1}"/>
    <cellStyle name="Separador de milhares 7 5 10 6" xfId="42353" xr:uid="{EC465CB8-7A36-4304-831B-C8C20C1AE80D}"/>
    <cellStyle name="Separador de milhares 7 5 11" xfId="14632" xr:uid="{343470EB-5AB1-4263-BA2C-D4710AC82BF4}"/>
    <cellStyle name="Separador de milhares 7 5 11 2" xfId="17262" xr:uid="{DD863CAC-C91B-4F97-A8EA-AAF6C7ACC059}"/>
    <cellStyle name="Separador de milhares 7 5 11 2 2" xfId="24183" xr:uid="{E716B4FA-1004-4625-A85C-85A0DEE9013B}"/>
    <cellStyle name="Separador de milhares 7 5 11 2 2 2" xfId="30795" xr:uid="{AF7A038D-967D-4C0B-AF06-A0CBCC60259B}"/>
    <cellStyle name="Separador de milhares 7 5 11 2 2 3" xfId="40421" xr:uid="{0C0B8847-E566-4F13-8FED-F061964A9688}"/>
    <cellStyle name="Separador de milhares 7 5 11 2 2 4" xfId="46021" xr:uid="{A06E7C29-74A4-44C1-9977-304E56427778}"/>
    <cellStyle name="Separador de milhares 7 5 11 2 3" xfId="24182" xr:uid="{54EBA282-8DA0-4EB9-945D-0FC972A7FC2E}"/>
    <cellStyle name="Separador de milhares 7 5 11 2 3 2" xfId="40420" xr:uid="{BAA5116C-8530-4EE8-AA1A-2FBA79552AEA}"/>
    <cellStyle name="Separador de milhares 7 5 11 2 4" xfId="26055" xr:uid="{D32661AC-EAC8-4856-AA4A-6DEF650AA0B4}"/>
    <cellStyle name="Separador de milhares 7 5 11 2 5" xfId="27628" xr:uid="{6D197626-8576-4E7E-8DF3-7AAFE84115A6}"/>
    <cellStyle name="Separador de milhares 7 5 11 2 6" xfId="35434" xr:uid="{378C75C6-5045-4739-A2ED-1420DAC77F6E}"/>
    <cellStyle name="Separador de milhares 7 5 11 2 7" xfId="43577" xr:uid="{085BDB81-0E6A-4F9D-B44C-E6E6BAC01558}"/>
    <cellStyle name="Separador de milhares 7 5 11 3" xfId="24184" xr:uid="{F4EA019E-8AFC-45AA-BD15-C8862D2B6D3D}"/>
    <cellStyle name="Separador de milhares 7 5 11 3 2" xfId="29572" xr:uid="{9D840DD3-CF2B-4586-BC87-F8B918A26005}"/>
    <cellStyle name="Separador de milhares 7 5 11 3 3" xfId="40422" xr:uid="{51B70E00-A270-4F33-9C2A-06C9C68831E2}"/>
    <cellStyle name="Separador de milhares 7 5 11 3 4" xfId="44798" xr:uid="{5715FBDC-C31B-4AB8-A76D-2D467875B977}"/>
    <cellStyle name="Separador de milhares 7 5 11 4" xfId="24181" xr:uid="{BC63B635-1D95-41AB-9C94-CE96ED407670}"/>
    <cellStyle name="Separador de milhares 7 5 11 4 2" xfId="32596" xr:uid="{EF8845FF-0E38-4D3D-A6B1-01FCC424D425}"/>
    <cellStyle name="Separador de milhares 7 5 11 4 3" xfId="40419" xr:uid="{7F731647-3C72-48A3-A0FA-22E3C3B23A43}"/>
    <cellStyle name="Separador de milhares 7 5 11 4 4" xfId="47328" xr:uid="{944436FF-6A4E-41B8-89F5-87F7879ADCC4}"/>
    <cellStyle name="Separador de milhares 7 5 11 5" xfId="33883" xr:uid="{D3EC9DFF-230A-4F4D-B568-3299BD68C249}"/>
    <cellStyle name="Separador de milhares 7 5 11 5 2" xfId="48762" xr:uid="{ECA5274E-8230-40A1-9987-ED9185FE68DB}"/>
    <cellStyle name="Separador de milhares 7 5 11 6" xfId="42354" xr:uid="{D7FCA68D-8057-4C66-A24B-5684FF18BEFC}"/>
    <cellStyle name="Separador de milhares 7 5 12" xfId="14633" xr:uid="{9F3F7150-3E96-4AA9-86B9-4C1A725AB93B}"/>
    <cellStyle name="Separador de milhares 7 5 12 2" xfId="17263" xr:uid="{C3E33C5F-27E7-4E82-B1EB-7D739D245E72}"/>
    <cellStyle name="Separador de milhares 7 5 12 2 2" xfId="24187" xr:uid="{5926ED37-D80D-4F5D-A476-A11080DE1E27}"/>
    <cellStyle name="Separador de milhares 7 5 12 2 2 2" xfId="30796" xr:uid="{28D04FEE-D173-4CCD-BD26-04E8596B3D9E}"/>
    <cellStyle name="Separador de milhares 7 5 12 2 2 3" xfId="40425" xr:uid="{8CFD61CA-A2C8-44A9-B722-DBE7F7B0C264}"/>
    <cellStyle name="Separador de milhares 7 5 12 2 2 4" xfId="46022" xr:uid="{7EE9FA68-1B5A-4EC6-9AE0-9C7FB511687C}"/>
    <cellStyle name="Separador de milhares 7 5 12 2 3" xfId="24186" xr:uid="{D9C7FCAC-A043-45E3-9CEF-5570C4ED52CD}"/>
    <cellStyle name="Separador de milhares 7 5 12 2 3 2" xfId="40424" xr:uid="{39D6C1DB-4443-4620-B0C2-B004F1B15DEA}"/>
    <cellStyle name="Separador de milhares 7 5 12 2 4" xfId="26056" xr:uid="{53616C08-7EEA-4788-8C66-EBBD9FD7CA76}"/>
    <cellStyle name="Separador de milhares 7 5 12 2 5" xfId="27629" xr:uid="{CE7E966E-DC68-4F51-9C84-0B80515F3945}"/>
    <cellStyle name="Separador de milhares 7 5 12 2 6" xfId="35435" xr:uid="{2BC82521-A25D-4731-BF32-1769D6740123}"/>
    <cellStyle name="Separador de milhares 7 5 12 2 7" xfId="43578" xr:uid="{02010886-A227-4D26-95A4-D96A91C95213}"/>
    <cellStyle name="Separador de milhares 7 5 12 3" xfId="24188" xr:uid="{4F9E9F14-C685-452B-A0A4-F0A33701504F}"/>
    <cellStyle name="Separador de milhares 7 5 12 3 2" xfId="29573" xr:uid="{20AB6BA7-CA5A-4705-A727-65AD1F56FBC9}"/>
    <cellStyle name="Separador de milhares 7 5 12 3 3" xfId="40426" xr:uid="{EAA7296B-4CFB-4570-B6DE-77705EE07375}"/>
    <cellStyle name="Separador de milhares 7 5 12 3 4" xfId="44799" xr:uid="{7C62FCB2-2C14-4EF9-A1E8-F66C29415D19}"/>
    <cellStyle name="Separador de milhares 7 5 12 4" xfId="24185" xr:uid="{8790F944-3A73-489D-A5F3-DB0DF212CFE8}"/>
    <cellStyle name="Separador de milhares 7 5 12 4 2" xfId="32597" xr:uid="{ACD2DB0E-2907-42DE-AF0D-B2DE9FDBC68C}"/>
    <cellStyle name="Separador de milhares 7 5 12 4 3" xfId="40423" xr:uid="{A77722F5-EF5F-45F4-B08E-ABDB7E54D86E}"/>
    <cellStyle name="Separador de milhares 7 5 12 4 4" xfId="47329" xr:uid="{2EFF889F-FBC0-4608-922D-90444E38434B}"/>
    <cellStyle name="Separador de milhares 7 5 12 5" xfId="33884" xr:uid="{226D213D-03B2-49BB-A232-4CB9CF2CCE25}"/>
    <cellStyle name="Separador de milhares 7 5 12 5 2" xfId="48763" xr:uid="{A024B427-3511-4371-9070-DB1526A1727E}"/>
    <cellStyle name="Separador de milhares 7 5 12 6" xfId="42355" xr:uid="{CDA17113-A218-4665-9373-DA623E1E4E4C}"/>
    <cellStyle name="Separador de milhares 7 5 13" xfId="14634" xr:uid="{83539505-485D-44D0-A235-F0D62C870C9A}"/>
    <cellStyle name="Separador de milhares 7 5 13 2" xfId="17264" xr:uid="{1EDC363C-3091-48EE-8B9E-59565973E909}"/>
    <cellStyle name="Separador de milhares 7 5 13 2 2" xfId="24191" xr:uid="{A708C534-D74E-4824-9FC0-C4B91C83DF49}"/>
    <cellStyle name="Separador de milhares 7 5 13 2 2 2" xfId="30797" xr:uid="{499062B3-CF7E-452A-8DA1-92418E1B3701}"/>
    <cellStyle name="Separador de milhares 7 5 13 2 2 3" xfId="40429" xr:uid="{F869460E-1FC7-466E-96FA-AA4F763B1CBF}"/>
    <cellStyle name="Separador de milhares 7 5 13 2 2 4" xfId="46023" xr:uid="{94FA43D4-2232-4784-AA79-80DBB365A3C9}"/>
    <cellStyle name="Separador de milhares 7 5 13 2 3" xfId="24190" xr:uid="{C13BE527-F8DB-4883-8730-369AAE0DF952}"/>
    <cellStyle name="Separador de milhares 7 5 13 2 3 2" xfId="40428" xr:uid="{536B3F4A-574E-40B1-AB79-06D03E73C68D}"/>
    <cellStyle name="Separador de milhares 7 5 13 2 4" xfId="26057" xr:uid="{50F80424-8343-459E-BEE6-CDE5D05EAE74}"/>
    <cellStyle name="Separador de milhares 7 5 13 2 5" xfId="27630" xr:uid="{0F17480A-D04B-4617-872E-2077AE0E0885}"/>
    <cellStyle name="Separador de milhares 7 5 13 2 6" xfId="35436" xr:uid="{81FDA15B-DF29-4700-8F27-90A2D160FB7D}"/>
    <cellStyle name="Separador de milhares 7 5 13 2 7" xfId="43579" xr:uid="{4DC97DD9-539C-4D1C-A826-EA6F59D0961D}"/>
    <cellStyle name="Separador de milhares 7 5 13 3" xfId="24192" xr:uid="{7FF9AF47-541C-4C0A-A705-650E69C3B867}"/>
    <cellStyle name="Separador de milhares 7 5 13 3 2" xfId="29574" xr:uid="{7A295602-60E6-4CFD-8992-9E5852BCFE2D}"/>
    <cellStyle name="Separador de milhares 7 5 13 3 3" xfId="40430" xr:uid="{F67B0F8A-148B-4B58-9700-3A7A24A32212}"/>
    <cellStyle name="Separador de milhares 7 5 13 3 4" xfId="44800" xr:uid="{2724C605-C5D6-4ECD-9286-18190AAE1851}"/>
    <cellStyle name="Separador de milhares 7 5 13 4" xfId="24189" xr:uid="{E118C4F1-03AA-4501-9DD8-887964F8AC50}"/>
    <cellStyle name="Separador de milhares 7 5 13 4 2" xfId="32598" xr:uid="{38F6846D-0BE6-41FF-B9EF-F85694BE6852}"/>
    <cellStyle name="Separador de milhares 7 5 13 4 3" xfId="40427" xr:uid="{10CE2A67-8996-4471-B045-53DB88440794}"/>
    <cellStyle name="Separador de milhares 7 5 13 4 4" xfId="47330" xr:uid="{B57781DF-666D-4F97-AB28-E8137875B869}"/>
    <cellStyle name="Separador de milhares 7 5 13 5" xfId="33885" xr:uid="{3D8EFF63-CC66-422E-A7D5-5878D5524A28}"/>
    <cellStyle name="Separador de milhares 7 5 13 5 2" xfId="48764" xr:uid="{1C0DDCFE-2101-4DE8-9A69-2DDC92659BA9}"/>
    <cellStyle name="Separador de milhares 7 5 13 6" xfId="42356" xr:uid="{F62142BE-7E97-4FB3-B5F3-359D85E8C719}"/>
    <cellStyle name="Separador de milhares 7 5 14" xfId="14635" xr:uid="{4FF0905C-E1AA-4990-A919-6E01C2571D4C}"/>
    <cellStyle name="Separador de milhares 7 5 14 2" xfId="17265" xr:uid="{5A281BBF-2215-4431-8281-896A8F480157}"/>
    <cellStyle name="Separador de milhares 7 5 14 2 2" xfId="24195" xr:uid="{77E6021C-2DD7-4183-820A-D69516064AE8}"/>
    <cellStyle name="Separador de milhares 7 5 14 2 2 2" xfId="30798" xr:uid="{C7F5BA54-A4DB-4BEC-97F5-297742FA624C}"/>
    <cellStyle name="Separador de milhares 7 5 14 2 2 3" xfId="40433" xr:uid="{9C499840-14D2-4CF2-84BB-D7373A4D01D3}"/>
    <cellStyle name="Separador de milhares 7 5 14 2 2 4" xfId="46024" xr:uid="{DB81AE12-66F2-470C-A0B2-58E850249CF5}"/>
    <cellStyle name="Separador de milhares 7 5 14 2 3" xfId="24194" xr:uid="{77EA2ECA-3BF1-42A2-B2FD-EC210276384F}"/>
    <cellStyle name="Separador de milhares 7 5 14 2 3 2" xfId="40432" xr:uid="{5FA37196-E8D1-4D6C-A16E-1EBB0AE9AFB8}"/>
    <cellStyle name="Separador de milhares 7 5 14 2 4" xfId="26058" xr:uid="{1D75B6AC-A0F4-4F8F-8F85-860FB70AB316}"/>
    <cellStyle name="Separador de milhares 7 5 14 2 5" xfId="27631" xr:uid="{9ADC12F4-48CE-4522-9B5B-93C21D9CE570}"/>
    <cellStyle name="Separador de milhares 7 5 14 2 6" xfId="35437" xr:uid="{6A00E8B7-7679-454E-9329-6B78F2A11D8B}"/>
    <cellStyle name="Separador de milhares 7 5 14 2 7" xfId="43580" xr:uid="{0D2E5C3C-86CA-425E-9657-9A8435F18130}"/>
    <cellStyle name="Separador de milhares 7 5 14 3" xfId="24196" xr:uid="{A09A1ABE-FCC3-4C4E-BF5A-DD9B8C97EBB0}"/>
    <cellStyle name="Separador de milhares 7 5 14 3 2" xfId="29575" xr:uid="{D5355F45-774F-4DA1-BFE2-2DC0CFAA6D3C}"/>
    <cellStyle name="Separador de milhares 7 5 14 3 3" xfId="40434" xr:uid="{F0D50D32-CF05-4CD2-A577-8E596B654B9D}"/>
    <cellStyle name="Separador de milhares 7 5 14 3 4" xfId="44801" xr:uid="{ECF6FA2C-75FC-4BBA-947A-E5910123CF79}"/>
    <cellStyle name="Separador de milhares 7 5 14 4" xfId="24193" xr:uid="{59C757BC-389A-411F-A184-39EC516AE642}"/>
    <cellStyle name="Separador de milhares 7 5 14 4 2" xfId="32599" xr:uid="{17C3013F-BB9C-4612-8BF7-C04397D5FB98}"/>
    <cellStyle name="Separador de milhares 7 5 14 4 3" xfId="40431" xr:uid="{DBA23283-1D28-4DFD-B8F1-156AED3F5B3C}"/>
    <cellStyle name="Separador de milhares 7 5 14 4 4" xfId="47331" xr:uid="{D539FCCE-F3CD-49EB-ADA3-DC3A4FFF0B8D}"/>
    <cellStyle name="Separador de milhares 7 5 14 5" xfId="33886" xr:uid="{F85FCAAC-789E-4D0E-8351-868471FC2663}"/>
    <cellStyle name="Separador de milhares 7 5 14 5 2" xfId="48765" xr:uid="{22E68760-C009-479B-A4A0-68877E78285F}"/>
    <cellStyle name="Separador de milhares 7 5 14 6" xfId="42357" xr:uid="{345465C2-7976-489F-AA17-44061319EDF1}"/>
    <cellStyle name="Separador de milhares 7 5 15" xfId="14636" xr:uid="{52CE94E3-CF71-4BA1-8A19-BB6F3E6844D7}"/>
    <cellStyle name="Separador de milhares 7 5 15 2" xfId="17266" xr:uid="{52D70EB7-5C8A-4B73-A595-4FF13335DC2F}"/>
    <cellStyle name="Separador de milhares 7 5 15 2 2" xfId="24199" xr:uid="{C099BF27-74FF-490F-B581-32A9606DA4AF}"/>
    <cellStyle name="Separador de milhares 7 5 15 2 2 2" xfId="30799" xr:uid="{8DD62B89-5315-42D7-9B2A-DB419C660F70}"/>
    <cellStyle name="Separador de milhares 7 5 15 2 2 3" xfId="40437" xr:uid="{CFDE0DE4-4081-4036-8894-BFD1553D9972}"/>
    <cellStyle name="Separador de milhares 7 5 15 2 2 4" xfId="46025" xr:uid="{86F5B332-2880-44E7-A565-5052712115A4}"/>
    <cellStyle name="Separador de milhares 7 5 15 2 3" xfId="24198" xr:uid="{E061E25E-49B8-4B39-ABA9-7D5C8884B093}"/>
    <cellStyle name="Separador de milhares 7 5 15 2 3 2" xfId="40436" xr:uid="{DB1B3CF8-94F2-4160-B408-591EFCF2A8D7}"/>
    <cellStyle name="Separador de milhares 7 5 15 2 4" xfId="26059" xr:uid="{29966DA2-DC45-4EDD-A381-1F2A6F3F2F7D}"/>
    <cellStyle name="Separador de milhares 7 5 15 2 5" xfId="27632" xr:uid="{73351381-F4BF-45F9-9684-2588667627C5}"/>
    <cellStyle name="Separador de milhares 7 5 15 2 6" xfId="35438" xr:uid="{713C0608-29CA-4BC4-80EB-66B6EE7B9A36}"/>
    <cellStyle name="Separador de milhares 7 5 15 2 7" xfId="43581" xr:uid="{16DC9A34-4D99-40B9-AB48-A4F5C344BC58}"/>
    <cellStyle name="Separador de milhares 7 5 15 3" xfId="24200" xr:uid="{FC91FAE5-6D8C-42CE-A3E5-C01816FF4D41}"/>
    <cellStyle name="Separador de milhares 7 5 15 3 2" xfId="29576" xr:uid="{FE186BE7-7899-40F2-9FC0-01BD5A986AEF}"/>
    <cellStyle name="Separador de milhares 7 5 15 3 3" xfId="40438" xr:uid="{8526B727-6206-4A88-B5EA-04EA231EC9FF}"/>
    <cellStyle name="Separador de milhares 7 5 15 3 4" xfId="44802" xr:uid="{1C5F769A-70EB-4B4E-A245-FDD8133720E6}"/>
    <cellStyle name="Separador de milhares 7 5 15 4" xfId="24197" xr:uid="{364E9087-EF1E-4B9D-BDD2-13EB4C168DAD}"/>
    <cellStyle name="Separador de milhares 7 5 15 4 2" xfId="32600" xr:uid="{CAED1766-BB4C-4FBF-85DE-D55DDD080AAE}"/>
    <cellStyle name="Separador de milhares 7 5 15 4 3" xfId="40435" xr:uid="{93C2D9BE-FD4F-4210-B3B5-D01B749B48D0}"/>
    <cellStyle name="Separador de milhares 7 5 15 4 4" xfId="47332" xr:uid="{7D363293-0802-4B24-B537-F5CF241CDDE1}"/>
    <cellStyle name="Separador de milhares 7 5 15 5" xfId="33887" xr:uid="{D8DA69F7-2A52-4E62-A5EB-1717B0396557}"/>
    <cellStyle name="Separador de milhares 7 5 15 5 2" xfId="48766" xr:uid="{D51D8A54-A49C-48C9-BFCE-9C57F95A0867}"/>
    <cellStyle name="Separador de milhares 7 5 15 6" xfId="42358" xr:uid="{D367741B-7134-4E12-91FC-49EBA2FA43D5}"/>
    <cellStyle name="Separador de milhares 7 5 16" xfId="14637" xr:uid="{330D3DCB-052E-497E-A956-52A51449436A}"/>
    <cellStyle name="Separador de milhares 7 5 16 2" xfId="17267" xr:uid="{DEC049CE-36E9-451B-9B6C-16A86ECB2766}"/>
    <cellStyle name="Separador de milhares 7 5 16 2 2" xfId="24203" xr:uid="{DC8930D8-FC97-4629-9617-FF7954884F8D}"/>
    <cellStyle name="Separador de milhares 7 5 16 2 2 2" xfId="30800" xr:uid="{E7AC425D-E22B-4EED-B662-E2D9957648D1}"/>
    <cellStyle name="Separador de milhares 7 5 16 2 2 3" xfId="40441" xr:uid="{3835BEC9-4478-4711-ABD9-C3E82A525CC5}"/>
    <cellStyle name="Separador de milhares 7 5 16 2 2 4" xfId="46026" xr:uid="{EE2E3D9D-E56B-476A-9093-BB9BF4C1DEB0}"/>
    <cellStyle name="Separador de milhares 7 5 16 2 3" xfId="24202" xr:uid="{DFCFF7AC-4B1C-4EF4-AA7E-A3390C7A5159}"/>
    <cellStyle name="Separador de milhares 7 5 16 2 3 2" xfId="40440" xr:uid="{EB7FF449-5E71-4160-A08B-D13F3032EEEC}"/>
    <cellStyle name="Separador de milhares 7 5 16 2 4" xfId="26060" xr:uid="{2FD88ED6-FC3E-47DB-8A57-B3F381540CBB}"/>
    <cellStyle name="Separador de milhares 7 5 16 2 5" xfId="27633" xr:uid="{1234D965-1AA4-4AD7-875F-5CEFE367EAD9}"/>
    <cellStyle name="Separador de milhares 7 5 16 2 6" xfId="35439" xr:uid="{3CD11A74-4687-4561-B912-CF0CB8A68B31}"/>
    <cellStyle name="Separador de milhares 7 5 16 2 7" xfId="43582" xr:uid="{38A558C4-A576-4DC7-A7AB-0340134226DC}"/>
    <cellStyle name="Separador de milhares 7 5 16 3" xfId="24204" xr:uid="{7D16CCB1-AC8B-4303-84DC-714D998F2BA8}"/>
    <cellStyle name="Separador de milhares 7 5 16 3 2" xfId="29577" xr:uid="{699652DE-08A5-4E5B-ABF8-F85F42471338}"/>
    <cellStyle name="Separador de milhares 7 5 16 3 3" xfId="40442" xr:uid="{C467BAD1-69F6-47EB-A6E2-731CF533B678}"/>
    <cellStyle name="Separador de milhares 7 5 16 3 4" xfId="44803" xr:uid="{822A5E2A-BE0D-49B8-ADBB-358B2354C93F}"/>
    <cellStyle name="Separador de milhares 7 5 16 4" xfId="24201" xr:uid="{9E956DB0-5EE2-4A12-B95B-CA8A1B3B0D0C}"/>
    <cellStyle name="Separador de milhares 7 5 16 4 2" xfId="32601" xr:uid="{4C63685E-3FD6-47AA-88B6-F532088175D3}"/>
    <cellStyle name="Separador de milhares 7 5 16 4 3" xfId="40439" xr:uid="{8159F015-8CD2-4568-B7A2-B548D7F35DDC}"/>
    <cellStyle name="Separador de milhares 7 5 16 4 4" xfId="47333" xr:uid="{540A8745-BC6F-401A-A490-F0D30656273B}"/>
    <cellStyle name="Separador de milhares 7 5 16 5" xfId="33888" xr:uid="{032F2251-7AE0-45C8-A120-6B74766766F4}"/>
    <cellStyle name="Separador de milhares 7 5 16 5 2" xfId="48767" xr:uid="{FD076664-D029-4AE9-8147-F58DCA130533}"/>
    <cellStyle name="Separador de milhares 7 5 16 6" xfId="42359" xr:uid="{FDB7643D-F5C1-4183-B83E-72E16DE08F98}"/>
    <cellStyle name="Separador de milhares 7 5 17" xfId="14638" xr:uid="{E00EC04D-178B-4347-A642-702450072D81}"/>
    <cellStyle name="Separador de milhares 7 5 17 2" xfId="17268" xr:uid="{A7A22A56-5662-49EC-8886-9F39EB77E925}"/>
    <cellStyle name="Separador de milhares 7 5 17 2 2" xfId="24207" xr:uid="{B76621C4-0CBA-40CF-90AB-9715A290D36C}"/>
    <cellStyle name="Separador de milhares 7 5 17 2 2 2" xfId="30801" xr:uid="{CEB87D1B-1434-4C77-960D-39FA48AE1841}"/>
    <cellStyle name="Separador de milhares 7 5 17 2 2 3" xfId="40445" xr:uid="{C3722819-6C61-4D55-A7F0-48F4D4F96CCA}"/>
    <cellStyle name="Separador de milhares 7 5 17 2 2 4" xfId="46027" xr:uid="{987781A9-76F5-49AA-9BC9-F765E211E1DE}"/>
    <cellStyle name="Separador de milhares 7 5 17 2 3" xfId="24206" xr:uid="{19D7BC15-E428-42B0-92B7-0BA9D6B82331}"/>
    <cellStyle name="Separador de milhares 7 5 17 2 3 2" xfId="40444" xr:uid="{A2503030-E7E4-4A8B-8421-A4CCE8727701}"/>
    <cellStyle name="Separador de milhares 7 5 17 2 4" xfId="26061" xr:uid="{EA0D4249-136C-474D-9B17-51D5298D2D7C}"/>
    <cellStyle name="Separador de milhares 7 5 17 2 5" xfId="27634" xr:uid="{F57E26C5-ED96-41F8-A6B8-D97596610BF9}"/>
    <cellStyle name="Separador de milhares 7 5 17 2 6" xfId="35440" xr:uid="{A79E5999-24A1-4960-8721-EF5E45EDFAC6}"/>
    <cellStyle name="Separador de milhares 7 5 17 2 7" xfId="43583" xr:uid="{1B9A6EC0-41B7-4E18-87C6-F2284FE5602E}"/>
    <cellStyle name="Separador de milhares 7 5 17 3" xfId="24208" xr:uid="{98F96B67-DC11-4C91-9445-D5E0CCF8A3C2}"/>
    <cellStyle name="Separador de milhares 7 5 17 3 2" xfId="29578" xr:uid="{C4386E1B-12B9-4CEC-99B0-1CFA2BC26F74}"/>
    <cellStyle name="Separador de milhares 7 5 17 3 3" xfId="40446" xr:uid="{9CB72FF0-DDFA-4BA0-B39A-2B23B8BE3218}"/>
    <cellStyle name="Separador de milhares 7 5 17 3 4" xfId="44804" xr:uid="{35A57DCD-DD63-49FE-B525-581E19F234B1}"/>
    <cellStyle name="Separador de milhares 7 5 17 4" xfId="24205" xr:uid="{A67FB11D-4471-49AF-817C-4D6FC8482A1C}"/>
    <cellStyle name="Separador de milhares 7 5 17 4 2" xfId="32602" xr:uid="{2707A400-B17E-4E6F-A0C1-39FB9ACD5BF9}"/>
    <cellStyle name="Separador de milhares 7 5 17 4 3" xfId="40443" xr:uid="{DAA82DE9-C761-4229-80AA-DD985935AA3B}"/>
    <cellStyle name="Separador de milhares 7 5 17 4 4" xfId="47334" xr:uid="{A76440AE-539B-4AF3-9990-220E9C020EC9}"/>
    <cellStyle name="Separador de milhares 7 5 17 5" xfId="33889" xr:uid="{91727931-0A2E-4BBF-8C30-B5DD2135888F}"/>
    <cellStyle name="Separador de milhares 7 5 17 5 2" xfId="48768" xr:uid="{63D7F10A-42C0-4639-9BD8-EA05A6186905}"/>
    <cellStyle name="Separador de milhares 7 5 17 6" xfId="42360" xr:uid="{01EC9F58-B10B-4E0F-84EA-25CB7EAEB5A0}"/>
    <cellStyle name="Separador de milhares 7 5 18" xfId="17260" xr:uid="{9E464904-6051-48E7-800A-1FF1E57B4DBE}"/>
    <cellStyle name="Separador de milhares 7 5 18 2" xfId="24210" xr:uid="{B5F3BB0F-D8F6-4E37-A763-AF531A2A5892}"/>
    <cellStyle name="Separador de milhares 7 5 18 2 2" xfId="30793" xr:uid="{AC474D0A-E751-4EC3-92B9-F469C09DD29D}"/>
    <cellStyle name="Separador de milhares 7 5 18 2 3" xfId="40448" xr:uid="{082A3A67-B342-4482-9536-AC48B470BCAC}"/>
    <cellStyle name="Separador de milhares 7 5 18 2 4" xfId="46019" xr:uid="{FCD4F054-ECB8-452A-9547-46891005181C}"/>
    <cellStyle name="Separador de milhares 7 5 18 3" xfId="24209" xr:uid="{9E8A0C78-5865-4879-9712-9CF59084F5CA}"/>
    <cellStyle name="Separador de milhares 7 5 18 3 2" xfId="40447" xr:uid="{3649935E-21F2-405F-BD79-C779F0911296}"/>
    <cellStyle name="Separador de milhares 7 5 18 4" xfId="26053" xr:uid="{3A01ABCE-4B42-4B96-9F6E-6993E71FEDAB}"/>
    <cellStyle name="Separador de milhares 7 5 18 5" xfId="27626" xr:uid="{FF6110AF-9F98-4AAF-969D-DCC74BA1D142}"/>
    <cellStyle name="Separador de milhares 7 5 18 6" xfId="35432" xr:uid="{C07B98F7-8701-4680-941C-84F1B827942D}"/>
    <cellStyle name="Separador de milhares 7 5 18 7" xfId="43575" xr:uid="{164C6B84-FB8B-4D00-BEF9-5D4BD70F135F}"/>
    <cellStyle name="Separador de milhares 7 5 19" xfId="24211" xr:uid="{5F3C87D0-279F-4027-A1A0-EBBAEA8A8560}"/>
    <cellStyle name="Separador de milhares 7 5 19 2" xfId="29570" xr:uid="{E7368891-F090-40D9-853F-6D23DA21215E}"/>
    <cellStyle name="Separador de milhares 7 5 19 3" xfId="40449" xr:uid="{FEDACEB8-DEC5-450B-864F-5C8C4771E53B}"/>
    <cellStyle name="Separador de milhares 7 5 19 4" xfId="44796" xr:uid="{E4548A49-3790-426F-8120-B30B6DC43D40}"/>
    <cellStyle name="Separador de milhares 7 5 2" xfId="14639" xr:uid="{70CAF3E3-953C-4AC8-A928-6CAADA2EA449}"/>
    <cellStyle name="Separador de milhares 7 5 2 2" xfId="17269" xr:uid="{D8F36A7B-64E3-4361-9A92-539CC5E1626B}"/>
    <cellStyle name="Separador de milhares 7 5 2 2 2" xfId="24214" xr:uid="{0F61438A-9CAB-4522-B5F8-C61573BB4ED5}"/>
    <cellStyle name="Separador de milhares 7 5 2 2 2 2" xfId="30802" xr:uid="{A24BE68C-CD4E-4778-A241-6F7CA829DB2C}"/>
    <cellStyle name="Separador de milhares 7 5 2 2 2 3" xfId="40452" xr:uid="{62221BE9-7957-4ACB-AE33-DDC1E89C53DD}"/>
    <cellStyle name="Separador de milhares 7 5 2 2 2 4" xfId="46028" xr:uid="{73CD5111-6A71-4A8E-B383-6EA69A25CC10}"/>
    <cellStyle name="Separador de milhares 7 5 2 2 3" xfId="24213" xr:uid="{87C1712F-8BA1-4E22-AFFA-44BEF72CBE01}"/>
    <cellStyle name="Separador de milhares 7 5 2 2 3 2" xfId="40451" xr:uid="{A6BB1DAE-411A-45E5-A4B5-56954FDF371B}"/>
    <cellStyle name="Separador de milhares 7 5 2 2 4" xfId="26062" xr:uid="{395D1BA4-620F-49A9-AFF2-9F67FC728C9E}"/>
    <cellStyle name="Separador de milhares 7 5 2 2 5" xfId="27635" xr:uid="{CCA39CA3-9897-4690-9902-92BB5FE4A090}"/>
    <cellStyle name="Separador de milhares 7 5 2 2 6" xfId="35441" xr:uid="{5E7E1A81-8745-4027-BE4B-7945CE5892FD}"/>
    <cellStyle name="Separador de milhares 7 5 2 2 7" xfId="43584" xr:uid="{6BEE20B3-5F6C-49B9-8CB1-CEF30864D2CF}"/>
    <cellStyle name="Separador de milhares 7 5 2 3" xfId="24215" xr:uid="{E179B9B3-765B-4775-867D-06D979E6BA6F}"/>
    <cellStyle name="Separador de milhares 7 5 2 3 2" xfId="29579" xr:uid="{78B02A92-8B0F-41BC-8990-10DECE8177A6}"/>
    <cellStyle name="Separador de milhares 7 5 2 3 3" xfId="40453" xr:uid="{232177D4-49F0-4EB1-970B-7129D41DEF5A}"/>
    <cellStyle name="Separador de milhares 7 5 2 3 4" xfId="44805" xr:uid="{6A91660B-0598-45E1-9A18-1ADE866DADBA}"/>
    <cellStyle name="Separador de milhares 7 5 2 4" xfId="24212" xr:uid="{00E09C8E-9008-4C23-9B84-498E143A065E}"/>
    <cellStyle name="Separador de milhares 7 5 2 4 2" xfId="32603" xr:uid="{2E6AB528-60BA-4359-8DA4-A30A97A8CFBE}"/>
    <cellStyle name="Separador de milhares 7 5 2 4 3" xfId="40450" xr:uid="{E8702620-0511-4836-8B1C-52337DE3D610}"/>
    <cellStyle name="Separador de milhares 7 5 2 4 4" xfId="47335" xr:uid="{DD305098-C373-4D8D-A24B-29807B2EACB9}"/>
    <cellStyle name="Separador de milhares 7 5 2 5" xfId="33890" xr:uid="{259E1F5D-03B6-436C-8369-537D5B134BDD}"/>
    <cellStyle name="Separador de milhares 7 5 2 5 2" xfId="48769" xr:uid="{4E7967D5-E763-48AC-AA5C-7E425CA38952}"/>
    <cellStyle name="Separador de milhares 7 5 2 6" xfId="42361" xr:uid="{F7662240-3B5C-4341-AA37-8922EAB64B18}"/>
    <cellStyle name="Separador de milhares 7 5 20" xfId="24176" xr:uid="{6A7E5495-0C0A-46BF-B42F-36043106F112}"/>
    <cellStyle name="Separador de milhares 7 5 20 2" xfId="32594" xr:uid="{9FBBB4F5-4FD6-4B1D-8F6C-2C6074BC894E}"/>
    <cellStyle name="Separador de milhares 7 5 20 3" xfId="40414" xr:uid="{80D0D8EB-9808-428B-A3E9-CAF5BA93A82D}"/>
    <cellStyle name="Separador de milhares 7 5 20 4" xfId="47326" xr:uid="{86788B3E-BC6D-42BB-A324-7848B412D2D2}"/>
    <cellStyle name="Separador de milhares 7 5 21" xfId="42352" xr:uid="{D17D7B94-EFB4-49F8-8154-DA491EECF5D0}"/>
    <cellStyle name="Separador de milhares 7 5 3" xfId="14640" xr:uid="{13A70668-4AB9-49FC-BE29-5E6589B67CEF}"/>
    <cellStyle name="Separador de milhares 7 5 3 2" xfId="17270" xr:uid="{7C77956D-B587-4811-AE19-8B3C349826CC}"/>
    <cellStyle name="Separador de milhares 7 5 3 2 2" xfId="24218" xr:uid="{E4A4D47B-82D1-4898-81AE-CBC036FDD0E4}"/>
    <cellStyle name="Separador de milhares 7 5 3 2 2 2" xfId="30803" xr:uid="{32F4AF1F-5BDB-4039-B2ED-9239DF12C084}"/>
    <cellStyle name="Separador de milhares 7 5 3 2 2 3" xfId="40456" xr:uid="{B7875B6E-3B74-484D-9CC9-5BCC7FC8323C}"/>
    <cellStyle name="Separador de milhares 7 5 3 2 2 4" xfId="46029" xr:uid="{6F4F21D7-FBC7-4902-9D54-3507BB0BF28C}"/>
    <cellStyle name="Separador de milhares 7 5 3 2 3" xfId="24217" xr:uid="{444D3DC8-C2C1-4824-BA8F-742E2DE71844}"/>
    <cellStyle name="Separador de milhares 7 5 3 2 3 2" xfId="40455" xr:uid="{D3EFED14-AA3A-4FB5-9009-1A9E8883B233}"/>
    <cellStyle name="Separador de milhares 7 5 3 2 4" xfId="26063" xr:uid="{BBEC0C9A-669B-4FCB-A5B3-A61C35FF7258}"/>
    <cellStyle name="Separador de milhares 7 5 3 2 5" xfId="27636" xr:uid="{A9181715-8ED6-4DD6-9E30-6D0992128B6B}"/>
    <cellStyle name="Separador de milhares 7 5 3 2 6" xfId="35442" xr:uid="{239CC589-0F55-48E8-AC6F-D26C171D4EBD}"/>
    <cellStyle name="Separador de milhares 7 5 3 2 7" xfId="43585" xr:uid="{9116BC92-947E-4BEA-B890-5D821CA69B4E}"/>
    <cellStyle name="Separador de milhares 7 5 3 3" xfId="24219" xr:uid="{A96D51E8-1A24-4961-8A12-FE18FA1102D4}"/>
    <cellStyle name="Separador de milhares 7 5 3 3 2" xfId="29580" xr:uid="{6438B3F3-8E0F-4E45-B29E-CE3F298847A8}"/>
    <cellStyle name="Separador de milhares 7 5 3 3 3" xfId="40457" xr:uid="{FD391C14-0501-4404-9E75-D1F2C951247C}"/>
    <cellStyle name="Separador de milhares 7 5 3 3 4" xfId="44806" xr:uid="{35C3087B-444E-443E-9515-D5C07E532617}"/>
    <cellStyle name="Separador de milhares 7 5 3 4" xfId="24216" xr:uid="{00D03DF9-C74B-43F4-B7E7-6A1FB9E6335E}"/>
    <cellStyle name="Separador de milhares 7 5 3 4 2" xfId="32604" xr:uid="{7C60118D-1816-43C7-A8E6-2442AB60BC44}"/>
    <cellStyle name="Separador de milhares 7 5 3 4 3" xfId="40454" xr:uid="{CB86E80B-4439-49A5-8B8E-CCFA74BA6E6B}"/>
    <cellStyle name="Separador de milhares 7 5 3 4 4" xfId="47336" xr:uid="{2F739A2A-E587-4143-A948-A3CC0A261189}"/>
    <cellStyle name="Separador de milhares 7 5 3 5" xfId="33891" xr:uid="{8D375A24-AFF4-492C-A4F9-EDF5F3E6790A}"/>
    <cellStyle name="Separador de milhares 7 5 3 5 2" xfId="48770" xr:uid="{7E1DA5F6-A42C-44A4-AC4D-811857C1196F}"/>
    <cellStyle name="Separador de milhares 7 5 3 6" xfId="42362" xr:uid="{87BADB03-A94C-40BA-B521-D31D3C81E110}"/>
    <cellStyle name="Separador de milhares 7 5 4" xfId="14641" xr:uid="{A0246AE0-F210-45BC-AE2F-FD58F710661D}"/>
    <cellStyle name="Separador de milhares 7 5 4 2" xfId="17271" xr:uid="{98090502-2071-49EE-B59E-E44105D681D3}"/>
    <cellStyle name="Separador de milhares 7 5 4 2 2" xfId="24222" xr:uid="{0822A661-7108-4491-B09D-EAA4E3DCCA75}"/>
    <cellStyle name="Separador de milhares 7 5 4 2 2 2" xfId="30804" xr:uid="{3FC9C3D3-AB42-4E48-A19D-8AAFB659F41F}"/>
    <cellStyle name="Separador de milhares 7 5 4 2 2 3" xfId="40460" xr:uid="{5BE9ABDB-3CFB-466E-A90D-930252809584}"/>
    <cellStyle name="Separador de milhares 7 5 4 2 2 4" xfId="46030" xr:uid="{180D7E0F-FE82-445F-8EFF-04C798A1477D}"/>
    <cellStyle name="Separador de milhares 7 5 4 2 3" xfId="24221" xr:uid="{ED0193FA-FF47-4075-9E60-B36734BF467F}"/>
    <cellStyle name="Separador de milhares 7 5 4 2 3 2" xfId="40459" xr:uid="{124D45BC-69C9-4631-AAB2-EC4546B41290}"/>
    <cellStyle name="Separador de milhares 7 5 4 2 4" xfId="26064" xr:uid="{D8616ACE-0665-4981-AF55-BC6519ED6DDB}"/>
    <cellStyle name="Separador de milhares 7 5 4 2 5" xfId="27637" xr:uid="{769B964E-6CA9-4AED-BAA8-824F7D61D709}"/>
    <cellStyle name="Separador de milhares 7 5 4 2 6" xfId="35443" xr:uid="{C9EC001E-6199-4412-BC4B-52793C8B8B9C}"/>
    <cellStyle name="Separador de milhares 7 5 4 2 7" xfId="43586" xr:uid="{B749501C-D778-4E8F-82F9-929DAE97A216}"/>
    <cellStyle name="Separador de milhares 7 5 4 3" xfId="24223" xr:uid="{B2EC56E2-BCB0-4A08-BF89-2168E7EFF099}"/>
    <cellStyle name="Separador de milhares 7 5 4 3 2" xfId="29581" xr:uid="{03011841-39EF-4775-B9D0-373396BF360B}"/>
    <cellStyle name="Separador de milhares 7 5 4 3 3" xfId="40461" xr:uid="{4FE0A85E-A612-4143-9EDF-F1D2BBB40004}"/>
    <cellStyle name="Separador de milhares 7 5 4 3 4" xfId="44807" xr:uid="{643B5EEC-68FE-476E-AEFA-3E57F2230B5A}"/>
    <cellStyle name="Separador de milhares 7 5 4 4" xfId="24220" xr:uid="{F02C55CB-B09A-4838-9977-787E9225C29A}"/>
    <cellStyle name="Separador de milhares 7 5 4 4 2" xfId="32605" xr:uid="{0062D4CB-E2D3-4C2B-8B20-8842756916C7}"/>
    <cellStyle name="Separador de milhares 7 5 4 4 3" xfId="40458" xr:uid="{1B81E9B4-7E72-44A9-9B2D-FEBAA8DD4A5E}"/>
    <cellStyle name="Separador de milhares 7 5 4 4 4" xfId="47337" xr:uid="{96D9EE96-6299-464C-B78E-9A9B30B46EF5}"/>
    <cellStyle name="Separador de milhares 7 5 4 5" xfId="33892" xr:uid="{79C6EF68-B285-441A-B489-7BF3BA0E80F0}"/>
    <cellStyle name="Separador de milhares 7 5 4 5 2" xfId="48771" xr:uid="{80EF8695-3393-45F5-8F4D-6886C9C2A06B}"/>
    <cellStyle name="Separador de milhares 7 5 4 6" xfId="42363" xr:uid="{4B9281A5-2FB8-41B6-8A84-E6934DDEB0A7}"/>
    <cellStyle name="Separador de milhares 7 5 5" xfId="14642" xr:uid="{A1DB31ED-376C-4E5E-A8A5-ED4D00395CEE}"/>
    <cellStyle name="Separador de milhares 7 5 5 2" xfId="17272" xr:uid="{CB4CBF08-0C5B-4248-BB75-990E3D6DDFDD}"/>
    <cellStyle name="Separador de milhares 7 5 5 2 2" xfId="24226" xr:uid="{C13819BA-19E8-41C9-BA69-C5359E8EFBC6}"/>
    <cellStyle name="Separador de milhares 7 5 5 2 2 2" xfId="30805" xr:uid="{AC627F65-89DA-45CB-B14E-7A76A1682F7A}"/>
    <cellStyle name="Separador de milhares 7 5 5 2 2 3" xfId="40464" xr:uid="{6DF23115-08C9-4812-A0FC-60D0D2850013}"/>
    <cellStyle name="Separador de milhares 7 5 5 2 2 4" xfId="46031" xr:uid="{49049A04-B3C3-4A52-BE35-90742160DCB6}"/>
    <cellStyle name="Separador de milhares 7 5 5 2 3" xfId="24225" xr:uid="{DDA1D59B-EDC9-491A-B283-5D046849C579}"/>
    <cellStyle name="Separador de milhares 7 5 5 2 3 2" xfId="40463" xr:uid="{307D1EBD-26A7-47A9-82AD-D4A341290045}"/>
    <cellStyle name="Separador de milhares 7 5 5 2 4" xfId="26065" xr:uid="{F706B9CC-69DB-43F1-A844-8AA9671C17BD}"/>
    <cellStyle name="Separador de milhares 7 5 5 2 5" xfId="27638" xr:uid="{A2857EDD-84D7-4A37-BF7D-0BE3ED81B84C}"/>
    <cellStyle name="Separador de milhares 7 5 5 2 6" xfId="35444" xr:uid="{00D1B7E2-8AD4-4AA9-85A4-B9B7CBBCEA6A}"/>
    <cellStyle name="Separador de milhares 7 5 5 2 7" xfId="43587" xr:uid="{6D888076-91FD-42D6-9422-4FD20CE826F9}"/>
    <cellStyle name="Separador de milhares 7 5 5 3" xfId="24227" xr:uid="{78182B6F-9D7C-43ED-8A88-9DEDEA894C68}"/>
    <cellStyle name="Separador de milhares 7 5 5 3 2" xfId="29582" xr:uid="{35DFF2C4-352C-49DB-B26E-D43F3C969CC4}"/>
    <cellStyle name="Separador de milhares 7 5 5 3 3" xfId="40465" xr:uid="{E4CF70DE-7E04-4BC8-86ED-D13A51364336}"/>
    <cellStyle name="Separador de milhares 7 5 5 3 4" xfId="44808" xr:uid="{06D14A93-5868-4BA8-A989-6885B2C7D81A}"/>
    <cellStyle name="Separador de milhares 7 5 5 4" xfId="24224" xr:uid="{C781E4F1-17D2-4829-9D2C-07376AB344B7}"/>
    <cellStyle name="Separador de milhares 7 5 5 4 2" xfId="32606" xr:uid="{94EC2FC0-016C-466B-9772-4C36B27D987B}"/>
    <cellStyle name="Separador de milhares 7 5 5 4 3" xfId="40462" xr:uid="{2D4E9BFB-3EF6-4E29-91E7-F2E2501FAABF}"/>
    <cellStyle name="Separador de milhares 7 5 5 4 4" xfId="47338" xr:uid="{6FE983B4-D492-4BD8-A5B1-5A5AFD0C723D}"/>
    <cellStyle name="Separador de milhares 7 5 5 5" xfId="33893" xr:uid="{74D0466B-0E37-4EE4-AD01-824BF456A83E}"/>
    <cellStyle name="Separador de milhares 7 5 5 5 2" xfId="48772" xr:uid="{6AF47C74-719D-4BAD-912B-6E116E954AEA}"/>
    <cellStyle name="Separador de milhares 7 5 5 6" xfId="42364" xr:uid="{B1D21731-6A4F-4B35-8084-8DA07746E0C1}"/>
    <cellStyle name="Separador de milhares 7 5 6" xfId="14643" xr:uid="{A6D993F5-8117-4655-8FC5-F4FF46666531}"/>
    <cellStyle name="Separador de milhares 7 5 6 2" xfId="17273" xr:uid="{F339BAFB-51DD-4981-AC1A-BC365F715A50}"/>
    <cellStyle name="Separador de milhares 7 5 6 2 2" xfId="24230" xr:uid="{398D197D-7919-4E58-B24C-3F2F3ACF6863}"/>
    <cellStyle name="Separador de milhares 7 5 6 2 2 2" xfId="30806" xr:uid="{E202F56F-038A-44CB-B6AC-E14AC411578B}"/>
    <cellStyle name="Separador de milhares 7 5 6 2 2 3" xfId="40468" xr:uid="{0073227F-7D3B-4EAC-A91A-FAC3CF2673F1}"/>
    <cellStyle name="Separador de milhares 7 5 6 2 2 4" xfId="46032" xr:uid="{4287C11B-BBE6-4CCD-B76E-761AE74D30CD}"/>
    <cellStyle name="Separador de milhares 7 5 6 2 3" xfId="24229" xr:uid="{513CA1E2-070E-43FD-B923-E1594D7DC19F}"/>
    <cellStyle name="Separador de milhares 7 5 6 2 3 2" xfId="40467" xr:uid="{F26A0049-2796-4B3D-ABAB-D41C447E81FA}"/>
    <cellStyle name="Separador de milhares 7 5 6 2 4" xfId="26066" xr:uid="{9C416473-993E-4951-A725-745FD0C2C739}"/>
    <cellStyle name="Separador de milhares 7 5 6 2 5" xfId="27639" xr:uid="{63D882AF-D604-4B88-988E-46D9075E156B}"/>
    <cellStyle name="Separador de milhares 7 5 6 2 6" xfId="35445" xr:uid="{0E95BFBE-EA88-405D-8C41-140FEE204BE2}"/>
    <cellStyle name="Separador de milhares 7 5 6 2 7" xfId="43588" xr:uid="{36F6A9FD-AAA7-4323-A773-D63D20C570FB}"/>
    <cellStyle name="Separador de milhares 7 5 6 3" xfId="24231" xr:uid="{17D238A3-0783-4581-9356-53B61C1EC000}"/>
    <cellStyle name="Separador de milhares 7 5 6 3 2" xfId="29583" xr:uid="{D19E080D-3EFD-4DBD-995C-E4F5F1B0AEF0}"/>
    <cellStyle name="Separador de milhares 7 5 6 3 3" xfId="40469" xr:uid="{DA523B9A-FB6B-4256-BC2B-08DF5146818F}"/>
    <cellStyle name="Separador de milhares 7 5 6 3 4" xfId="44809" xr:uid="{6DAF747D-08A4-471A-874C-EAC9B4FFC738}"/>
    <cellStyle name="Separador de milhares 7 5 6 4" xfId="24228" xr:uid="{7A0F67D6-A39C-4191-99B1-977CCDA70F17}"/>
    <cellStyle name="Separador de milhares 7 5 6 4 2" xfId="32607" xr:uid="{78813060-E7FF-4577-8B82-D03AC33D89DB}"/>
    <cellStyle name="Separador de milhares 7 5 6 4 3" xfId="40466" xr:uid="{1E4AC83A-93D5-495B-AAB7-CA8A80AA8306}"/>
    <cellStyle name="Separador de milhares 7 5 6 4 4" xfId="47339" xr:uid="{4AD621DB-297A-4937-8A93-74BD340D1378}"/>
    <cellStyle name="Separador de milhares 7 5 6 5" xfId="33894" xr:uid="{C326A333-BF8B-43E8-9C27-2C59C340E13D}"/>
    <cellStyle name="Separador de milhares 7 5 6 5 2" xfId="48773" xr:uid="{413A2226-1FA4-42AC-835A-6BE8B8089668}"/>
    <cellStyle name="Separador de milhares 7 5 6 6" xfId="42365" xr:uid="{4D3A047C-32F5-4B97-B4E3-E15FC3F013CC}"/>
    <cellStyle name="Separador de milhares 7 5 7" xfId="14644" xr:uid="{EAB30C7A-B69C-4F97-ADE0-09EDF7245057}"/>
    <cellStyle name="Separador de milhares 7 5 7 2" xfId="17274" xr:uid="{D4106C2F-DABF-4A34-B747-E304E1731E09}"/>
    <cellStyle name="Separador de milhares 7 5 7 2 2" xfId="24234" xr:uid="{54776055-5C4B-4435-8BDC-8451FDCE8093}"/>
    <cellStyle name="Separador de milhares 7 5 7 2 2 2" xfId="30807" xr:uid="{E9BE68F5-16AB-4D89-9ED6-2000C088ED06}"/>
    <cellStyle name="Separador de milhares 7 5 7 2 2 3" xfId="40472" xr:uid="{1F070BE9-E7BE-4AEA-86D6-DBC232EF1FFD}"/>
    <cellStyle name="Separador de milhares 7 5 7 2 2 4" xfId="46033" xr:uid="{3EAA7B83-C5B8-4A19-BCF8-E422E6BACC40}"/>
    <cellStyle name="Separador de milhares 7 5 7 2 3" xfId="24233" xr:uid="{49C57466-5C15-4C12-A112-DAA15C7DE6BA}"/>
    <cellStyle name="Separador de milhares 7 5 7 2 3 2" xfId="40471" xr:uid="{4438C6F5-CD18-4907-8B05-5D28E7DE7EDD}"/>
    <cellStyle name="Separador de milhares 7 5 7 2 4" xfId="26067" xr:uid="{5F58757B-1ACF-4E14-B550-B2AD3B9FF130}"/>
    <cellStyle name="Separador de milhares 7 5 7 2 5" xfId="27640" xr:uid="{A762AE26-7518-4585-873B-51745EBB755E}"/>
    <cellStyle name="Separador de milhares 7 5 7 2 6" xfId="35446" xr:uid="{B4F938FF-EAFE-40C6-A9FF-3D4D69152D0F}"/>
    <cellStyle name="Separador de milhares 7 5 7 2 7" xfId="43589" xr:uid="{977641DB-7CF4-4388-BDFD-18C939B98124}"/>
    <cellStyle name="Separador de milhares 7 5 7 3" xfId="24235" xr:uid="{AB966D12-CD97-4EF1-9039-38C3461D7357}"/>
    <cellStyle name="Separador de milhares 7 5 7 3 2" xfId="29584" xr:uid="{7A7FF53F-ACF9-43E0-B215-E233029C352D}"/>
    <cellStyle name="Separador de milhares 7 5 7 3 3" xfId="40473" xr:uid="{A465F55F-AF3B-4FCB-8C48-941FE4A1C9D0}"/>
    <cellStyle name="Separador de milhares 7 5 7 3 4" xfId="44810" xr:uid="{3D57057A-4A25-4687-9784-449CC1E447DA}"/>
    <cellStyle name="Separador de milhares 7 5 7 4" xfId="24232" xr:uid="{A1FB0F1C-11F0-483A-AA32-8EB46FD02BEF}"/>
    <cellStyle name="Separador de milhares 7 5 7 4 2" xfId="32608" xr:uid="{4544DD8C-5B67-4ADA-B71E-8A9F105614AA}"/>
    <cellStyle name="Separador de milhares 7 5 7 4 3" xfId="40470" xr:uid="{43A86E96-0478-4ED3-9D65-4A0DE35D9CB9}"/>
    <cellStyle name="Separador de milhares 7 5 7 4 4" xfId="47340" xr:uid="{21837D53-3CC8-4BA2-BC7B-17F3C6D108C8}"/>
    <cellStyle name="Separador de milhares 7 5 7 5" xfId="33895" xr:uid="{91FC8997-DCA6-4813-9B6C-C6150A98DDF0}"/>
    <cellStyle name="Separador de milhares 7 5 7 5 2" xfId="48774" xr:uid="{936C3286-DD70-4F21-944D-37DC3E8A8327}"/>
    <cellStyle name="Separador de milhares 7 5 7 6" xfId="42366" xr:uid="{5932DB1F-38C2-45B6-B3AE-58DF56EB71D6}"/>
    <cellStyle name="Separador de milhares 7 5 8" xfId="14645" xr:uid="{7E9BBEB4-BA6F-4E70-B7D0-693C058270AF}"/>
    <cellStyle name="Separador de milhares 7 5 8 2" xfId="17275" xr:uid="{BBE8CEBB-9E40-4A28-BF6B-70B5AADCFDB8}"/>
    <cellStyle name="Separador de milhares 7 5 8 2 2" xfId="24238" xr:uid="{B611F0AA-938C-4090-81C4-BD2EA8826D7B}"/>
    <cellStyle name="Separador de milhares 7 5 8 2 2 2" xfId="30808" xr:uid="{4E10F960-A7C1-44AA-8266-A3F90626A3FA}"/>
    <cellStyle name="Separador de milhares 7 5 8 2 2 3" xfId="40476" xr:uid="{71AEC65C-125B-422A-AB14-6744CB7AFE98}"/>
    <cellStyle name="Separador de milhares 7 5 8 2 2 4" xfId="46034" xr:uid="{080BE768-EDB4-470F-9ED1-31AF32F84A5B}"/>
    <cellStyle name="Separador de milhares 7 5 8 2 3" xfId="24237" xr:uid="{58E18476-6365-497B-9F9E-CC6838AD09BD}"/>
    <cellStyle name="Separador de milhares 7 5 8 2 3 2" xfId="40475" xr:uid="{53300B9D-CDB1-48B4-9562-DACA830F9826}"/>
    <cellStyle name="Separador de milhares 7 5 8 2 4" xfId="26068" xr:uid="{C2E14DD4-82BD-4F22-918D-CC224C401182}"/>
    <cellStyle name="Separador de milhares 7 5 8 2 5" xfId="27641" xr:uid="{6D16F3A3-3CC3-4FF7-86F0-926E6DC155E9}"/>
    <cellStyle name="Separador de milhares 7 5 8 2 6" xfId="35447" xr:uid="{86F33839-5479-4AB9-94FA-7A723ECF62EE}"/>
    <cellStyle name="Separador de milhares 7 5 8 2 7" xfId="43590" xr:uid="{1C18D659-66E9-4696-9C68-C543F6FC1B01}"/>
    <cellStyle name="Separador de milhares 7 5 8 3" xfId="24239" xr:uid="{2727A785-ACB8-40CD-B3E3-4FC80A596EDD}"/>
    <cellStyle name="Separador de milhares 7 5 8 3 2" xfId="29585" xr:uid="{08B6BD19-68C8-4B63-981F-52C1760D0FDB}"/>
    <cellStyle name="Separador de milhares 7 5 8 3 3" xfId="40477" xr:uid="{46614D58-B56A-4B99-8E29-AD0F3F7C8DC4}"/>
    <cellStyle name="Separador de milhares 7 5 8 3 4" xfId="44811" xr:uid="{ED4F2122-BFF4-4BF3-A9F9-9931AB6E9A2C}"/>
    <cellStyle name="Separador de milhares 7 5 8 4" xfId="24236" xr:uid="{D23AD306-7076-43C2-AC06-3661DA3223D3}"/>
    <cellStyle name="Separador de milhares 7 5 8 4 2" xfId="32609" xr:uid="{8F374CF1-1978-43FA-B96A-BB9222981DD5}"/>
    <cellStyle name="Separador de milhares 7 5 8 4 3" xfId="40474" xr:uid="{179D6BE2-218B-4F77-B939-C517C327E68F}"/>
    <cellStyle name="Separador de milhares 7 5 8 4 4" xfId="47341" xr:uid="{83B67B93-E5B0-4466-B85B-416EEF5B7DA5}"/>
    <cellStyle name="Separador de milhares 7 5 8 5" xfId="33896" xr:uid="{07728DB3-0079-48D4-A875-CAA4142FB3A1}"/>
    <cellStyle name="Separador de milhares 7 5 8 5 2" xfId="48775" xr:uid="{B9435A93-DF5B-4F1F-9AEC-9A998B15367B}"/>
    <cellStyle name="Separador de milhares 7 5 8 6" xfId="42367" xr:uid="{39E5E38F-7544-4815-8850-8F2C024F8BFC}"/>
    <cellStyle name="Separador de milhares 7 5 9" xfId="14646" xr:uid="{7AAB6FEE-E534-41D1-A5D8-7926F85D88CF}"/>
    <cellStyle name="Separador de milhares 7 5 9 2" xfId="17276" xr:uid="{A4FD41BF-D80F-4401-B370-A0D9C34A7A30}"/>
    <cellStyle name="Separador de milhares 7 5 9 2 2" xfId="24242" xr:uid="{3848B7D4-CABF-4DD3-ABF7-79642E2AE50C}"/>
    <cellStyle name="Separador de milhares 7 5 9 2 2 2" xfId="30809" xr:uid="{E584B665-92CA-4416-861E-F42DA9273E05}"/>
    <cellStyle name="Separador de milhares 7 5 9 2 2 3" xfId="40480" xr:uid="{873C2F18-9F1A-4145-989B-63CA113577DD}"/>
    <cellStyle name="Separador de milhares 7 5 9 2 2 4" xfId="46035" xr:uid="{6780958D-7ED1-4F66-91C3-3CF7088E07F8}"/>
    <cellStyle name="Separador de milhares 7 5 9 2 3" xfId="24241" xr:uid="{B0D7715F-B94C-4212-97BA-E12E0F80E909}"/>
    <cellStyle name="Separador de milhares 7 5 9 2 3 2" xfId="40479" xr:uid="{C7A170CA-7B86-431D-84AB-6AA920E9ADCB}"/>
    <cellStyle name="Separador de milhares 7 5 9 2 4" xfId="26069" xr:uid="{739052F5-EC51-449F-BF62-C4FEA4CE854E}"/>
    <cellStyle name="Separador de milhares 7 5 9 2 5" xfId="27642" xr:uid="{B45B5FEC-1544-4FB7-ABD8-F1AC5FD334D7}"/>
    <cellStyle name="Separador de milhares 7 5 9 2 6" xfId="35448" xr:uid="{BFCF41D2-28BE-42F2-961C-E700D0284415}"/>
    <cellStyle name="Separador de milhares 7 5 9 2 7" xfId="43591" xr:uid="{E5E6B14C-04D6-4F28-9BEE-D2DC684708A7}"/>
    <cellStyle name="Separador de milhares 7 5 9 3" xfId="24243" xr:uid="{3DB9B6D8-D0F9-4549-9AA0-14FBD9EC39C1}"/>
    <cellStyle name="Separador de milhares 7 5 9 3 2" xfId="29586" xr:uid="{062EC0AF-7AC2-4ECA-98EA-75485DB27932}"/>
    <cellStyle name="Separador de milhares 7 5 9 3 3" xfId="40481" xr:uid="{CD1D9424-522B-4B63-9BE7-6A71D80D5D7D}"/>
    <cellStyle name="Separador de milhares 7 5 9 3 4" xfId="44812" xr:uid="{00F6F5F4-02BF-4314-A515-CAE547741E6A}"/>
    <cellStyle name="Separador de milhares 7 5 9 4" xfId="24240" xr:uid="{9F6F822D-5138-4327-B486-75E16AF9D816}"/>
    <cellStyle name="Separador de milhares 7 5 9 4 2" xfId="32610" xr:uid="{06D2F0DF-1B40-43D1-87C8-ACB60E79C44B}"/>
    <cellStyle name="Separador de milhares 7 5 9 4 3" xfId="40478" xr:uid="{9CA5DD74-47B3-4B5B-BEC4-B9ACA91D0599}"/>
    <cellStyle name="Separador de milhares 7 5 9 4 4" xfId="47342" xr:uid="{1B0BE100-ED72-4375-92A0-273DB006939C}"/>
    <cellStyle name="Separador de milhares 7 5 9 5" xfId="33897" xr:uid="{773918B9-A38B-41C5-9053-2DBA5297C4E4}"/>
    <cellStyle name="Separador de milhares 7 5 9 5 2" xfId="48776" xr:uid="{23D8E164-EBCE-4264-B319-F68BFAF0CFFB}"/>
    <cellStyle name="Separador de milhares 7 5 9 6" xfId="42368" xr:uid="{93EFCB2B-BC08-45BA-934B-835B7D0D8DC6}"/>
    <cellStyle name="Separador de milhares 7 6" xfId="14647" xr:uid="{A8EA8460-368D-47F2-8521-6B3325EF6FA7}"/>
    <cellStyle name="Separador de milhares 7 6 2" xfId="16286" xr:uid="{DA64A038-B6C0-4C96-A963-02B504A3D189}"/>
    <cellStyle name="Separador de milhares 7 6 2 2" xfId="24246" xr:uid="{999017B0-7AEC-4F4D-8416-071C96DB7761}"/>
    <cellStyle name="Separador de milhares 7 6 2 2 2" xfId="30810" xr:uid="{E99BC28B-52E1-40F0-9A21-7DF95CBBD95C}"/>
    <cellStyle name="Separador de milhares 7 6 2 2 3" xfId="40484" xr:uid="{EA8B6F48-E33C-4B7D-A47B-573940B1DAE4}"/>
    <cellStyle name="Separador de milhares 7 6 2 2 4" xfId="46036" xr:uid="{C097B003-5BC1-41E0-A822-3E5777C48AB0}"/>
    <cellStyle name="Separador de milhares 7 6 2 3" xfId="24245" xr:uid="{F13D3FE3-0CD7-42C3-975D-5BAB9053000A}"/>
    <cellStyle name="Separador de milhares 7 6 2 3 2" xfId="40483" xr:uid="{DC1C6AF2-D708-4BE1-A92D-B1A2DC3AAE7E}"/>
    <cellStyle name="Separador de milhares 7 6 2 4" xfId="26070" xr:uid="{ACAE90C3-58B7-4C1D-B0F1-EDE42D069299}"/>
    <cellStyle name="Separador de milhares 7 6 2 5" xfId="27643" xr:uid="{0CEEB100-E66D-4A94-842A-770787453FDC}"/>
    <cellStyle name="Separador de milhares 7 6 2 6" xfId="35449" xr:uid="{403BEECC-C4FF-4744-A04B-91723B195CBD}"/>
    <cellStyle name="Separador de milhares 7 6 2 7" xfId="43592" xr:uid="{D796358B-2539-43C9-912D-961AF8FAAF47}"/>
    <cellStyle name="Separador de milhares 7 6 2 8" xfId="17277" xr:uid="{614800C1-B888-45F3-A21B-01DE1483953F}"/>
    <cellStyle name="Separador de milhares 7 6 3" xfId="24247" xr:uid="{0EC41812-0209-485A-A508-92F49B334A0B}"/>
    <cellStyle name="Separador de milhares 7 6 3 2" xfId="29587" xr:uid="{30785BFA-4C8F-4743-85C1-ACCFED30615A}"/>
    <cellStyle name="Separador de milhares 7 6 3 3" xfId="40485" xr:uid="{98069B70-8668-4322-B6C3-88149790B284}"/>
    <cellStyle name="Separador de milhares 7 6 3 4" xfId="44813" xr:uid="{50D32224-1D59-4C24-8924-6774F19B89C8}"/>
    <cellStyle name="Separador de milhares 7 6 4" xfId="24244" xr:uid="{CAFA340A-6FDD-44AB-955A-C4FC88F5BC88}"/>
    <cellStyle name="Separador de milhares 7 6 4 2" xfId="32611" xr:uid="{07FF2CA8-A353-4450-B67F-19AB45DF537F}"/>
    <cellStyle name="Separador de milhares 7 6 4 3" xfId="40482" xr:uid="{A29C2349-F155-40EB-8EAA-C15A329987FF}"/>
    <cellStyle name="Separador de milhares 7 6 4 4" xfId="47343" xr:uid="{1F86795A-5A6E-4ADD-B898-2CB3FE06A3D2}"/>
    <cellStyle name="Separador de milhares 7 6 5" xfId="24818" xr:uid="{B4278D98-E8C6-4B59-851F-1E41BF87AE0F}"/>
    <cellStyle name="Separador de milhares 7 6 5 2" xfId="40991" xr:uid="{4F4BDB4E-E0FB-44D9-8BBB-AC77F6EC5665}"/>
    <cellStyle name="Separador de milhares 7 6 6" xfId="42369" xr:uid="{F5E89884-9781-46F0-B42A-08F0E68C39BF}"/>
    <cellStyle name="Separador de milhares 7 7" xfId="14648" xr:uid="{5D3C59B3-76A2-4AC2-8527-E5A68864BEFB}"/>
    <cellStyle name="Separador de milhares 7 7 2" xfId="16287" xr:uid="{A407CD82-89C9-48B6-8EDE-B22812ED9ABA}"/>
    <cellStyle name="Separador de milhares 7 7 2 2" xfId="24250" xr:uid="{9545CE69-B451-4260-ABCF-2A9B3B433EBB}"/>
    <cellStyle name="Separador de milhares 7 7 2 2 2" xfId="30811" xr:uid="{BFD98A68-236B-443B-95D1-353BE7523202}"/>
    <cellStyle name="Separador de milhares 7 7 2 2 3" xfId="40488" xr:uid="{80EDA816-E523-4185-8CCD-658901D044A9}"/>
    <cellStyle name="Separador de milhares 7 7 2 2 4" xfId="46037" xr:uid="{302E7078-0660-48CB-B63C-0BD01BCFFCFB}"/>
    <cellStyle name="Separador de milhares 7 7 2 3" xfId="24249" xr:uid="{84B7E1E7-44B8-4F62-9D68-9AD8E8FC976E}"/>
    <cellStyle name="Separador de milhares 7 7 2 3 2" xfId="40487" xr:uid="{0A796A23-823D-4CD7-BB18-EDA85B8BEE81}"/>
    <cellStyle name="Separador de milhares 7 7 2 4" xfId="26071" xr:uid="{D022E176-01BB-4FF0-8FF5-817B9683EED6}"/>
    <cellStyle name="Separador de milhares 7 7 2 5" xfId="27644" xr:uid="{A6CA6E28-885D-4493-AA51-1D9F7A39A8D5}"/>
    <cellStyle name="Separador de milhares 7 7 2 6" xfId="35450" xr:uid="{F923116A-37BF-4174-8B38-B79362309AF0}"/>
    <cellStyle name="Separador de milhares 7 7 2 7" xfId="43593" xr:uid="{B4AA1480-613F-4988-9104-9F5A3F3540E6}"/>
    <cellStyle name="Separador de milhares 7 7 2 8" xfId="17278" xr:uid="{3816C1BB-C569-441D-A98B-6CF50813C4B0}"/>
    <cellStyle name="Separador de milhares 7 7 3" xfId="24251" xr:uid="{F40D7B52-3A49-4AC4-B205-1CCAC807D413}"/>
    <cellStyle name="Separador de milhares 7 7 3 2" xfId="29588" xr:uid="{37607EEA-EAB3-461F-BF33-6704EB90010B}"/>
    <cellStyle name="Separador de milhares 7 7 3 3" xfId="40489" xr:uid="{F4F84BC8-2E27-4E9E-9A27-75118D5ABDBE}"/>
    <cellStyle name="Separador de milhares 7 7 3 4" xfId="44814" xr:uid="{4B5EE8C9-3893-4640-A004-975D2DC11C0F}"/>
    <cellStyle name="Separador de milhares 7 7 4" xfId="24248" xr:uid="{7372C9EF-DE76-495C-B42C-62DC6F7A4045}"/>
    <cellStyle name="Separador de milhares 7 7 4 2" xfId="32612" xr:uid="{B1C1092C-E10C-4F9F-80B3-8C5AD373997F}"/>
    <cellStyle name="Separador de milhares 7 7 4 3" xfId="40486" xr:uid="{79CBC445-D628-482D-81B2-A21EF809F0D0}"/>
    <cellStyle name="Separador de milhares 7 7 4 4" xfId="47344" xr:uid="{08A58122-71AD-429A-A54A-FE36F3221BDE}"/>
    <cellStyle name="Separador de milhares 7 7 5" xfId="24817" xr:uid="{1856B2BB-435A-48F7-BA5D-4FA236394B65}"/>
    <cellStyle name="Separador de milhares 7 7 5 2" xfId="40990" xr:uid="{D4A143FE-BFD5-4B06-AA4E-543531456904}"/>
    <cellStyle name="Separador de milhares 7 7 6" xfId="42370" xr:uid="{8D684A75-F548-439B-8C42-545ECF28B91D}"/>
    <cellStyle name="Separador de milhares 7 8" xfId="14649" xr:uid="{49BF95B9-4643-451C-AC86-543D50675A0E}"/>
    <cellStyle name="Separador de milhares 7 8 2" xfId="16288" xr:uid="{F52F873D-4F83-4471-AF7C-416889EF2FFD}"/>
    <cellStyle name="Separador de milhares 7 8 2 2" xfId="24254" xr:uid="{6B58F721-92D9-4EBC-A976-7D99DBD7C718}"/>
    <cellStyle name="Separador de milhares 7 8 2 2 2" xfId="30812" xr:uid="{BBF6466A-4665-4B61-8568-741AF687767A}"/>
    <cellStyle name="Separador de milhares 7 8 2 2 3" xfId="40492" xr:uid="{3D39079A-C1F3-4ED9-8F5A-1633DF46D1E9}"/>
    <cellStyle name="Separador de milhares 7 8 2 2 4" xfId="46038" xr:uid="{DEB77E9C-9D62-4860-B4ED-305BC89AFAC8}"/>
    <cellStyle name="Separador de milhares 7 8 2 3" xfId="24253" xr:uid="{1B81FEF5-CB65-4177-B386-C3FC490C8C73}"/>
    <cellStyle name="Separador de milhares 7 8 2 3 2" xfId="40491" xr:uid="{B732E098-2F14-453D-B5EC-FCE5E49CCF5B}"/>
    <cellStyle name="Separador de milhares 7 8 2 4" xfId="26072" xr:uid="{746B7CC6-F158-4F22-B1B9-ACDD1E794E4A}"/>
    <cellStyle name="Separador de milhares 7 8 2 5" xfId="27645" xr:uid="{720B4F89-DCEA-43BD-ACC3-97F2E852D47E}"/>
    <cellStyle name="Separador de milhares 7 8 2 6" xfId="35451" xr:uid="{78D01CA2-4716-495A-AEC0-B4837C467066}"/>
    <cellStyle name="Separador de milhares 7 8 2 7" xfId="43594" xr:uid="{672015E2-968B-4F18-B7EA-681C42EBADCF}"/>
    <cellStyle name="Separador de milhares 7 8 2 8" xfId="17279" xr:uid="{40A8A07E-514B-4983-B6CB-8F40BC1299C3}"/>
    <cellStyle name="Separador de milhares 7 8 3" xfId="24255" xr:uid="{813F9E83-7CA9-441B-BB1A-DC4F7024CE60}"/>
    <cellStyle name="Separador de milhares 7 8 3 2" xfId="29589" xr:uid="{92077FE7-938E-4F4E-B0D5-E238D736C3C1}"/>
    <cellStyle name="Separador de milhares 7 8 3 3" xfId="40493" xr:uid="{4772FDBB-145D-4421-8852-0022E3F0FEAA}"/>
    <cellStyle name="Separador de milhares 7 8 3 4" xfId="44815" xr:uid="{44D8E057-CCDA-4355-8EDB-A17ED233FC07}"/>
    <cellStyle name="Separador de milhares 7 8 4" xfId="24252" xr:uid="{D8D5EE8A-3432-4593-B9F5-EC8451D6A112}"/>
    <cellStyle name="Separador de milhares 7 8 4 2" xfId="32613" xr:uid="{CA2BB89F-5E1D-431F-9CFD-46B21E043694}"/>
    <cellStyle name="Separador de milhares 7 8 4 3" xfId="40490" xr:uid="{3561617B-B9F9-41C2-95DD-66FE043156C5}"/>
    <cellStyle name="Separador de milhares 7 8 4 4" xfId="47345" xr:uid="{D98ED63E-F72E-4CB2-914C-2513A34583C2}"/>
    <cellStyle name="Separador de milhares 7 8 5" xfId="24816" xr:uid="{A8195732-99A6-4AE8-8799-D7BCF1A5B3F7}"/>
    <cellStyle name="Separador de milhares 7 8 5 2" xfId="40989" xr:uid="{D9ACB924-E83F-42DE-961F-D6E8A2FA476E}"/>
    <cellStyle name="Separador de milhares 7 8 6" xfId="42371" xr:uid="{4F828978-AE4B-4F0F-980F-80148A2ADB88}"/>
    <cellStyle name="Separador de milhares 7 9" xfId="14650" xr:uid="{A72E4EA2-F569-4464-8EEA-16D50821DBA8}"/>
    <cellStyle name="Separador de milhares 7 9 2" xfId="16289" xr:uid="{25CCAA13-F991-4868-A077-36CA227C775A}"/>
    <cellStyle name="Separador de milhares 7 9 2 2" xfId="24258" xr:uid="{17EE5B29-628F-4E36-924D-4DD906774A5E}"/>
    <cellStyle name="Separador de milhares 7 9 2 2 2" xfId="30813" xr:uid="{4E6010CB-3497-43B5-8464-172C4D88F020}"/>
    <cellStyle name="Separador de milhares 7 9 2 2 3" xfId="40496" xr:uid="{35471151-F6BC-45E7-9085-CDC67F690D85}"/>
    <cellStyle name="Separador de milhares 7 9 2 2 4" xfId="46039" xr:uid="{3C4ADEF1-BDCE-4BF0-8A7B-35BC18563FFA}"/>
    <cellStyle name="Separador de milhares 7 9 2 3" xfId="24257" xr:uid="{8227722D-72AD-44C6-AC48-725FB84C230B}"/>
    <cellStyle name="Separador de milhares 7 9 2 3 2" xfId="40495" xr:uid="{8C077B6D-A5E5-47B2-AAB6-F8AA6A9E93E5}"/>
    <cellStyle name="Separador de milhares 7 9 2 4" xfId="26073" xr:uid="{3FF3B3E4-19E4-4F10-BEC1-C0049851822E}"/>
    <cellStyle name="Separador de milhares 7 9 2 5" xfId="27646" xr:uid="{8D36E0F6-5E92-45A4-A4A0-60EEB5782414}"/>
    <cellStyle name="Separador de milhares 7 9 2 6" xfId="35452" xr:uid="{710C8D63-DCE2-4D69-90C9-E6AC8A2F8D2D}"/>
    <cellStyle name="Separador de milhares 7 9 2 7" xfId="43595" xr:uid="{D2A5DBAD-6C68-41D7-9571-AF7376AEC2E5}"/>
    <cellStyle name="Separador de milhares 7 9 2 8" xfId="17280" xr:uid="{D5187246-E074-41E6-88D6-1CD120228277}"/>
    <cellStyle name="Separador de milhares 7 9 3" xfId="24259" xr:uid="{5396A077-11CB-4628-B44D-9E8D4C950952}"/>
    <cellStyle name="Separador de milhares 7 9 3 2" xfId="29590" xr:uid="{799B874E-7234-42F0-B02A-03A201F1F02F}"/>
    <cellStyle name="Separador de milhares 7 9 3 3" xfId="40497" xr:uid="{39C0BFB4-A0FD-4D37-A642-65C5D0947324}"/>
    <cellStyle name="Separador de milhares 7 9 3 4" xfId="44816" xr:uid="{4D70AB03-3FA5-43E2-99BA-8C275E09896F}"/>
    <cellStyle name="Separador de milhares 7 9 4" xfId="24256" xr:uid="{B86EDF72-E237-4301-B998-F53BD62B558D}"/>
    <cellStyle name="Separador de milhares 7 9 4 2" xfId="32614" xr:uid="{F0A567C2-C018-4D5C-91F1-B2E04E2FC069}"/>
    <cellStyle name="Separador de milhares 7 9 4 3" xfId="40494" xr:uid="{F4529403-9EAE-4E21-BE2D-0BEC54E44BA4}"/>
    <cellStyle name="Separador de milhares 7 9 4 4" xfId="47346" xr:uid="{BC5C3F42-84AF-45D7-A090-9244C518666F}"/>
    <cellStyle name="Separador de milhares 7 9 5" xfId="24815" xr:uid="{FE913377-4CAC-4D8D-B678-529B188C7604}"/>
    <cellStyle name="Separador de milhares 7 9 5 2" xfId="40988" xr:uid="{D5E8CEF8-DC9B-4FE5-A4A4-258DFFDF423D}"/>
    <cellStyle name="Separador de milhares 7 9 6" xfId="42372" xr:uid="{1FE8ADD6-7B4E-4114-A824-E8AD73C5762D}"/>
    <cellStyle name="Separador de milhares 8" xfId="14651" xr:uid="{68CE5F27-6525-4B83-9EB9-064A763141D9}"/>
    <cellStyle name="Separador de milhares 8 10" xfId="14652" xr:uid="{9A19C217-94F9-4C65-AB1D-9172BAF69AFA}"/>
    <cellStyle name="Separador de milhares 8 10 2" xfId="17282" xr:uid="{B4247DDD-0268-4287-A8F2-F91AF37596BB}"/>
    <cellStyle name="Separador de milhares 8 10 2 2" xfId="24263" xr:uid="{495FE3AA-871A-44E4-B232-2BC2F3F05197}"/>
    <cellStyle name="Separador de milhares 8 10 2 2 2" xfId="30814" xr:uid="{2391D18D-DDF9-439F-8D8B-A470152D3378}"/>
    <cellStyle name="Separador de milhares 8 10 2 2 3" xfId="40501" xr:uid="{DC360CE1-309F-45DD-8788-98F5D736F334}"/>
    <cellStyle name="Separador de milhares 8 10 2 2 4" xfId="46040" xr:uid="{CC19E27F-3D00-44A7-A5C1-A4FBAB63CAF4}"/>
    <cellStyle name="Separador de milhares 8 10 2 3" xfId="24262" xr:uid="{2E9D75F8-7CE5-460C-ABAF-F0BFAED5F00F}"/>
    <cellStyle name="Separador de milhares 8 10 2 3 2" xfId="40500" xr:uid="{521B76E5-F7B3-473A-81C0-DA9B2039715F}"/>
    <cellStyle name="Separador de milhares 8 10 2 4" xfId="26074" xr:uid="{4B1E334E-1D3C-4F21-81F5-08F5F2D57E4B}"/>
    <cellStyle name="Separador de milhares 8 10 2 5" xfId="27647" xr:uid="{DA6E1DDB-317A-42B8-B9CF-D85C7C730B5D}"/>
    <cellStyle name="Separador de milhares 8 10 2 6" xfId="35454" xr:uid="{0A964ECB-6612-4DA8-8B72-51022C1C6529}"/>
    <cellStyle name="Separador de milhares 8 10 2 7" xfId="43596" xr:uid="{3034950D-A537-4316-8C7F-7D18E7DD02CF}"/>
    <cellStyle name="Separador de milhares 8 10 3" xfId="24264" xr:uid="{3DB287C7-09CC-443D-B29B-7DE086454140}"/>
    <cellStyle name="Separador de milhares 8 10 3 2" xfId="29591" xr:uid="{FFD024CD-C771-4E02-8B4D-6BDC651D74FF}"/>
    <cellStyle name="Separador de milhares 8 10 3 3" xfId="40502" xr:uid="{CE46F741-0FF4-4920-B747-0E343D8215DF}"/>
    <cellStyle name="Separador de milhares 8 10 3 4" xfId="44817" xr:uid="{DA76F8C0-00AC-4E70-9955-B538D86A5E15}"/>
    <cellStyle name="Separador de milhares 8 10 4" xfId="24261" xr:uid="{E0125F78-3DA3-4E8D-BB36-53DD522FCCEE}"/>
    <cellStyle name="Separador de milhares 8 10 4 2" xfId="32615" xr:uid="{28415201-D851-477A-AB7C-77511241E665}"/>
    <cellStyle name="Separador de milhares 8 10 4 3" xfId="40499" xr:uid="{870F6910-343B-4E23-8291-4D9AF2E6F5D7}"/>
    <cellStyle name="Separador de milhares 8 10 4 4" xfId="47347" xr:uid="{197C088E-9FD9-45E2-A516-220B41837A01}"/>
    <cellStyle name="Separador de milhares 8 10 5" xfId="33898" xr:uid="{88AE13B3-D9F4-493D-B171-00AA92908B94}"/>
    <cellStyle name="Separador de milhares 8 10 5 2" xfId="48777" xr:uid="{4C7AE34E-FA22-4280-B401-229388E9B15E}"/>
    <cellStyle name="Separador de milhares 8 10 6" xfId="42373" xr:uid="{129934D6-D981-4F86-B9F2-EF7D2118F2A0}"/>
    <cellStyle name="Separador de milhares 8 11" xfId="14653" xr:uid="{890855B7-1F31-47BF-98EE-C69B6C6AF609}"/>
    <cellStyle name="Separador de milhares 8 11 2" xfId="17283" xr:uid="{7E531FB6-E175-4ED6-BAE4-86DAB67B93F8}"/>
    <cellStyle name="Separador de milhares 8 11 2 2" xfId="24267" xr:uid="{B2861F56-AFB2-46F9-A27A-1AA1536C7CF3}"/>
    <cellStyle name="Separador de milhares 8 11 2 2 2" xfId="30815" xr:uid="{AFEA0F0E-6C4A-4881-910A-E3EFCA840521}"/>
    <cellStyle name="Separador de milhares 8 11 2 2 3" xfId="40505" xr:uid="{A03F3865-0248-4BDF-9FDE-77EB7E181941}"/>
    <cellStyle name="Separador de milhares 8 11 2 2 4" xfId="46041" xr:uid="{4689C34A-7E47-47B9-8C55-74EF27A87BE1}"/>
    <cellStyle name="Separador de milhares 8 11 2 3" xfId="24266" xr:uid="{E69844CD-429D-49D1-81F2-1B1B92D40B2E}"/>
    <cellStyle name="Separador de milhares 8 11 2 3 2" xfId="40504" xr:uid="{BB7BE654-A621-441A-A2EB-053D152739FA}"/>
    <cellStyle name="Separador de milhares 8 11 2 4" xfId="26075" xr:uid="{59DEBD5F-BD38-4424-B0C9-82A3D3F9AA6B}"/>
    <cellStyle name="Separador de milhares 8 11 2 5" xfId="27648" xr:uid="{47D1821C-6139-4D4B-91CA-046D1914D474}"/>
    <cellStyle name="Separador de milhares 8 11 2 6" xfId="35455" xr:uid="{D5CA75B1-4D95-4B4E-BBB1-8949429DD3A3}"/>
    <cellStyle name="Separador de milhares 8 11 2 7" xfId="43597" xr:uid="{7FE3DEB2-CC17-46B6-8429-A9C224B6F362}"/>
    <cellStyle name="Separador de milhares 8 11 3" xfId="24268" xr:uid="{C67FFAC9-2093-4321-89F2-B5B366FDC602}"/>
    <cellStyle name="Separador de milhares 8 11 3 2" xfId="29592" xr:uid="{3FAC1C9D-6689-4051-9117-AD8EAAC53CC7}"/>
    <cellStyle name="Separador de milhares 8 11 3 3" xfId="40506" xr:uid="{D77EA0B9-DE5F-4E73-B04A-1B2B73F0EFE0}"/>
    <cellStyle name="Separador de milhares 8 11 3 4" xfId="44818" xr:uid="{6892E892-2016-4E1D-9F61-29441A1ECA51}"/>
    <cellStyle name="Separador de milhares 8 11 4" xfId="24265" xr:uid="{33798154-4931-4C51-87B6-DD1017326A1D}"/>
    <cellStyle name="Separador de milhares 8 11 4 2" xfId="32616" xr:uid="{CB030938-4884-45E2-BD67-6412C91A6AAE}"/>
    <cellStyle name="Separador de milhares 8 11 4 3" xfId="40503" xr:uid="{EB52C712-9492-4356-A80E-22860AC5D873}"/>
    <cellStyle name="Separador de milhares 8 11 4 4" xfId="47348" xr:uid="{F119FD35-8381-49E9-8512-E8DE06B4AAC4}"/>
    <cellStyle name="Separador de milhares 8 11 5" xfId="33899" xr:uid="{3528F55E-5B52-403F-A9F0-37A99B61788D}"/>
    <cellStyle name="Separador de milhares 8 11 5 2" xfId="48778" xr:uid="{60934EEF-2F39-47BD-873D-D99203FF5DE2}"/>
    <cellStyle name="Separador de milhares 8 11 6" xfId="42374" xr:uid="{D0A6AE25-660A-405D-A002-B550CBE32B11}"/>
    <cellStyle name="Separador de milhares 8 12" xfId="14654" xr:uid="{A7D52D79-28A5-4A9C-B84A-7BEE1A6B8B5F}"/>
    <cellStyle name="Separador de milhares 8 12 2" xfId="17284" xr:uid="{E3A6280D-DC27-46F5-A7F7-034FD24E3677}"/>
    <cellStyle name="Separador de milhares 8 12 2 2" xfId="24271" xr:uid="{F3848169-06B9-427B-8B60-1064BBD999E7}"/>
    <cellStyle name="Separador de milhares 8 12 2 2 2" xfId="30816" xr:uid="{016687B2-F26F-4687-82CA-59CE5B5795E1}"/>
    <cellStyle name="Separador de milhares 8 12 2 2 3" xfId="40509" xr:uid="{9BCC0170-B9A0-4070-ABE7-49CA2B80042D}"/>
    <cellStyle name="Separador de milhares 8 12 2 2 4" xfId="46042" xr:uid="{4197DE3C-43BD-4A36-8FE6-CC2536F34FF3}"/>
    <cellStyle name="Separador de milhares 8 12 2 3" xfId="24270" xr:uid="{4EB7AA09-AC7F-4ECF-8BFA-57847C5BBA3B}"/>
    <cellStyle name="Separador de milhares 8 12 2 3 2" xfId="40508" xr:uid="{9113C259-0802-4D22-8668-1B3730FE16C9}"/>
    <cellStyle name="Separador de milhares 8 12 2 4" xfId="26076" xr:uid="{F502A627-2AC7-41CA-885F-D362135A29A2}"/>
    <cellStyle name="Separador de milhares 8 12 2 5" xfId="27649" xr:uid="{8C7865BE-2AFA-40C9-9D39-4FEFCFD0ABB8}"/>
    <cellStyle name="Separador de milhares 8 12 2 6" xfId="35456" xr:uid="{52D4C509-B0C3-4B47-8EBA-D51E13B1E19F}"/>
    <cellStyle name="Separador de milhares 8 12 2 7" xfId="43598" xr:uid="{29AFA984-D0E0-4888-B6D0-3E9593FDDC9A}"/>
    <cellStyle name="Separador de milhares 8 12 3" xfId="24272" xr:uid="{3C0D2A81-1FA9-4CA5-9955-A8996AD4BE56}"/>
    <cellStyle name="Separador de milhares 8 12 3 2" xfId="29593" xr:uid="{D933A0CA-1AF7-4837-8043-3401FD38FE7C}"/>
    <cellStyle name="Separador de milhares 8 12 3 3" xfId="40510" xr:uid="{3B2FED35-BA3D-4ABE-AC14-AEC67D48DD1E}"/>
    <cellStyle name="Separador de milhares 8 12 3 4" xfId="44819" xr:uid="{EEA5EBB7-FF42-429F-94F8-4A650AABF94F}"/>
    <cellStyle name="Separador de milhares 8 12 4" xfId="24269" xr:uid="{1784EC18-9FA4-4E02-B04A-2FAB04E7748F}"/>
    <cellStyle name="Separador de milhares 8 12 4 2" xfId="32617" xr:uid="{BD7C6CB9-86EB-4F1B-B360-CF18BAF12D95}"/>
    <cellStyle name="Separador de milhares 8 12 4 3" xfId="40507" xr:uid="{10144FCF-00F4-459B-9B77-32EEEC507BC4}"/>
    <cellStyle name="Separador de milhares 8 12 4 4" xfId="47349" xr:uid="{0A99F948-22E9-4ADC-B4E6-913B9ABEA3C5}"/>
    <cellStyle name="Separador de milhares 8 12 5" xfId="33900" xr:uid="{EAC2DCE0-6E6B-43C8-B7D2-E30F0E8490FA}"/>
    <cellStyle name="Separador de milhares 8 12 5 2" xfId="48779" xr:uid="{D77BCD3A-423D-4C5E-819B-852BA9E7CA6A}"/>
    <cellStyle name="Separador de milhares 8 12 6" xfId="42375" xr:uid="{7B9EDA94-7058-4B04-A0B7-9128505A93A0}"/>
    <cellStyle name="Separador de milhares 8 13" xfId="14655" xr:uid="{15EEA9E9-7F73-4850-8088-1A6C324CE8F0}"/>
    <cellStyle name="Separador de milhares 8 13 2" xfId="17285" xr:uid="{84B34AAF-926B-4EDE-A8D7-B2F556F95EDB}"/>
    <cellStyle name="Separador de milhares 8 13 2 2" xfId="24275" xr:uid="{59884B6C-C8D7-4E9D-9859-A14FED6A255B}"/>
    <cellStyle name="Separador de milhares 8 13 2 2 2" xfId="30817" xr:uid="{7B406DCC-6B72-45E3-A252-3EC7FE99A568}"/>
    <cellStyle name="Separador de milhares 8 13 2 2 3" xfId="40513" xr:uid="{8BEEAA10-C327-473A-8F16-FD3277C24862}"/>
    <cellStyle name="Separador de milhares 8 13 2 2 4" xfId="46043" xr:uid="{3D65E482-92CD-435A-8689-E98EA006FAA5}"/>
    <cellStyle name="Separador de milhares 8 13 2 3" xfId="24274" xr:uid="{37CB2C1D-F730-4940-B852-5CB468661380}"/>
    <cellStyle name="Separador de milhares 8 13 2 3 2" xfId="40512" xr:uid="{2FF8682F-8D7A-4A78-9502-437A2B9147B3}"/>
    <cellStyle name="Separador de milhares 8 13 2 4" xfId="26077" xr:uid="{336FD432-A828-4575-AB91-EC289BC2CC30}"/>
    <cellStyle name="Separador de milhares 8 13 2 5" xfId="27650" xr:uid="{9913E240-41E3-46A9-80D1-4F14F188D608}"/>
    <cellStyle name="Separador de milhares 8 13 2 6" xfId="35457" xr:uid="{0315FCCA-76AB-47FF-9C99-232B255432F8}"/>
    <cellStyle name="Separador de milhares 8 13 2 7" xfId="43599" xr:uid="{FDF63241-B18C-4632-8488-0FF404C1CA50}"/>
    <cellStyle name="Separador de milhares 8 13 3" xfId="24276" xr:uid="{E943D345-17C7-43E3-B486-95D7F22365B1}"/>
    <cellStyle name="Separador de milhares 8 13 3 2" xfId="29594" xr:uid="{D290AA61-BC7C-4424-AD76-E09F63BBD934}"/>
    <cellStyle name="Separador de milhares 8 13 3 3" xfId="40514" xr:uid="{6BEB4373-18CD-4B5C-AD7D-06F6994B999F}"/>
    <cellStyle name="Separador de milhares 8 13 3 4" xfId="44820" xr:uid="{2CF854C8-E569-4CDE-A8F6-B4EF19857502}"/>
    <cellStyle name="Separador de milhares 8 13 4" xfId="24273" xr:uid="{16FE863E-DC46-409E-852F-0CFE4280F4F5}"/>
    <cellStyle name="Separador de milhares 8 13 4 2" xfId="32618" xr:uid="{71757FE7-C296-48CB-B44E-501FA9591898}"/>
    <cellStyle name="Separador de milhares 8 13 4 3" xfId="40511" xr:uid="{048658D6-D92E-4A51-8DF9-4C137D6FA6FD}"/>
    <cellStyle name="Separador de milhares 8 13 4 4" xfId="47350" xr:uid="{A7E4A1DF-B438-4C8C-9CAB-A37FF75C99AA}"/>
    <cellStyle name="Separador de milhares 8 13 5" xfId="33901" xr:uid="{FD143461-2857-4CE1-8DE0-ECB61BC1A76E}"/>
    <cellStyle name="Separador de milhares 8 13 5 2" xfId="48780" xr:uid="{C5115C83-D1F4-4320-8E1C-D67497ED29B8}"/>
    <cellStyle name="Separador de milhares 8 13 6" xfId="42376" xr:uid="{2FD63D25-8D90-48D4-A962-43540032F4F9}"/>
    <cellStyle name="Separador de milhares 8 14" xfId="14656" xr:uid="{7FBAA58B-4BBE-4C8F-BF74-79E4D87126BB}"/>
    <cellStyle name="Separador de milhares 8 14 2" xfId="17286" xr:uid="{144980B5-BFE5-412B-A01D-74938983C6BD}"/>
    <cellStyle name="Separador de milhares 8 14 2 2" xfId="24279" xr:uid="{FE348900-DFB1-47C8-BD19-C470E53CEFF3}"/>
    <cellStyle name="Separador de milhares 8 14 2 2 2" xfId="30818" xr:uid="{3B36FEE0-BCCD-4C1A-A199-81E64A230627}"/>
    <cellStyle name="Separador de milhares 8 14 2 2 3" xfId="40517" xr:uid="{46B77D89-17FF-4E90-9ED2-1607A715A5B0}"/>
    <cellStyle name="Separador de milhares 8 14 2 2 4" xfId="46044" xr:uid="{5167ACD7-0737-471C-B6D7-8FA6F64B0DE4}"/>
    <cellStyle name="Separador de milhares 8 14 2 3" xfId="24278" xr:uid="{450B6A61-3365-457D-A52F-499F26A1C848}"/>
    <cellStyle name="Separador de milhares 8 14 2 3 2" xfId="40516" xr:uid="{493FCDF6-97D5-4EBD-859B-D173495E12A5}"/>
    <cellStyle name="Separador de milhares 8 14 2 4" xfId="26078" xr:uid="{DC12AC03-085B-4CC3-A250-6A7EA6AEFB6F}"/>
    <cellStyle name="Separador de milhares 8 14 2 5" xfId="27651" xr:uid="{277B50C9-52A2-4135-8659-08D5D28E53B9}"/>
    <cellStyle name="Separador de milhares 8 14 2 6" xfId="35458" xr:uid="{03223134-94DB-4878-923F-2D31F12244C3}"/>
    <cellStyle name="Separador de milhares 8 14 2 7" xfId="43600" xr:uid="{75AD3F24-9A16-4B80-95A2-16F0DC8535EC}"/>
    <cellStyle name="Separador de milhares 8 14 3" xfId="24280" xr:uid="{659A58E1-1CD3-4E72-9723-16428E21BB1A}"/>
    <cellStyle name="Separador de milhares 8 14 3 2" xfId="29595" xr:uid="{DAB1CD76-0682-4CFD-B2BE-5ED19D628D4D}"/>
    <cellStyle name="Separador de milhares 8 14 3 3" xfId="40518" xr:uid="{CCB14DC1-077D-458D-A167-C2B2D81E02BE}"/>
    <cellStyle name="Separador de milhares 8 14 3 4" xfId="44821" xr:uid="{436E7786-C3C5-4524-895C-7EAE9BD02CBF}"/>
    <cellStyle name="Separador de milhares 8 14 4" xfId="24277" xr:uid="{B54FB550-9439-45F2-9534-56EFDA88A154}"/>
    <cellStyle name="Separador de milhares 8 14 4 2" xfId="32619" xr:uid="{2A56B9DD-DBD0-47F3-9B40-1E781CAE76A1}"/>
    <cellStyle name="Separador de milhares 8 14 4 3" xfId="40515" xr:uid="{8B85CF21-DE8D-4E8C-99AE-35C657E36A50}"/>
    <cellStyle name="Separador de milhares 8 14 4 4" xfId="47351" xr:uid="{B6EACD57-5294-4C4D-A73E-29327EF14B4E}"/>
    <cellStyle name="Separador de milhares 8 14 5" xfId="33902" xr:uid="{98348875-20BC-4736-98A8-B7938043053A}"/>
    <cellStyle name="Separador de milhares 8 14 5 2" xfId="48781" xr:uid="{1B5E7E94-29CA-43BD-B7D0-ECC61FA22F69}"/>
    <cellStyle name="Separador de milhares 8 14 6" xfId="42377" xr:uid="{4AB06437-4958-41E2-9BB2-7D5B99A553C0}"/>
    <cellStyle name="Separador de milhares 8 15" xfId="14657" xr:uid="{31A84315-44FC-4F1E-9B77-62FED900E2F0}"/>
    <cellStyle name="Separador de milhares 8 15 2" xfId="17287" xr:uid="{21FC6F47-5DDE-419A-972C-036B030BFA4C}"/>
    <cellStyle name="Separador de milhares 8 15 2 2" xfId="24283" xr:uid="{C8E1FD86-EAD0-4EB4-8C58-1E8F95DC96EE}"/>
    <cellStyle name="Separador de milhares 8 15 2 2 2" xfId="30819" xr:uid="{CFE2DD7B-E715-4517-831A-490579622EFF}"/>
    <cellStyle name="Separador de milhares 8 15 2 2 3" xfId="40521" xr:uid="{280BD231-36B2-4FFE-ACA4-2F9B821414D4}"/>
    <cellStyle name="Separador de milhares 8 15 2 2 4" xfId="46045" xr:uid="{29A48427-5379-4519-8E2B-75E5D2A1125F}"/>
    <cellStyle name="Separador de milhares 8 15 2 3" xfId="24282" xr:uid="{2309E12B-6C76-49C0-A8C1-E4AFBDF653A5}"/>
    <cellStyle name="Separador de milhares 8 15 2 3 2" xfId="40520" xr:uid="{BAA9E3FE-6831-4041-AFE5-5A825626160E}"/>
    <cellStyle name="Separador de milhares 8 15 2 4" xfId="26079" xr:uid="{7CEA6F05-807B-4490-8312-0E9B769BAC69}"/>
    <cellStyle name="Separador de milhares 8 15 2 5" xfId="27652" xr:uid="{F065E4AE-E26E-42E8-B30C-13694F992B36}"/>
    <cellStyle name="Separador de milhares 8 15 2 6" xfId="35459" xr:uid="{30C40F8B-3DAE-4BD3-8594-A88B9C843150}"/>
    <cellStyle name="Separador de milhares 8 15 2 7" xfId="43601" xr:uid="{FEDDE559-DA86-4E30-9D19-09437481A3F1}"/>
    <cellStyle name="Separador de milhares 8 15 3" xfId="24284" xr:uid="{8EE29254-FF52-4297-A582-E3515614173A}"/>
    <cellStyle name="Separador de milhares 8 15 3 2" xfId="29596" xr:uid="{416CF917-8C3A-4840-B043-D472EC283F6E}"/>
    <cellStyle name="Separador de milhares 8 15 3 3" xfId="40522" xr:uid="{974BE9A7-F937-494E-A0D4-085462315B55}"/>
    <cellStyle name="Separador de milhares 8 15 3 4" xfId="44822" xr:uid="{2F180720-181E-4C90-9058-CBE349B22EF4}"/>
    <cellStyle name="Separador de milhares 8 15 4" xfId="24281" xr:uid="{BFAEB1F8-64AF-42AE-A741-072E74C55F26}"/>
    <cellStyle name="Separador de milhares 8 15 4 2" xfId="32620" xr:uid="{C842CDC3-18B2-48ED-96DE-7E0980303F9C}"/>
    <cellStyle name="Separador de milhares 8 15 4 3" xfId="40519" xr:uid="{60E59E04-0B31-49AD-A667-7B7070096C50}"/>
    <cellStyle name="Separador de milhares 8 15 4 4" xfId="47352" xr:uid="{7FE80CB1-D04A-4DD1-9432-C2F9D273175F}"/>
    <cellStyle name="Separador de milhares 8 15 5" xfId="33903" xr:uid="{BE39087A-2B56-479C-A22C-3ABBDDC5170B}"/>
    <cellStyle name="Separador de milhares 8 15 5 2" xfId="48782" xr:uid="{B8834E57-2D39-46EB-9CD3-77AB45821A72}"/>
    <cellStyle name="Separador de milhares 8 15 6" xfId="42378" xr:uid="{FC27B43E-9CEB-41AC-9802-B4CF646FE004}"/>
    <cellStyle name="Separador de milhares 8 16" xfId="14658" xr:uid="{B327001B-69D8-489E-9DA6-32076EDD932C}"/>
    <cellStyle name="Separador de milhares 8 16 2" xfId="17288" xr:uid="{2F81B7D4-43B8-4B4A-8A67-70263CF3A89F}"/>
    <cellStyle name="Separador de milhares 8 16 2 2" xfId="24287" xr:uid="{AEBBF1CC-BD7C-4D54-AD39-06896191C578}"/>
    <cellStyle name="Separador de milhares 8 16 2 2 2" xfId="30820" xr:uid="{EA067658-AB6D-4DFB-9793-69A1690CB720}"/>
    <cellStyle name="Separador de milhares 8 16 2 2 3" xfId="40525" xr:uid="{BA0F150C-2C81-409D-9B87-6FBAC7AA30F1}"/>
    <cellStyle name="Separador de milhares 8 16 2 2 4" xfId="46046" xr:uid="{1DEC6170-B6CA-43B3-8499-53272717C43D}"/>
    <cellStyle name="Separador de milhares 8 16 2 3" xfId="24286" xr:uid="{3EE7B6A2-F91C-428F-8094-AA7E7AD57964}"/>
    <cellStyle name="Separador de milhares 8 16 2 3 2" xfId="40524" xr:uid="{35D60DA6-A4B9-443B-9124-6537A84AB45F}"/>
    <cellStyle name="Separador de milhares 8 16 2 4" xfId="26080" xr:uid="{97990319-992A-4C43-844F-ED05899E68E6}"/>
    <cellStyle name="Separador de milhares 8 16 2 5" xfId="27653" xr:uid="{74BC2AE3-DB78-43E2-9B69-B806C8E048DA}"/>
    <cellStyle name="Separador de milhares 8 16 2 6" xfId="35460" xr:uid="{B4D2F776-46A4-4740-8C0A-6D74591561AF}"/>
    <cellStyle name="Separador de milhares 8 16 2 7" xfId="43602" xr:uid="{AED925AC-F5DA-4234-B0AF-CBB169CF595A}"/>
    <cellStyle name="Separador de milhares 8 16 3" xfId="24288" xr:uid="{F1B589F8-2CE7-4DCF-9BE1-88D1AB8AA492}"/>
    <cellStyle name="Separador de milhares 8 16 3 2" xfId="29597" xr:uid="{6CDBD48C-147F-4504-8808-CC1DC2A47F08}"/>
    <cellStyle name="Separador de milhares 8 16 3 3" xfId="40526" xr:uid="{E986136C-8B04-4B2B-9BE4-E30C973C7618}"/>
    <cellStyle name="Separador de milhares 8 16 3 4" xfId="44823" xr:uid="{1E5DD3CB-4EA5-4904-8532-5D6C56F929ED}"/>
    <cellStyle name="Separador de milhares 8 16 4" xfId="24285" xr:uid="{1AC35F3E-8FC3-4EF3-8E1C-FD1CC518AED0}"/>
    <cellStyle name="Separador de milhares 8 16 4 2" xfId="32621" xr:uid="{2A4E32BB-3341-4FFD-8292-C5BF9CC88B8C}"/>
    <cellStyle name="Separador de milhares 8 16 4 3" xfId="40523" xr:uid="{F7CA2696-9C41-4105-BCBC-2443E0F87361}"/>
    <cellStyle name="Separador de milhares 8 16 4 4" xfId="47353" xr:uid="{26C1AD99-2EB1-43DE-9615-938B64CB6E92}"/>
    <cellStyle name="Separador de milhares 8 16 5" xfId="33904" xr:uid="{F7BF9D61-629F-4C8E-82CF-CEA889200CF7}"/>
    <cellStyle name="Separador de milhares 8 16 5 2" xfId="48783" xr:uid="{1DAE5CD2-D3F7-4D20-8AF0-91283E52C74B}"/>
    <cellStyle name="Separador de milhares 8 16 6" xfId="42379" xr:uid="{A34A1BA6-A5CA-4E1D-A637-3CACE2BC3C25}"/>
    <cellStyle name="Separador de milhares 8 17" xfId="14659" xr:uid="{943735D7-1B60-4FB4-B272-9351087D5B47}"/>
    <cellStyle name="Separador de milhares 8 17 2" xfId="17289" xr:uid="{6FAFDF3D-665D-4C89-B9BF-14EC272EA5DF}"/>
    <cellStyle name="Separador de milhares 8 17 2 2" xfId="24291" xr:uid="{8851CC82-D36B-4F8C-AB88-1BA82B12B152}"/>
    <cellStyle name="Separador de milhares 8 17 2 2 2" xfId="30821" xr:uid="{800E8417-6E32-4872-A1E5-DE3070347C8A}"/>
    <cellStyle name="Separador de milhares 8 17 2 2 3" xfId="40529" xr:uid="{BD2C604B-815E-43F1-B1F5-79B897F41C11}"/>
    <cellStyle name="Separador de milhares 8 17 2 2 4" xfId="46047" xr:uid="{8E659C0B-6F74-4D4B-8409-0AD52CC371BC}"/>
    <cellStyle name="Separador de milhares 8 17 2 3" xfId="24290" xr:uid="{196C0D41-CEAF-4685-8BFF-21595FF658C9}"/>
    <cellStyle name="Separador de milhares 8 17 2 3 2" xfId="40528" xr:uid="{07ECA64F-EC09-4E5B-8682-7195610C1F64}"/>
    <cellStyle name="Separador de milhares 8 17 2 4" xfId="26081" xr:uid="{5A7A0A83-BEB6-44B5-AEA5-E5FFF9DCEEFB}"/>
    <cellStyle name="Separador de milhares 8 17 2 5" xfId="27654" xr:uid="{FE2D1CF4-E3D4-4E56-A2A6-9773569B435A}"/>
    <cellStyle name="Separador de milhares 8 17 2 6" xfId="35461" xr:uid="{5D5EDE3D-58E4-41DA-A945-8AAE027DC109}"/>
    <cellStyle name="Separador de milhares 8 17 2 7" xfId="43603" xr:uid="{03BC433E-EDDB-49EB-BC94-113C7FDB4BB6}"/>
    <cellStyle name="Separador de milhares 8 17 3" xfId="24292" xr:uid="{8A321B12-BA93-44BB-8E83-A24B5EC19F35}"/>
    <cellStyle name="Separador de milhares 8 17 3 2" xfId="29598" xr:uid="{6620D204-6635-4F1A-AB28-D949B7ACD8CE}"/>
    <cellStyle name="Separador de milhares 8 17 3 3" xfId="40530" xr:uid="{C2978F49-8323-416C-921B-ED95793D354E}"/>
    <cellStyle name="Separador de milhares 8 17 3 4" xfId="44824" xr:uid="{BAB0A588-4D82-44D3-90E3-28566AC92DE9}"/>
    <cellStyle name="Separador de milhares 8 17 4" xfId="24289" xr:uid="{74E142C0-C07D-4536-A785-6FB4CA0BD356}"/>
    <cellStyle name="Separador de milhares 8 17 4 2" xfId="32622" xr:uid="{9AB3B2A3-4BA0-44A6-B7E1-2A1154FDAF62}"/>
    <cellStyle name="Separador de milhares 8 17 4 3" xfId="40527" xr:uid="{C9A46420-F49E-4BE7-9871-268502201160}"/>
    <cellStyle name="Separador de milhares 8 17 4 4" xfId="47354" xr:uid="{C6EAE002-2630-45AA-A39C-C42375B30B43}"/>
    <cellStyle name="Separador de milhares 8 17 5" xfId="33905" xr:uid="{1D54BCAA-B929-46BB-9DC4-84705198BE66}"/>
    <cellStyle name="Separador de milhares 8 17 5 2" xfId="48784" xr:uid="{00DDD0B5-37A5-471F-8790-4C9DBF031398}"/>
    <cellStyle name="Separador de milhares 8 17 6" xfId="42380" xr:uid="{0FEFD989-392D-4847-9344-1596CEDFACE7}"/>
    <cellStyle name="Separador de milhares 8 18" xfId="14660" xr:uid="{946EC5B5-2854-4793-AA25-C0D260624D6E}"/>
    <cellStyle name="Separador de milhares 8 18 2" xfId="17290" xr:uid="{6B917776-4087-48BB-818B-59408E540509}"/>
    <cellStyle name="Separador de milhares 8 18 2 2" xfId="24295" xr:uid="{67A18FE3-8CEA-47D5-ABAA-2173C1A0611C}"/>
    <cellStyle name="Separador de milhares 8 18 2 2 2" xfId="30822" xr:uid="{53686B37-2561-483A-8AB0-F18B84114CD8}"/>
    <cellStyle name="Separador de milhares 8 18 2 2 3" xfId="40533" xr:uid="{3AC133B1-A41C-475B-885B-98B2DEC23B1A}"/>
    <cellStyle name="Separador de milhares 8 18 2 2 4" xfId="46048" xr:uid="{6A32F32C-9180-4EFC-898E-6379B2D621F2}"/>
    <cellStyle name="Separador de milhares 8 18 2 3" xfId="24294" xr:uid="{5DD21F4E-0D51-4ACE-90B1-237CC8B1DBDE}"/>
    <cellStyle name="Separador de milhares 8 18 2 3 2" xfId="40532" xr:uid="{4881C3D3-B8D4-4F2C-870A-EFA2FDE4F7F3}"/>
    <cellStyle name="Separador de milhares 8 18 2 4" xfId="26082" xr:uid="{0E1EBDB1-5F4A-4FE8-8B79-60488107D008}"/>
    <cellStyle name="Separador de milhares 8 18 2 5" xfId="27655" xr:uid="{1B39E006-21D9-427E-A155-8E8312B8551E}"/>
    <cellStyle name="Separador de milhares 8 18 2 6" xfId="35462" xr:uid="{7FA59C5B-AB60-4F50-A6E7-35513A576414}"/>
    <cellStyle name="Separador de milhares 8 18 2 7" xfId="43604" xr:uid="{F03498F5-2F76-49EF-8998-A5973086C6C4}"/>
    <cellStyle name="Separador de milhares 8 18 3" xfId="24296" xr:uid="{122CEFEC-4B68-4246-BEA2-30D6D989EF5E}"/>
    <cellStyle name="Separador de milhares 8 18 3 2" xfId="29599" xr:uid="{7E494A2F-CA4D-4B1B-B32D-6B3661AB4C9E}"/>
    <cellStyle name="Separador de milhares 8 18 3 3" xfId="40534" xr:uid="{0BE012F0-BC98-49A7-A00A-D44228E72788}"/>
    <cellStyle name="Separador de milhares 8 18 3 4" xfId="44825" xr:uid="{E19C8E15-CD48-4CAF-BD44-8D3DB36566EE}"/>
    <cellStyle name="Separador de milhares 8 18 4" xfId="24293" xr:uid="{75FDA534-1AEA-41C8-BE39-48D0BAA4A269}"/>
    <cellStyle name="Separador de milhares 8 18 4 2" xfId="32623" xr:uid="{6D18174C-2765-43F8-A02F-12C0ED7B1869}"/>
    <cellStyle name="Separador de milhares 8 18 4 3" xfId="40531" xr:uid="{713DB1D3-4965-4E1B-9EEE-61A659840A25}"/>
    <cellStyle name="Separador de milhares 8 18 4 4" xfId="47355" xr:uid="{72E7D2E5-D05C-46F4-BAA1-6D91E9F4F7C9}"/>
    <cellStyle name="Separador de milhares 8 18 5" xfId="33906" xr:uid="{87E46BF7-DB0C-4204-8B6E-EA11BEE07228}"/>
    <cellStyle name="Separador de milhares 8 18 5 2" xfId="48785" xr:uid="{956A3C7F-E456-43C9-9690-69F99B6F7C24}"/>
    <cellStyle name="Separador de milhares 8 18 6" xfId="42381" xr:uid="{A26AE12F-52A5-4D02-AC0E-447CFD42DC1F}"/>
    <cellStyle name="Separador de milhares 8 19" xfId="14661" xr:uid="{65B5CB82-EA1C-49CC-B0D7-444603F5A8C2}"/>
    <cellStyle name="Separador de milhares 8 19 2" xfId="17291" xr:uid="{E240F9C6-8C0B-4D8D-B75C-B0DA1DE1996C}"/>
    <cellStyle name="Separador de milhares 8 19 2 2" xfId="24299" xr:uid="{95738EFD-9C0B-4659-9BD3-4B52BBCC37BE}"/>
    <cellStyle name="Separador de milhares 8 19 2 2 2" xfId="30823" xr:uid="{0D25468D-434A-415E-BDA4-3687D4029EF1}"/>
    <cellStyle name="Separador de milhares 8 19 2 2 3" xfId="40537" xr:uid="{50C457F8-6E73-4E96-9B74-69B1072C80D5}"/>
    <cellStyle name="Separador de milhares 8 19 2 2 4" xfId="46049" xr:uid="{31851DA3-6AB7-4758-8EF5-DA67BD5C0359}"/>
    <cellStyle name="Separador de milhares 8 19 2 3" xfId="24298" xr:uid="{F3866263-401E-4E4A-8BDB-1570F80D8B6F}"/>
    <cellStyle name="Separador de milhares 8 19 2 3 2" xfId="40536" xr:uid="{7C17E010-4147-491E-B19B-E2B066E49AF8}"/>
    <cellStyle name="Separador de milhares 8 19 2 4" xfId="26083" xr:uid="{49B73A6D-54ED-4B30-9C48-E4F37D6647A0}"/>
    <cellStyle name="Separador de milhares 8 19 2 5" xfId="27656" xr:uid="{63056EC2-251A-4468-9074-B7D079AD0685}"/>
    <cellStyle name="Separador de milhares 8 19 2 6" xfId="35463" xr:uid="{04AB3538-14A0-482E-BCA7-E7DD5FB96FD5}"/>
    <cellStyle name="Separador de milhares 8 19 2 7" xfId="43605" xr:uid="{A55DF41E-108F-43A8-B828-91F3A0BE0DB7}"/>
    <cellStyle name="Separador de milhares 8 19 3" xfId="24300" xr:uid="{C350A006-EB5D-4302-A160-017B2A98108A}"/>
    <cellStyle name="Separador de milhares 8 19 3 2" xfId="29600" xr:uid="{20579AFE-F896-4251-8675-8AB27B490820}"/>
    <cellStyle name="Separador de milhares 8 19 3 3" xfId="40538" xr:uid="{C3664BB6-FB72-4026-88EC-A6BBB4A3D21E}"/>
    <cellStyle name="Separador de milhares 8 19 3 4" xfId="44826" xr:uid="{5145F18A-C9E4-42F2-B860-3637BEA35E27}"/>
    <cellStyle name="Separador de milhares 8 19 4" xfId="24297" xr:uid="{1EA13F03-25C3-49C0-85B0-30AA24C6CFAF}"/>
    <cellStyle name="Separador de milhares 8 19 4 2" xfId="32624" xr:uid="{6646EF9C-4693-429A-8716-E27F58BE2D4B}"/>
    <cellStyle name="Separador de milhares 8 19 4 3" xfId="40535" xr:uid="{6947BC31-369F-45D9-8A9D-2ACB5DE5D9F4}"/>
    <cellStyle name="Separador de milhares 8 19 4 4" xfId="47356" xr:uid="{CCDC3AED-6404-4B6E-A097-9597C6FA6B69}"/>
    <cellStyle name="Separador de milhares 8 19 5" xfId="33907" xr:uid="{31347EC4-5004-4EEE-A4D2-D9AB49B5FED4}"/>
    <cellStyle name="Separador de milhares 8 19 5 2" xfId="48786" xr:uid="{474B1875-2827-4B91-98AB-30AC312984D3}"/>
    <cellStyle name="Separador de milhares 8 19 6" xfId="42382" xr:uid="{4AD304D9-FEC6-499D-A62A-5491BCC0FBB7}"/>
    <cellStyle name="Separador de milhares 8 2" xfId="14662" xr:uid="{55D8376B-D9BD-4C55-88A5-BE34A148F793}"/>
    <cellStyle name="Separador de milhares 8 2 10" xfId="14663" xr:uid="{EEB09C2F-E9B0-4A7D-ACDA-C15B152968C0}"/>
    <cellStyle name="Separador de milhares 8 2 10 2" xfId="17293" xr:uid="{18346CAA-484B-4A1C-AA33-EAFCCA4A5228}"/>
    <cellStyle name="Separador de milhares 8 2 10 2 2" xfId="24304" xr:uid="{4665D616-E7ED-482A-9898-4A6EE5E42E40}"/>
    <cellStyle name="Separador de milhares 8 2 10 2 2 2" xfId="30825" xr:uid="{D2FCCA2E-148D-4592-ACEC-AF1302FB6244}"/>
    <cellStyle name="Separador de milhares 8 2 10 2 2 3" xfId="40542" xr:uid="{0DFF9E6F-E856-4B91-8761-57A6AD74CF0D}"/>
    <cellStyle name="Separador de milhares 8 2 10 2 2 4" xfId="46051" xr:uid="{97036193-9824-471A-85D7-2A0CF18A10D4}"/>
    <cellStyle name="Separador de milhares 8 2 10 2 3" xfId="24303" xr:uid="{C8AE41BC-7FBC-4BB6-AB79-8081F8EEBA7A}"/>
    <cellStyle name="Separador de milhares 8 2 10 2 3 2" xfId="40541" xr:uid="{BCFD3BB1-D64C-435D-953F-7399B384EE37}"/>
    <cellStyle name="Separador de milhares 8 2 10 2 4" xfId="26085" xr:uid="{8516E305-B0A5-4E14-A162-0433C410DA80}"/>
    <cellStyle name="Separador de milhares 8 2 10 2 5" xfId="27658" xr:uid="{51261CD8-095F-4AB8-A3DD-D8E8E1D08784}"/>
    <cellStyle name="Separador de milhares 8 2 10 2 6" xfId="35465" xr:uid="{352C64BB-DDDB-4466-9F6D-9037A3613175}"/>
    <cellStyle name="Separador de milhares 8 2 10 2 7" xfId="43607" xr:uid="{4AC43745-A975-4B59-8FE8-A36ED5AA471C}"/>
    <cellStyle name="Separador de milhares 8 2 10 3" xfId="24305" xr:uid="{17349E98-2119-4B85-911B-79FBBC2FF104}"/>
    <cellStyle name="Separador de milhares 8 2 10 3 2" xfId="29602" xr:uid="{731CD852-39E9-4830-855D-2A3B00C92508}"/>
    <cellStyle name="Separador de milhares 8 2 10 3 3" xfId="40543" xr:uid="{785B2F84-6DF8-491B-984C-A17118E9CFDC}"/>
    <cellStyle name="Separador de milhares 8 2 10 3 4" xfId="44828" xr:uid="{24D35F20-363A-4F9D-ABA1-9EA3799C4318}"/>
    <cellStyle name="Separador de milhares 8 2 10 4" xfId="24302" xr:uid="{9202D5A7-1D42-4204-A24B-62AA7466673C}"/>
    <cellStyle name="Separador de milhares 8 2 10 4 2" xfId="32625" xr:uid="{0CEEC82A-703C-47CC-BD65-DD1D12A5AA7C}"/>
    <cellStyle name="Separador de milhares 8 2 10 4 3" xfId="40540" xr:uid="{7E101F8F-4B26-417F-884F-A2747216ABD7}"/>
    <cellStyle name="Separador de milhares 8 2 10 4 4" xfId="47357" xr:uid="{9EF6EECF-8182-4390-9F88-082C66385193}"/>
    <cellStyle name="Separador de milhares 8 2 10 5" xfId="33908" xr:uid="{D43EC17C-B76E-4005-B749-A31B18D7A0A9}"/>
    <cellStyle name="Separador de milhares 8 2 10 5 2" xfId="48787" xr:uid="{3FB4F037-359F-4854-8469-93ACA5BA3C94}"/>
    <cellStyle name="Separador de milhares 8 2 10 6" xfId="42384" xr:uid="{A6E14289-9740-4D7C-BC4D-C8711C5E7E44}"/>
    <cellStyle name="Separador de milhares 8 2 11" xfId="14664" xr:uid="{4F4F80D3-E63A-44B9-8903-99088B7F3594}"/>
    <cellStyle name="Separador de milhares 8 2 11 2" xfId="17294" xr:uid="{0EFE1C7B-0AF1-4339-95A0-3E13F07A8A7B}"/>
    <cellStyle name="Separador de milhares 8 2 11 2 2" xfId="24308" xr:uid="{88E8B91F-BA05-4F6C-9D2D-B2B1C121F5F1}"/>
    <cellStyle name="Separador de milhares 8 2 11 2 2 2" xfId="30826" xr:uid="{82761851-5B89-47E9-A034-F90E8930255D}"/>
    <cellStyle name="Separador de milhares 8 2 11 2 2 3" xfId="40546" xr:uid="{B06A6CF4-0F33-4337-9176-EBD0FC2709BD}"/>
    <cellStyle name="Separador de milhares 8 2 11 2 2 4" xfId="46052" xr:uid="{5BEEA14F-4B3A-4778-B505-D709C8BDED3F}"/>
    <cellStyle name="Separador de milhares 8 2 11 2 3" xfId="24307" xr:uid="{A1DE6A90-46D6-41FB-8ABC-28D0381F39D8}"/>
    <cellStyle name="Separador de milhares 8 2 11 2 3 2" xfId="40545" xr:uid="{422C9C61-4A66-4415-B70A-AFAE2AE7E820}"/>
    <cellStyle name="Separador de milhares 8 2 11 2 4" xfId="26086" xr:uid="{A0B775DC-5B6C-4FFF-8062-98F7FEA74F39}"/>
    <cellStyle name="Separador de milhares 8 2 11 2 5" xfId="27659" xr:uid="{A772EB70-F7C4-4806-93DE-0FDF7F13DAD7}"/>
    <cellStyle name="Separador de milhares 8 2 11 2 6" xfId="35466" xr:uid="{4B3BC629-8B2A-458C-83B1-8959496642B7}"/>
    <cellStyle name="Separador de milhares 8 2 11 2 7" xfId="43608" xr:uid="{34ADC17F-801B-4F4D-AB52-080F35BEC68F}"/>
    <cellStyle name="Separador de milhares 8 2 11 3" xfId="24309" xr:uid="{F48C0101-1F74-48D9-B728-04AD4B3CAEC1}"/>
    <cellStyle name="Separador de milhares 8 2 11 3 2" xfId="29603" xr:uid="{5D1836BA-D21B-46FE-93E8-330D110F2CC7}"/>
    <cellStyle name="Separador de milhares 8 2 11 3 3" xfId="40547" xr:uid="{81A43AFC-8F05-412C-B3A7-DEA9FD3EBC8C}"/>
    <cellStyle name="Separador de milhares 8 2 11 3 4" xfId="44829" xr:uid="{6DF769C9-7E8B-4315-9254-1B860AD8CFA2}"/>
    <cellStyle name="Separador de milhares 8 2 11 4" xfId="24306" xr:uid="{09EADDBF-2F52-4A0B-AF00-C96C2046B0B4}"/>
    <cellStyle name="Separador de milhares 8 2 11 4 2" xfId="32626" xr:uid="{93FB3ECD-2FAD-4FEF-9019-18E9E030AEFF}"/>
    <cellStyle name="Separador de milhares 8 2 11 4 3" xfId="40544" xr:uid="{F66EBCBC-D3E6-4F6D-8D86-A60EA541EB64}"/>
    <cellStyle name="Separador de milhares 8 2 11 4 4" xfId="47358" xr:uid="{3C3BBC09-1E88-439D-82A6-9ABEF9D6C24A}"/>
    <cellStyle name="Separador de milhares 8 2 11 5" xfId="33909" xr:uid="{38A772E5-1249-4CE0-8994-CC90AA6F45FE}"/>
    <cellStyle name="Separador de milhares 8 2 11 5 2" xfId="48788" xr:uid="{393560B1-6AD1-4F65-95F0-F8C1774AAD9E}"/>
    <cellStyle name="Separador de milhares 8 2 11 6" xfId="42385" xr:uid="{14D39D4F-3DC4-4651-9673-B0F1AA5AB8ED}"/>
    <cellStyle name="Separador de milhares 8 2 12" xfId="14665" xr:uid="{302765AF-6D8B-4FF8-A879-8386BFF66B0A}"/>
    <cellStyle name="Separador de milhares 8 2 12 2" xfId="17295" xr:uid="{D2818C77-AD57-47AF-9323-3BE90EEAEF6C}"/>
    <cellStyle name="Separador de milhares 8 2 12 2 2" xfId="24312" xr:uid="{878DCBB6-0464-433D-9C4B-0746C928704D}"/>
    <cellStyle name="Separador de milhares 8 2 12 2 2 2" xfId="30827" xr:uid="{E5914D15-82F4-4BD8-BACE-934F7F639430}"/>
    <cellStyle name="Separador de milhares 8 2 12 2 2 3" xfId="40550" xr:uid="{5FE776A5-20FA-4CCD-9365-3307CB2B4224}"/>
    <cellStyle name="Separador de milhares 8 2 12 2 2 4" xfId="46053" xr:uid="{E317B5B0-8E77-40F2-B7C7-7D14BF362885}"/>
    <cellStyle name="Separador de milhares 8 2 12 2 3" xfId="24311" xr:uid="{E874B375-887C-4C18-BF1D-53F13F737BE6}"/>
    <cellStyle name="Separador de milhares 8 2 12 2 3 2" xfId="40549" xr:uid="{CB42B4CC-8E6A-45C0-BF96-E3AA177812D6}"/>
    <cellStyle name="Separador de milhares 8 2 12 2 4" xfId="26087" xr:uid="{649544CB-51A6-4533-B7E6-312F124F3407}"/>
    <cellStyle name="Separador de milhares 8 2 12 2 5" xfId="27660" xr:uid="{E45A746C-00C5-4537-B011-3EF6B9BB01B8}"/>
    <cellStyle name="Separador de milhares 8 2 12 2 6" xfId="35467" xr:uid="{0C2E4A2A-07B1-4B30-8853-C67262A15374}"/>
    <cellStyle name="Separador de milhares 8 2 12 2 7" xfId="43609" xr:uid="{8AFD81E9-1AAE-4127-8F07-A92DD087D910}"/>
    <cellStyle name="Separador de milhares 8 2 12 3" xfId="24313" xr:uid="{09B59C2E-1971-4404-9478-D159BF11BAF5}"/>
    <cellStyle name="Separador de milhares 8 2 12 3 2" xfId="29604" xr:uid="{71BCE709-216A-425E-9C0D-02483168426E}"/>
    <cellStyle name="Separador de milhares 8 2 12 3 3" xfId="40551" xr:uid="{5175BD56-A76A-4024-B22D-8309163A20FB}"/>
    <cellStyle name="Separador de milhares 8 2 12 3 4" xfId="44830" xr:uid="{526B2645-E6AC-4CF9-867E-B9234457B724}"/>
    <cellStyle name="Separador de milhares 8 2 12 4" xfId="24310" xr:uid="{606CAA54-6C3D-491A-A6EA-CB9E7B494026}"/>
    <cellStyle name="Separador de milhares 8 2 12 4 2" xfId="32627" xr:uid="{249B95C1-F816-47F1-A37B-CB75C3D842C4}"/>
    <cellStyle name="Separador de milhares 8 2 12 4 3" xfId="40548" xr:uid="{6CB2E640-D9FC-4821-808F-579488FDBD31}"/>
    <cellStyle name="Separador de milhares 8 2 12 4 4" xfId="47359" xr:uid="{90084F92-D02E-465F-9779-0FC2CCFBA6DC}"/>
    <cellStyle name="Separador de milhares 8 2 12 5" xfId="33910" xr:uid="{3302D0CA-325E-4248-A1B0-EF6160DA21A8}"/>
    <cellStyle name="Separador de milhares 8 2 12 5 2" xfId="48789" xr:uid="{54DAF9CD-6FBA-4851-9E66-87F28DCB2EC4}"/>
    <cellStyle name="Separador de milhares 8 2 12 6" xfId="42386" xr:uid="{C40A34C6-C17E-4614-9345-6894855DF3E7}"/>
    <cellStyle name="Separador de milhares 8 2 13" xfId="14666" xr:uid="{4AFF9E29-37F2-4E97-BAE4-DCB023332696}"/>
    <cellStyle name="Separador de milhares 8 2 13 2" xfId="17296" xr:uid="{EDE4A45A-A8F7-42E1-9F85-F81539860C1A}"/>
    <cellStyle name="Separador de milhares 8 2 13 2 2" xfId="24316" xr:uid="{60DE21DA-DF75-4277-B4BF-92F698921153}"/>
    <cellStyle name="Separador de milhares 8 2 13 2 2 2" xfId="30828" xr:uid="{93D6974C-8137-4573-94BC-0452979EAD52}"/>
    <cellStyle name="Separador de milhares 8 2 13 2 2 3" xfId="40554" xr:uid="{CB078DB3-B881-4A40-8168-9095442EE838}"/>
    <cellStyle name="Separador de milhares 8 2 13 2 2 4" xfId="46054" xr:uid="{1A419671-4F30-4F39-A6AF-8FD66CB93802}"/>
    <cellStyle name="Separador de milhares 8 2 13 2 3" xfId="24315" xr:uid="{CFE6A78B-1A05-4BB8-8556-77FA9EAF24DF}"/>
    <cellStyle name="Separador de milhares 8 2 13 2 3 2" xfId="40553" xr:uid="{00DBFE3B-722A-48B7-BB41-A4D2420F44DA}"/>
    <cellStyle name="Separador de milhares 8 2 13 2 4" xfId="26088" xr:uid="{900DC060-96A2-4DE3-90CD-5FDDBDA90C31}"/>
    <cellStyle name="Separador de milhares 8 2 13 2 5" xfId="27661" xr:uid="{3D8BB16A-0A0D-4B1C-B285-225B4D6BD59E}"/>
    <cellStyle name="Separador de milhares 8 2 13 2 6" xfId="35468" xr:uid="{BF3B9AEE-A5AC-4412-B7B9-61814D465763}"/>
    <cellStyle name="Separador de milhares 8 2 13 2 7" xfId="43610" xr:uid="{0FBD50C6-22F4-4808-A4AE-97774866021B}"/>
    <cellStyle name="Separador de milhares 8 2 13 3" xfId="24317" xr:uid="{32C54C40-EA24-476C-A507-86B6AE8B6FC0}"/>
    <cellStyle name="Separador de milhares 8 2 13 3 2" xfId="29605" xr:uid="{583D189F-1CCB-476E-9EA1-1FA3BF3982C8}"/>
    <cellStyle name="Separador de milhares 8 2 13 3 3" xfId="40555" xr:uid="{AC404418-9F6D-4810-A7CC-24CAE1605660}"/>
    <cellStyle name="Separador de milhares 8 2 13 3 4" xfId="44831" xr:uid="{F2D516BE-EC55-417F-841F-8938DAED4DDB}"/>
    <cellStyle name="Separador de milhares 8 2 13 4" xfId="24314" xr:uid="{F8EC59A2-B4C5-42EF-8ACD-C6C6E80EF76C}"/>
    <cellStyle name="Separador de milhares 8 2 13 4 2" xfId="32628" xr:uid="{7D7F0B82-43E5-474F-80DA-AB863C29CC5B}"/>
    <cellStyle name="Separador de milhares 8 2 13 4 3" xfId="40552" xr:uid="{8EA14FA5-D864-4C65-92A4-25C0BE12A1EA}"/>
    <cellStyle name="Separador de milhares 8 2 13 4 4" xfId="47360" xr:uid="{1F7DE7CE-2281-448C-A029-A09DCF6A2CDE}"/>
    <cellStyle name="Separador de milhares 8 2 13 5" xfId="33911" xr:uid="{8F501F81-3DF9-45CE-8ACA-20E36AB54D0C}"/>
    <cellStyle name="Separador de milhares 8 2 13 5 2" xfId="48790" xr:uid="{BA32799A-8A38-4179-8410-4925D321D5C7}"/>
    <cellStyle name="Separador de milhares 8 2 13 6" xfId="42387" xr:uid="{76B99074-E043-4656-B8F5-022326B8E3F2}"/>
    <cellStyle name="Separador de milhares 8 2 14" xfId="14667" xr:uid="{FBBCDBE5-CE89-4486-9ECF-FEC6427CBC9D}"/>
    <cellStyle name="Separador de milhares 8 2 14 2" xfId="17297" xr:uid="{C5F631FF-9687-42DF-B927-2447FE89F333}"/>
    <cellStyle name="Separador de milhares 8 2 14 2 2" xfId="24320" xr:uid="{FE27B771-2648-4FF5-BF51-4C762DCE9FA9}"/>
    <cellStyle name="Separador de milhares 8 2 14 2 2 2" xfId="30829" xr:uid="{9ED9B2E3-166C-4F15-A767-7DD9E03F651E}"/>
    <cellStyle name="Separador de milhares 8 2 14 2 2 3" xfId="40558" xr:uid="{62B4DC7B-8566-4BBC-B90D-4294CCEAA588}"/>
    <cellStyle name="Separador de milhares 8 2 14 2 2 4" xfId="46055" xr:uid="{08A9A42A-FB0E-48E3-AA10-E1063B6523FE}"/>
    <cellStyle name="Separador de milhares 8 2 14 2 3" xfId="24319" xr:uid="{2D554E3D-1516-413A-955E-C2B98AC60571}"/>
    <cellStyle name="Separador de milhares 8 2 14 2 3 2" xfId="40557" xr:uid="{AFAC8E95-8FA1-4539-BD84-149EECDD8836}"/>
    <cellStyle name="Separador de milhares 8 2 14 2 4" xfId="26089" xr:uid="{8B1678FF-0E86-4CEE-B96D-36262FF1A096}"/>
    <cellStyle name="Separador de milhares 8 2 14 2 5" xfId="27662" xr:uid="{545265EF-68D0-4F26-8B65-088E1AE868C9}"/>
    <cellStyle name="Separador de milhares 8 2 14 2 6" xfId="35469" xr:uid="{D656F729-749C-4696-99E8-253E367437A2}"/>
    <cellStyle name="Separador de milhares 8 2 14 2 7" xfId="43611" xr:uid="{D29AF108-6AC9-470E-A35F-1B38F06B1603}"/>
    <cellStyle name="Separador de milhares 8 2 14 3" xfId="24321" xr:uid="{43AA2D22-F293-4693-8E80-8274DCCCADDF}"/>
    <cellStyle name="Separador de milhares 8 2 14 3 2" xfId="29606" xr:uid="{CF281AA0-2F44-4015-9FCF-EA39FD07E7DB}"/>
    <cellStyle name="Separador de milhares 8 2 14 3 3" xfId="40559" xr:uid="{38E4119A-A174-4E80-AA56-E08E3AA3AD98}"/>
    <cellStyle name="Separador de milhares 8 2 14 3 4" xfId="44832" xr:uid="{55E961CD-CC59-4595-A0C7-0F05AAF908A4}"/>
    <cellStyle name="Separador de milhares 8 2 14 4" xfId="24318" xr:uid="{1AEE515A-F4E0-4380-A566-B228C7A55CFB}"/>
    <cellStyle name="Separador de milhares 8 2 14 4 2" xfId="32629" xr:uid="{D16424DC-D86A-4D26-9DD4-8ABF29EE113B}"/>
    <cellStyle name="Separador de milhares 8 2 14 4 3" xfId="40556" xr:uid="{C576722C-D0F6-4DA7-8270-97825C993357}"/>
    <cellStyle name="Separador de milhares 8 2 14 4 4" xfId="47361" xr:uid="{402CD013-EE78-4FDA-9B87-FBC90BCFAB25}"/>
    <cellStyle name="Separador de milhares 8 2 14 5" xfId="33912" xr:uid="{A92B3C18-19BC-4DAA-BA6A-46F00B6ECCEB}"/>
    <cellStyle name="Separador de milhares 8 2 14 5 2" xfId="48791" xr:uid="{388F0A9E-9751-4949-9358-A2FA11C2D121}"/>
    <cellStyle name="Separador de milhares 8 2 14 6" xfId="42388" xr:uid="{C906950A-B421-4690-97D3-9565286AD298}"/>
    <cellStyle name="Separador de milhares 8 2 15" xfId="14668" xr:uid="{3904530F-CF30-4ACA-9E8B-1F5A49AE1E63}"/>
    <cellStyle name="Separador de milhares 8 2 15 2" xfId="17298" xr:uid="{966FDD07-EED7-484C-8166-E93D432D26D4}"/>
    <cellStyle name="Separador de milhares 8 2 15 2 2" xfId="24324" xr:uid="{859F5C95-E2FC-4880-A482-6D7D4E3EB05F}"/>
    <cellStyle name="Separador de milhares 8 2 15 2 2 2" xfId="30830" xr:uid="{8780B4D0-6EBE-4F13-9E73-3F281DCFD460}"/>
    <cellStyle name="Separador de milhares 8 2 15 2 2 3" xfId="40562" xr:uid="{C40F6647-F226-4503-9825-57C16501CB42}"/>
    <cellStyle name="Separador de milhares 8 2 15 2 2 4" xfId="46056" xr:uid="{C2661A0E-6B95-4872-AD75-62B323D8AD7C}"/>
    <cellStyle name="Separador de milhares 8 2 15 2 3" xfId="24323" xr:uid="{AF920E2A-6111-4A1D-B46B-726566AF541E}"/>
    <cellStyle name="Separador de milhares 8 2 15 2 3 2" xfId="40561" xr:uid="{EF71AFD2-0470-483E-AADA-59C9FFB136A7}"/>
    <cellStyle name="Separador de milhares 8 2 15 2 4" xfId="26090" xr:uid="{3F3AF98A-23C8-4FBE-AC44-2C0D0F025C6D}"/>
    <cellStyle name="Separador de milhares 8 2 15 2 5" xfId="27663" xr:uid="{C9CA07DA-3575-474B-8682-576D64284DF7}"/>
    <cellStyle name="Separador de milhares 8 2 15 2 6" xfId="35470" xr:uid="{18C7B7B4-538F-4F1F-BFE0-E5D08158EC19}"/>
    <cellStyle name="Separador de milhares 8 2 15 2 7" xfId="43612" xr:uid="{895793C9-3015-4841-8E03-4832E46A31CB}"/>
    <cellStyle name="Separador de milhares 8 2 15 3" xfId="24325" xr:uid="{E37CC6F0-D36A-4D3A-9D3D-D71754328C6F}"/>
    <cellStyle name="Separador de milhares 8 2 15 3 2" xfId="29607" xr:uid="{FA7F2E03-7256-49E6-A884-FC249214CA09}"/>
    <cellStyle name="Separador de milhares 8 2 15 3 3" xfId="40563" xr:uid="{0B4905BA-824E-443A-A5AC-42012BDABB0D}"/>
    <cellStyle name="Separador de milhares 8 2 15 3 4" xfId="44833" xr:uid="{CEA83967-0459-457A-900D-607BE8CFC506}"/>
    <cellStyle name="Separador de milhares 8 2 15 4" xfId="24322" xr:uid="{F8272ED7-2D3F-4101-AC72-2495874DDC8B}"/>
    <cellStyle name="Separador de milhares 8 2 15 4 2" xfId="32630" xr:uid="{9D0E94C1-6073-48EB-86A4-02F719DE3ACD}"/>
    <cellStyle name="Separador de milhares 8 2 15 4 3" xfId="40560" xr:uid="{87F8CD5D-F603-41CB-AA8A-D93FD14B69D7}"/>
    <cellStyle name="Separador de milhares 8 2 15 4 4" xfId="47362" xr:uid="{BFB7512B-84F0-4F6E-81C3-7AD5907BABC8}"/>
    <cellStyle name="Separador de milhares 8 2 15 5" xfId="33913" xr:uid="{101A1C0A-7CA8-436A-B0CB-F3BFAB4E6CF3}"/>
    <cellStyle name="Separador de milhares 8 2 15 5 2" xfId="48792" xr:uid="{1638C64A-BD86-481C-8047-BDA1C2A129F8}"/>
    <cellStyle name="Separador de milhares 8 2 15 6" xfId="42389" xr:uid="{272A1170-D35D-4F61-BF1E-1705CADBA649}"/>
    <cellStyle name="Separador de milhares 8 2 16" xfId="14669" xr:uid="{6651B2D6-F9BB-45AB-B446-902C495AE3BE}"/>
    <cellStyle name="Separador de milhares 8 2 16 2" xfId="17299" xr:uid="{821E29AC-8D83-4499-95E0-5930505F8E2D}"/>
    <cellStyle name="Separador de milhares 8 2 16 2 2" xfId="24328" xr:uid="{656E582B-9B04-4089-9760-33BDA61EE55D}"/>
    <cellStyle name="Separador de milhares 8 2 16 2 2 2" xfId="30831" xr:uid="{218A8234-C69B-4F0A-B466-6C0F2F28F018}"/>
    <cellStyle name="Separador de milhares 8 2 16 2 2 3" xfId="40566" xr:uid="{2AAA88BE-6995-4B12-9E74-B6DB221FB309}"/>
    <cellStyle name="Separador de milhares 8 2 16 2 2 4" xfId="46057" xr:uid="{A14880CB-9856-48FC-AF7D-AB24328475D7}"/>
    <cellStyle name="Separador de milhares 8 2 16 2 3" xfId="24327" xr:uid="{0BBCCC40-4B43-4B97-9FA1-4DB46D98E83C}"/>
    <cellStyle name="Separador de milhares 8 2 16 2 3 2" xfId="40565" xr:uid="{E97152FF-29A0-401C-B717-FFB29627FC05}"/>
    <cellStyle name="Separador de milhares 8 2 16 2 4" xfId="26091" xr:uid="{200715AA-A0DC-433D-81DE-25F5351C8EC1}"/>
    <cellStyle name="Separador de milhares 8 2 16 2 5" xfId="27664" xr:uid="{F52A4555-BDFC-4C0E-9510-C503B397163C}"/>
    <cellStyle name="Separador de milhares 8 2 16 2 6" xfId="35471" xr:uid="{5259D051-23D9-45E3-AAC2-E830F73AFB25}"/>
    <cellStyle name="Separador de milhares 8 2 16 2 7" xfId="43613" xr:uid="{A11ED58B-38C3-4B55-8FB1-9F254B617E00}"/>
    <cellStyle name="Separador de milhares 8 2 16 3" xfId="24329" xr:uid="{B6C344B1-630A-4BC7-B81B-86AD1D7639FE}"/>
    <cellStyle name="Separador de milhares 8 2 16 3 2" xfId="29608" xr:uid="{72E2EB68-8DCB-465E-B57C-1B7E047AF002}"/>
    <cellStyle name="Separador de milhares 8 2 16 3 3" xfId="40567" xr:uid="{25F5749F-DB60-4357-90F2-7BC0EE1DB0FC}"/>
    <cellStyle name="Separador de milhares 8 2 16 3 4" xfId="44834" xr:uid="{EF2D6B63-998C-4D12-BD82-4D7EC1EECFFA}"/>
    <cellStyle name="Separador de milhares 8 2 16 4" xfId="24326" xr:uid="{C4A07024-1D93-4079-B525-E07A4CBFF5E2}"/>
    <cellStyle name="Separador de milhares 8 2 16 4 2" xfId="32631" xr:uid="{74C93076-FC81-4E47-AF3E-B725441E0C3E}"/>
    <cellStyle name="Separador de milhares 8 2 16 4 3" xfId="40564" xr:uid="{A7AA1564-819B-41D0-B966-5DC66C32F26D}"/>
    <cellStyle name="Separador de milhares 8 2 16 4 4" xfId="47363" xr:uid="{027F2FD7-912A-488A-8ADC-FAF9792B47C5}"/>
    <cellStyle name="Separador de milhares 8 2 16 5" xfId="33914" xr:uid="{F240B9A4-AF8A-424A-8C49-FFF0626B7090}"/>
    <cellStyle name="Separador de milhares 8 2 16 5 2" xfId="48793" xr:uid="{95107B3D-7E06-4556-BCA8-EF6541410BE4}"/>
    <cellStyle name="Separador de milhares 8 2 16 6" xfId="42390" xr:uid="{2410BC20-A7A6-40E3-B872-932E3A50EC78}"/>
    <cellStyle name="Separador de milhares 8 2 17" xfId="14670" xr:uid="{A27A7925-9252-4468-ADA0-4F789D543DBD}"/>
    <cellStyle name="Separador de milhares 8 2 17 2" xfId="17300" xr:uid="{A3F0A88F-963F-436A-AB72-791D41B885DC}"/>
    <cellStyle name="Separador de milhares 8 2 17 2 2" xfId="24332" xr:uid="{D4E87B34-8F38-4875-9E30-3FE9E6E0CA6B}"/>
    <cellStyle name="Separador de milhares 8 2 17 2 2 2" xfId="30832" xr:uid="{5D6C849C-9326-469D-BD0A-15D98A338D6D}"/>
    <cellStyle name="Separador de milhares 8 2 17 2 2 3" xfId="40570" xr:uid="{4B86A0C7-2250-4CD4-A5FD-BE9C6180E04A}"/>
    <cellStyle name="Separador de milhares 8 2 17 2 2 4" xfId="46058" xr:uid="{652B3AF5-F6AD-44FF-900B-FF09FF2A3F92}"/>
    <cellStyle name="Separador de milhares 8 2 17 2 3" xfId="24331" xr:uid="{D809E808-AA57-4761-9A9A-0D5E14C4D4A0}"/>
    <cellStyle name="Separador de milhares 8 2 17 2 3 2" xfId="40569" xr:uid="{145FD60E-8F4F-4608-98AF-C317D6C24534}"/>
    <cellStyle name="Separador de milhares 8 2 17 2 4" xfId="26092" xr:uid="{DFED58C8-9AC8-4B1A-813A-3B8C0252F8BC}"/>
    <cellStyle name="Separador de milhares 8 2 17 2 5" xfId="27665" xr:uid="{4CAE399B-842D-458F-B5F4-FEEF1A33AE4F}"/>
    <cellStyle name="Separador de milhares 8 2 17 2 6" xfId="35472" xr:uid="{57681CF0-337D-4765-AEB4-341F5C25CEF8}"/>
    <cellStyle name="Separador de milhares 8 2 17 2 7" xfId="43614" xr:uid="{6024F8D4-8464-415E-928A-B615FAD78B4D}"/>
    <cellStyle name="Separador de milhares 8 2 17 3" xfId="24333" xr:uid="{5056FE38-7584-43D1-8EB7-354D67742C30}"/>
    <cellStyle name="Separador de milhares 8 2 17 3 2" xfId="29609" xr:uid="{9BB199D7-00D7-4C25-8AEE-D2AE8DBF51A5}"/>
    <cellStyle name="Separador de milhares 8 2 17 3 3" xfId="40571" xr:uid="{A78A02B3-3083-49AB-A99E-E6B551341A5D}"/>
    <cellStyle name="Separador de milhares 8 2 17 3 4" xfId="44835" xr:uid="{215DD3DC-5E22-4625-A0E0-3D03BBF68C2E}"/>
    <cellStyle name="Separador de milhares 8 2 17 4" xfId="24330" xr:uid="{FD608844-6CD8-44DD-9556-311D033A7007}"/>
    <cellStyle name="Separador de milhares 8 2 17 4 2" xfId="32632" xr:uid="{58CDA0B0-94A4-4762-9774-2CFD2A73DD5E}"/>
    <cellStyle name="Separador de milhares 8 2 17 4 3" xfId="40568" xr:uid="{43CE89A5-676E-4281-8F38-33BC4DC0A5EE}"/>
    <cellStyle name="Separador de milhares 8 2 17 4 4" xfId="47364" xr:uid="{39A8BDCA-CFB0-4BDD-98EB-DDD3F431E25C}"/>
    <cellStyle name="Separador de milhares 8 2 17 5" xfId="33915" xr:uid="{BBCE064B-EADA-49C1-A89E-2812FFAF42A9}"/>
    <cellStyle name="Separador de milhares 8 2 17 5 2" xfId="48794" xr:uid="{B99DA98A-1566-4BA3-9B7B-80D8EED52660}"/>
    <cellStyle name="Separador de milhares 8 2 17 6" xfId="42391" xr:uid="{2F50CF02-1453-47EE-B575-0CB81E3BB9CC}"/>
    <cellStyle name="Separador de milhares 8 2 18" xfId="17292" xr:uid="{B6F1236D-C7B7-42E3-BCF6-4EC388DB5A10}"/>
    <cellStyle name="Separador de milhares 8 2 18 2" xfId="24335" xr:uid="{A101621A-2FD8-4F9E-A6C7-2D4C22B4A8C0}"/>
    <cellStyle name="Separador de milhares 8 2 18 2 2" xfId="30824" xr:uid="{B2A079AE-817B-4D52-B543-8D75905E43BE}"/>
    <cellStyle name="Separador de milhares 8 2 18 2 3" xfId="40573" xr:uid="{CF4090DB-FCC7-4054-A22B-270E9D051776}"/>
    <cellStyle name="Separador de milhares 8 2 18 2 4" xfId="46050" xr:uid="{8C8B2FAD-C1B4-4133-9F26-BE4992A2E9C5}"/>
    <cellStyle name="Separador de milhares 8 2 18 3" xfId="24334" xr:uid="{F54A70C1-BB63-4374-9789-2D44C62E94A9}"/>
    <cellStyle name="Separador de milhares 8 2 18 3 2" xfId="40572" xr:uid="{E206742A-86AA-4647-B101-42AAB5A6B226}"/>
    <cellStyle name="Separador de milhares 8 2 18 4" xfId="26084" xr:uid="{7F1C8E81-068C-47C4-8AF0-2B77EA79239D}"/>
    <cellStyle name="Separador de milhares 8 2 18 5" xfId="27657" xr:uid="{F4BF4C7D-FB9B-4E72-BC05-149FF0012E9D}"/>
    <cellStyle name="Separador de milhares 8 2 18 6" xfId="35464" xr:uid="{180CCE9D-7070-4840-9913-23AFFD947CB7}"/>
    <cellStyle name="Separador de milhares 8 2 18 7" xfId="43606" xr:uid="{03AFF0E3-CD1B-41A4-A693-8FC5DE4AD773}"/>
    <cellStyle name="Separador de milhares 8 2 19" xfId="24336" xr:uid="{13DDEC6C-3FAF-4D2D-9737-085F2C29F499}"/>
    <cellStyle name="Separador de milhares 8 2 19 2" xfId="29601" xr:uid="{09F8387D-A639-47F1-A243-FDC79CFC606D}"/>
    <cellStyle name="Separador de milhares 8 2 19 3" xfId="40574" xr:uid="{33F217AB-1A01-4E54-840A-53854A050797}"/>
    <cellStyle name="Separador de milhares 8 2 19 4" xfId="44827" xr:uid="{F52379EE-C9FC-4AF7-AC7D-6A769EACB9B6}"/>
    <cellStyle name="Separador de milhares 8 2 2" xfId="14671" xr:uid="{3DB4AEC6-4198-457D-B611-151917511FCC}"/>
    <cellStyle name="Separador de milhares 8 2 2 2" xfId="17301" xr:uid="{E2AAC881-E357-4091-905A-E456DB51C43C}"/>
    <cellStyle name="Separador de milhares 8 2 2 2 2" xfId="24339" xr:uid="{EC5EBEF8-7F31-4E84-A1CF-CC870F4B9D49}"/>
    <cellStyle name="Separador de milhares 8 2 2 2 2 2" xfId="30833" xr:uid="{EB031737-10A3-47C8-8600-E0B4421CA6D6}"/>
    <cellStyle name="Separador de milhares 8 2 2 2 2 3" xfId="40577" xr:uid="{DA3C2EAE-31C9-437E-ACC8-67E8A59CBFA2}"/>
    <cellStyle name="Separador de milhares 8 2 2 2 2 4" xfId="46059" xr:uid="{2EB4EFBA-8773-4F9C-8BC0-680BA70F3275}"/>
    <cellStyle name="Separador de milhares 8 2 2 2 3" xfId="24338" xr:uid="{1C8D4CC2-365F-4C01-B582-C23330ECE667}"/>
    <cellStyle name="Separador de milhares 8 2 2 2 3 2" xfId="40576" xr:uid="{14F23954-3028-4E48-9F8E-6C8FB633E732}"/>
    <cellStyle name="Separador de milhares 8 2 2 2 4" xfId="26093" xr:uid="{CCAC0236-F914-45D0-AF33-9FABF43560A0}"/>
    <cellStyle name="Separador de milhares 8 2 2 2 5" xfId="27666" xr:uid="{76394060-9082-48B3-B5B2-B9A98BC687E5}"/>
    <cellStyle name="Separador de milhares 8 2 2 2 6" xfId="35473" xr:uid="{2DC873FF-9B16-4CED-A328-B9C78C48C65F}"/>
    <cellStyle name="Separador de milhares 8 2 2 2 7" xfId="43615" xr:uid="{9C5D8F44-3B28-46DA-807E-F90A587130A6}"/>
    <cellStyle name="Separador de milhares 8 2 2 3" xfId="24340" xr:uid="{11E3341D-AA55-4E87-A085-C02CA8DB2104}"/>
    <cellStyle name="Separador de milhares 8 2 2 3 2" xfId="29610" xr:uid="{D1CA0209-CF38-475C-A3B7-C7825AA2A234}"/>
    <cellStyle name="Separador de milhares 8 2 2 3 3" xfId="40578" xr:uid="{1C5B783C-E7A5-484E-B062-C68591775AB8}"/>
    <cellStyle name="Separador de milhares 8 2 2 3 4" xfId="44836" xr:uid="{CFB513C8-45CF-4986-9273-710A529CF6A3}"/>
    <cellStyle name="Separador de milhares 8 2 2 4" xfId="24337" xr:uid="{1AD97F12-9BFA-4B37-8CBD-9E7DC5071631}"/>
    <cellStyle name="Separador de milhares 8 2 2 4 2" xfId="32633" xr:uid="{F635CED7-7358-4D66-8B99-DB8F3D09D5B2}"/>
    <cellStyle name="Separador de milhares 8 2 2 4 3" xfId="40575" xr:uid="{BDB111AC-5081-494D-AE1D-8CDA4F9CB210}"/>
    <cellStyle name="Separador de milhares 8 2 2 4 4" xfId="47365" xr:uid="{7E3BAB48-BFE4-4539-BA9E-0EB9FF344497}"/>
    <cellStyle name="Separador de milhares 8 2 2 5" xfId="33916" xr:uid="{81D19EC7-0F92-457B-A2C0-744BA70F51EE}"/>
    <cellStyle name="Separador de milhares 8 2 2 5 2" xfId="48795" xr:uid="{9F535593-C1B0-44A4-B2B3-DC365F39282F}"/>
    <cellStyle name="Separador de milhares 8 2 2 6" xfId="42392" xr:uid="{03453C8D-04D4-4C78-BA91-93EF2D8DABF5}"/>
    <cellStyle name="Separador de milhares 8 2 20" xfId="24301" xr:uid="{4DF246F7-0BC5-409B-A756-DEEA5373D672}"/>
    <cellStyle name="Separador de milhares 8 2 20 2" xfId="40539" xr:uid="{EE4CEF30-6036-4604-9E38-3F4BE0EE69B9}"/>
    <cellStyle name="Separador de milhares 8 2 21" xfId="42383" xr:uid="{D8858E9F-F8B7-48BE-8CBA-11D329E2C38B}"/>
    <cellStyle name="Separador de milhares 8 2 3" xfId="14672" xr:uid="{D1A2473A-23B6-42B3-ADBB-32AE96DB2C6E}"/>
    <cellStyle name="Separador de milhares 8 2 3 2" xfId="17302" xr:uid="{ACE61B8D-FAAA-4462-A14C-64E0E89C5D6C}"/>
    <cellStyle name="Separador de milhares 8 2 3 2 2" xfId="24343" xr:uid="{8CF01B2D-4641-4E6B-9131-8CEB96CC896F}"/>
    <cellStyle name="Separador de milhares 8 2 3 2 2 2" xfId="30834" xr:uid="{D746BCF5-C525-4D4C-83C1-55227A1F06C9}"/>
    <cellStyle name="Separador de milhares 8 2 3 2 2 3" xfId="40581" xr:uid="{378DAB1A-03AC-48EB-86A6-5438480AACDC}"/>
    <cellStyle name="Separador de milhares 8 2 3 2 2 4" xfId="46060" xr:uid="{A6AE4EF9-86F6-4496-8ABA-D465A1BE2DDA}"/>
    <cellStyle name="Separador de milhares 8 2 3 2 3" xfId="24342" xr:uid="{C6966FF7-D6FE-465E-9933-B5C74C63C1A8}"/>
    <cellStyle name="Separador de milhares 8 2 3 2 3 2" xfId="40580" xr:uid="{142DA762-A51C-4DCC-9955-A85BD211CF50}"/>
    <cellStyle name="Separador de milhares 8 2 3 2 4" xfId="26094" xr:uid="{CAACCC08-3DE8-4217-AFBC-D608BAFCF98F}"/>
    <cellStyle name="Separador de milhares 8 2 3 2 5" xfId="27667" xr:uid="{EC44506D-9DFE-4B82-8AF0-BE5BAB0984F1}"/>
    <cellStyle name="Separador de milhares 8 2 3 2 6" xfId="35474" xr:uid="{94C20E28-59B3-4C4C-82AB-F4C7B83BCF02}"/>
    <cellStyle name="Separador de milhares 8 2 3 2 7" xfId="43616" xr:uid="{1CE04684-796E-4DF6-9CA3-9AAE3B12E438}"/>
    <cellStyle name="Separador de milhares 8 2 3 3" xfId="24344" xr:uid="{E172F9D0-C4C1-410F-A6DB-3AF68F0DAFCA}"/>
    <cellStyle name="Separador de milhares 8 2 3 3 2" xfId="29611" xr:uid="{24DD14D7-D766-4971-8E8A-EC6405BB80F0}"/>
    <cellStyle name="Separador de milhares 8 2 3 3 3" xfId="40582" xr:uid="{085582FC-D7B3-4AB6-B28D-61D6544C11F4}"/>
    <cellStyle name="Separador de milhares 8 2 3 3 4" xfId="44837" xr:uid="{0BFC42D7-200E-4FBC-9A1B-2B6246085A5B}"/>
    <cellStyle name="Separador de milhares 8 2 3 4" xfId="24341" xr:uid="{2FBCC40C-179A-412A-B231-7855364809EB}"/>
    <cellStyle name="Separador de milhares 8 2 3 4 2" xfId="32634" xr:uid="{22A6DC48-AE32-4D23-8F87-EF6E4D8221C8}"/>
    <cellStyle name="Separador de milhares 8 2 3 4 3" xfId="40579" xr:uid="{B233A2FA-A518-4FB6-9DFB-9238A993DB8D}"/>
    <cellStyle name="Separador de milhares 8 2 3 4 4" xfId="47366" xr:uid="{82B926C9-B412-47B6-9B31-DEBABA422D2A}"/>
    <cellStyle name="Separador de milhares 8 2 3 5" xfId="33917" xr:uid="{3CE9EE59-1BB1-44F6-83CE-851A5D797E38}"/>
    <cellStyle name="Separador de milhares 8 2 3 5 2" xfId="48796" xr:uid="{BA90DFA3-B6CB-4A6B-9E97-81004010D1E0}"/>
    <cellStyle name="Separador de milhares 8 2 3 6" xfId="42393" xr:uid="{213C6466-0B76-4EA2-A208-84D277D490E5}"/>
    <cellStyle name="Separador de milhares 8 2 4" xfId="14673" xr:uid="{6B28B2D7-3789-44E9-A1D3-52D236194CED}"/>
    <cellStyle name="Separador de milhares 8 2 4 2" xfId="17303" xr:uid="{BB36BA9B-B618-424F-A205-CAE418CA61BC}"/>
    <cellStyle name="Separador de milhares 8 2 4 2 2" xfId="24347" xr:uid="{7B6C6F87-C687-470F-A90A-5C8BC38D1D5A}"/>
    <cellStyle name="Separador de milhares 8 2 4 2 2 2" xfId="30835" xr:uid="{888C861D-247B-43DE-8EFF-8F06D33B51F5}"/>
    <cellStyle name="Separador de milhares 8 2 4 2 2 3" xfId="40585" xr:uid="{A760186E-FB90-4434-BC70-13D577D4574A}"/>
    <cellStyle name="Separador de milhares 8 2 4 2 2 4" xfId="46061" xr:uid="{12CA3482-BCEF-4E3B-8CE2-AE2513D7B2CA}"/>
    <cellStyle name="Separador de milhares 8 2 4 2 3" xfId="24346" xr:uid="{48F4FC66-C20E-4DA9-95A6-EF777A0BD609}"/>
    <cellStyle name="Separador de milhares 8 2 4 2 3 2" xfId="40584" xr:uid="{0C9AEB4D-7C80-4F81-A42B-81A513B0CE97}"/>
    <cellStyle name="Separador de milhares 8 2 4 2 4" xfId="26095" xr:uid="{8D43005B-2AA0-4A28-B4FC-D26473F18C8B}"/>
    <cellStyle name="Separador de milhares 8 2 4 2 5" xfId="27668" xr:uid="{C7D86FB3-68D7-4136-89B3-F3C377A4E1EF}"/>
    <cellStyle name="Separador de milhares 8 2 4 2 6" xfId="35475" xr:uid="{C108AB83-2A61-45FE-BD00-13BAF08E22FB}"/>
    <cellStyle name="Separador de milhares 8 2 4 2 7" xfId="43617" xr:uid="{2ACD41B6-1D39-42D8-8660-F6868A8840B9}"/>
    <cellStyle name="Separador de milhares 8 2 4 3" xfId="24348" xr:uid="{21D66E8D-CF97-4D21-8B0E-A4CC602ADD4A}"/>
    <cellStyle name="Separador de milhares 8 2 4 3 2" xfId="29612" xr:uid="{84CC643F-6641-465C-B1C9-0B1704ECEEE1}"/>
    <cellStyle name="Separador de milhares 8 2 4 3 3" xfId="40586" xr:uid="{C78FE823-76F0-4184-84FA-9742263E4CC1}"/>
    <cellStyle name="Separador de milhares 8 2 4 3 4" xfId="44838" xr:uid="{51AC4BD4-BABB-4A5B-8C05-DE5E1744570A}"/>
    <cellStyle name="Separador de milhares 8 2 4 4" xfId="24345" xr:uid="{EB360F99-2A0A-4614-8223-E5B8B6C8A28B}"/>
    <cellStyle name="Separador de milhares 8 2 4 4 2" xfId="32635" xr:uid="{3A77E336-1D3A-4D1E-A7C8-1DF8E5147B86}"/>
    <cellStyle name="Separador de milhares 8 2 4 4 3" xfId="40583" xr:uid="{D5B8A6EE-8B90-4CF0-965B-AE200BF79A64}"/>
    <cellStyle name="Separador de milhares 8 2 4 4 4" xfId="47367" xr:uid="{842CB2A4-712B-44F4-8E77-00F7D4401DA0}"/>
    <cellStyle name="Separador de milhares 8 2 4 5" xfId="33918" xr:uid="{26DF2363-BB1E-45BF-B9F5-C5D959071074}"/>
    <cellStyle name="Separador de milhares 8 2 4 5 2" xfId="48797" xr:uid="{B7F375EA-E8CF-42D8-B57B-6B31AE7F8C34}"/>
    <cellStyle name="Separador de milhares 8 2 4 6" xfId="42394" xr:uid="{5C15E660-A2B3-45C0-B318-FA41DF4000D0}"/>
    <cellStyle name="Separador de milhares 8 2 5" xfId="14674" xr:uid="{8F2AD885-9BFC-4396-9D0A-99913CC847B0}"/>
    <cellStyle name="Separador de milhares 8 2 5 2" xfId="17304" xr:uid="{46C54633-8332-49FC-A086-C2ABCF3CB57B}"/>
    <cellStyle name="Separador de milhares 8 2 5 2 2" xfId="24351" xr:uid="{0C6B8DAE-C5AF-42C4-812A-EFB29FFFEB92}"/>
    <cellStyle name="Separador de milhares 8 2 5 2 2 2" xfId="30836" xr:uid="{1A5B1471-5BFF-4350-B85C-B4686F2730D7}"/>
    <cellStyle name="Separador de milhares 8 2 5 2 2 3" xfId="40589" xr:uid="{FD559E36-3247-4AF7-938C-8C79BF023AD9}"/>
    <cellStyle name="Separador de milhares 8 2 5 2 2 4" xfId="46062" xr:uid="{2048D6B2-7B41-4CA2-B5D8-76AB995746D0}"/>
    <cellStyle name="Separador de milhares 8 2 5 2 3" xfId="24350" xr:uid="{420226A2-4EA6-4522-B0B0-8BEAB0637FA1}"/>
    <cellStyle name="Separador de milhares 8 2 5 2 3 2" xfId="40588" xr:uid="{019AF8FF-0698-4A6D-8247-4EE9F03CC662}"/>
    <cellStyle name="Separador de milhares 8 2 5 2 4" xfId="26096" xr:uid="{EEAC34C4-107C-45EA-9854-4F9CBD2D6347}"/>
    <cellStyle name="Separador de milhares 8 2 5 2 5" xfId="27669" xr:uid="{1235DC25-D2E8-4DD4-96DD-CB3B589D8545}"/>
    <cellStyle name="Separador de milhares 8 2 5 2 6" xfId="35476" xr:uid="{90A2E1D0-69CF-48DF-8397-BEC2B89283D1}"/>
    <cellStyle name="Separador de milhares 8 2 5 2 7" xfId="43618" xr:uid="{A2FFDCE5-8BA6-4617-8B86-686CBFAE44B5}"/>
    <cellStyle name="Separador de milhares 8 2 5 3" xfId="24352" xr:uid="{B447F3FF-F1B0-4128-9416-E431FDA8D336}"/>
    <cellStyle name="Separador de milhares 8 2 5 3 2" xfId="29613" xr:uid="{E642047D-4DAF-43D9-92E8-B2F602D228B3}"/>
    <cellStyle name="Separador de milhares 8 2 5 3 3" xfId="40590" xr:uid="{1442B934-B54A-4D46-8690-E9D32B695A24}"/>
    <cellStyle name="Separador de milhares 8 2 5 3 4" xfId="44839" xr:uid="{D3E49E0A-CFA4-4F09-93E5-34DC95C337C0}"/>
    <cellStyle name="Separador de milhares 8 2 5 4" xfId="24349" xr:uid="{C110608D-BF8A-43C7-ACA1-F2FB62E1CA8A}"/>
    <cellStyle name="Separador de milhares 8 2 5 4 2" xfId="32636" xr:uid="{5C226FAC-657E-4115-AA36-579AA03B6F14}"/>
    <cellStyle name="Separador de milhares 8 2 5 4 3" xfId="40587" xr:uid="{2877FBD5-A32F-4147-9F76-54DCF036FCED}"/>
    <cellStyle name="Separador de milhares 8 2 5 4 4" xfId="47368" xr:uid="{DC46DCD1-5421-4290-85C7-54E496B90FBC}"/>
    <cellStyle name="Separador de milhares 8 2 5 5" xfId="33919" xr:uid="{F6E23FBE-28D8-4DA1-AEAF-1C054BD4A8D8}"/>
    <cellStyle name="Separador de milhares 8 2 5 5 2" xfId="48798" xr:uid="{D0262D49-7E0A-49E5-A584-C0840F6E3715}"/>
    <cellStyle name="Separador de milhares 8 2 5 6" xfId="42395" xr:uid="{2E987CFC-B4AA-4D74-A6B3-2375C2B35B8C}"/>
    <cellStyle name="Separador de milhares 8 2 6" xfId="14675" xr:uid="{647E4DF8-C4B2-435B-BFDE-83687CFAA6F1}"/>
    <cellStyle name="Separador de milhares 8 2 6 2" xfId="17305" xr:uid="{62E2F7E0-7483-4D47-8494-2899D86BCCDA}"/>
    <cellStyle name="Separador de milhares 8 2 6 2 2" xfId="24355" xr:uid="{34CCBD6C-8FEF-48A8-B47D-8CC6528274D5}"/>
    <cellStyle name="Separador de milhares 8 2 6 2 2 2" xfId="30837" xr:uid="{4902059A-280E-4218-A554-C293C280113D}"/>
    <cellStyle name="Separador de milhares 8 2 6 2 2 3" xfId="40593" xr:uid="{EABF16C3-F448-4E4A-A1FE-CFE264E74653}"/>
    <cellStyle name="Separador de milhares 8 2 6 2 2 4" xfId="46063" xr:uid="{D688FC23-1354-411E-92D3-7385108EC421}"/>
    <cellStyle name="Separador de milhares 8 2 6 2 3" xfId="24354" xr:uid="{6436ADC6-2B90-4FB6-AB24-E75DCCA60193}"/>
    <cellStyle name="Separador de milhares 8 2 6 2 3 2" xfId="40592" xr:uid="{090B0A9A-309A-4265-9ABF-0FDA2F41CAEA}"/>
    <cellStyle name="Separador de milhares 8 2 6 2 4" xfId="26097" xr:uid="{03CB84E9-4550-4327-A3DE-14F51DA8D1EF}"/>
    <cellStyle name="Separador de milhares 8 2 6 2 5" xfId="27670" xr:uid="{8A135D31-CC70-4CF0-B00D-7EB25428AE1C}"/>
    <cellStyle name="Separador de milhares 8 2 6 2 6" xfId="35477" xr:uid="{DA9F6F75-7415-48D2-A332-C750A5E81296}"/>
    <cellStyle name="Separador de milhares 8 2 6 2 7" xfId="43619" xr:uid="{2CE20D77-EFF1-4C26-BE04-B35F37C3A221}"/>
    <cellStyle name="Separador de milhares 8 2 6 3" xfId="24356" xr:uid="{24B18E59-0010-43E1-9311-17BCFB100ECB}"/>
    <cellStyle name="Separador de milhares 8 2 6 3 2" xfId="29614" xr:uid="{D75F4B3F-D148-44A8-B3EA-A340924FB03E}"/>
    <cellStyle name="Separador de milhares 8 2 6 3 3" xfId="40594" xr:uid="{03B11449-8350-424F-9190-B0A1949AE887}"/>
    <cellStyle name="Separador de milhares 8 2 6 3 4" xfId="44840" xr:uid="{B297C5D9-BC19-431F-8885-E20F9807B7CA}"/>
    <cellStyle name="Separador de milhares 8 2 6 4" xfId="24353" xr:uid="{4B1EC78B-CCE8-4C5B-881D-D53E40C9706B}"/>
    <cellStyle name="Separador de milhares 8 2 6 4 2" xfId="32637" xr:uid="{515C976F-7792-489C-86DB-22BF6406574C}"/>
    <cellStyle name="Separador de milhares 8 2 6 4 3" xfId="40591" xr:uid="{6CBA4218-A7ED-4BDD-9F3B-E1DF1AFC578D}"/>
    <cellStyle name="Separador de milhares 8 2 6 4 4" xfId="47369" xr:uid="{AC5EB3BA-0342-48D3-86CB-3AE5CF01CA5D}"/>
    <cellStyle name="Separador de milhares 8 2 6 5" xfId="33920" xr:uid="{02D8DF90-7EAD-45F1-9354-91040A5CF701}"/>
    <cellStyle name="Separador de milhares 8 2 6 5 2" xfId="48799" xr:uid="{F17F1DCB-657D-4162-ACB5-8AEDF1120CB9}"/>
    <cellStyle name="Separador de milhares 8 2 6 6" xfId="42396" xr:uid="{76F3E512-B9E4-42E9-AD70-8C0BC44DB5D9}"/>
    <cellStyle name="Separador de milhares 8 2 7" xfId="14676" xr:uid="{56CE36E1-404B-4573-BD0D-57213803D91D}"/>
    <cellStyle name="Separador de milhares 8 2 7 2" xfId="17306" xr:uid="{C4AA433E-4B8D-4749-A091-0641556B5521}"/>
    <cellStyle name="Separador de milhares 8 2 7 2 2" xfId="24359" xr:uid="{F3BB732A-4868-4986-B243-7A65EBB80724}"/>
    <cellStyle name="Separador de milhares 8 2 7 2 2 2" xfId="30838" xr:uid="{B99BC54D-158B-4A24-AFF3-D2C56AB58F47}"/>
    <cellStyle name="Separador de milhares 8 2 7 2 2 3" xfId="40597" xr:uid="{53845029-E2D9-4FE0-B4F8-14A92E727F98}"/>
    <cellStyle name="Separador de milhares 8 2 7 2 2 4" xfId="46064" xr:uid="{432D026B-02F3-4C75-89BD-EAD3CF248B36}"/>
    <cellStyle name="Separador de milhares 8 2 7 2 3" xfId="24358" xr:uid="{08FA0229-FDF4-4851-9F1D-620053B0DCEE}"/>
    <cellStyle name="Separador de milhares 8 2 7 2 3 2" xfId="40596" xr:uid="{BF6FEFAB-A154-4C0F-AFAD-B3FB3FEA1B9E}"/>
    <cellStyle name="Separador de milhares 8 2 7 2 4" xfId="26098" xr:uid="{AC67E2AA-8252-42B0-8ADC-6026E879E3D7}"/>
    <cellStyle name="Separador de milhares 8 2 7 2 5" xfId="27671" xr:uid="{CBD59D5F-7B27-4152-898B-BBD743686FB7}"/>
    <cellStyle name="Separador de milhares 8 2 7 2 6" xfId="35478" xr:uid="{D1D7CC0C-C912-4FF7-B044-50460106EE02}"/>
    <cellStyle name="Separador de milhares 8 2 7 2 7" xfId="43620" xr:uid="{385584D0-E2E8-4046-9A98-57B35A6BCAAF}"/>
    <cellStyle name="Separador de milhares 8 2 7 3" xfId="24360" xr:uid="{ADA8A7B9-F067-4A75-BBDF-991004B0D959}"/>
    <cellStyle name="Separador de milhares 8 2 7 3 2" xfId="29615" xr:uid="{884B9F36-526F-4D88-9ADB-91F686EDFA08}"/>
    <cellStyle name="Separador de milhares 8 2 7 3 3" xfId="40598" xr:uid="{5B40ECE6-F66E-4438-A81F-628EFFE8111C}"/>
    <cellStyle name="Separador de milhares 8 2 7 3 4" xfId="44841" xr:uid="{23909906-A6BF-4BE7-9212-243B435824CE}"/>
    <cellStyle name="Separador de milhares 8 2 7 4" xfId="24357" xr:uid="{ED6EC356-9F44-4497-8CAB-FB409321C22F}"/>
    <cellStyle name="Separador de milhares 8 2 7 4 2" xfId="32638" xr:uid="{F1A40856-19D8-4A8F-9735-A2CD90640E31}"/>
    <cellStyle name="Separador de milhares 8 2 7 4 3" xfId="40595" xr:uid="{50B35B4A-9E92-4A62-94AE-95D5282CC89A}"/>
    <cellStyle name="Separador de milhares 8 2 7 4 4" xfId="47370" xr:uid="{7F99FEA2-8A1B-47F0-944B-1A68417D069B}"/>
    <cellStyle name="Separador de milhares 8 2 7 5" xfId="33921" xr:uid="{62FD9D38-B57A-4309-B3E0-8FF8697E3105}"/>
    <cellStyle name="Separador de milhares 8 2 7 5 2" xfId="48800" xr:uid="{C901F8AB-F9D0-4598-94F1-5D3FA90B2908}"/>
    <cellStyle name="Separador de milhares 8 2 7 6" xfId="42397" xr:uid="{63CC5A86-3105-442D-89E3-E9AB53A724CC}"/>
    <cellStyle name="Separador de milhares 8 2 8" xfId="14677" xr:uid="{35AF5056-C6DC-47FA-8739-210EEF7EE21B}"/>
    <cellStyle name="Separador de milhares 8 2 8 2" xfId="17307" xr:uid="{38DE004B-A36B-4122-8DAE-636212DB6387}"/>
    <cellStyle name="Separador de milhares 8 2 8 2 2" xfId="24363" xr:uid="{DEAC277F-D839-41E4-A1B7-6E14D246DBA8}"/>
    <cellStyle name="Separador de milhares 8 2 8 2 2 2" xfId="30839" xr:uid="{002910AB-F88F-4559-B4EA-9C851229C959}"/>
    <cellStyle name="Separador de milhares 8 2 8 2 2 3" xfId="40601" xr:uid="{BA5CE35E-FFEE-4E53-83B3-517AB81C2D0A}"/>
    <cellStyle name="Separador de milhares 8 2 8 2 2 4" xfId="46065" xr:uid="{8107CC2F-F5E4-4674-BF18-8660AD7CA9A9}"/>
    <cellStyle name="Separador de milhares 8 2 8 2 3" xfId="24362" xr:uid="{42387135-0723-45EA-9F0D-D2A66398D57B}"/>
    <cellStyle name="Separador de milhares 8 2 8 2 3 2" xfId="40600" xr:uid="{BFA1B916-5A26-43E5-81E9-9328F713CCBE}"/>
    <cellStyle name="Separador de milhares 8 2 8 2 4" xfId="26099" xr:uid="{B01CA28B-0FDF-4466-BEED-5423B2CCA634}"/>
    <cellStyle name="Separador de milhares 8 2 8 2 5" xfId="27672" xr:uid="{F54B8074-45E0-4891-8003-618F4F40A56A}"/>
    <cellStyle name="Separador de milhares 8 2 8 2 6" xfId="35479" xr:uid="{8E1B262F-6CEE-49FF-B71C-D990CD466173}"/>
    <cellStyle name="Separador de milhares 8 2 8 2 7" xfId="43621" xr:uid="{0C7AA65E-CAA3-4DFC-ADE1-93648F000479}"/>
    <cellStyle name="Separador de milhares 8 2 8 3" xfId="24364" xr:uid="{D06FAA92-4EA6-4FF0-B1CE-5A6A2FEB53CE}"/>
    <cellStyle name="Separador de milhares 8 2 8 3 2" xfId="29616" xr:uid="{2B29E8B0-3870-4E70-8895-74E2331AD5A5}"/>
    <cellStyle name="Separador de milhares 8 2 8 3 3" xfId="40602" xr:uid="{36641173-F25C-4372-8064-31D284CC5C3A}"/>
    <cellStyle name="Separador de milhares 8 2 8 3 4" xfId="44842" xr:uid="{E7BB5472-F55A-490D-9DB4-70916175AFBF}"/>
    <cellStyle name="Separador de milhares 8 2 8 4" xfId="24361" xr:uid="{DD512021-2231-4A0E-BF5B-09F76E94ACC6}"/>
    <cellStyle name="Separador de milhares 8 2 8 4 2" xfId="32639" xr:uid="{BC81E4C3-465B-444F-9AE4-72DC52D0BFDE}"/>
    <cellStyle name="Separador de milhares 8 2 8 4 3" xfId="40599" xr:uid="{08990926-2584-4164-A847-C79E3BCB49A5}"/>
    <cellStyle name="Separador de milhares 8 2 8 4 4" xfId="47371" xr:uid="{5F32B186-EF02-4D6C-A20E-4242FE089CFF}"/>
    <cellStyle name="Separador de milhares 8 2 8 5" xfId="33922" xr:uid="{FEFBE8F3-B7B2-435F-8086-FB462FCF9555}"/>
    <cellStyle name="Separador de milhares 8 2 8 5 2" xfId="48801" xr:uid="{E81DDB99-830C-4F47-A9BA-9BA6080EB8F1}"/>
    <cellStyle name="Separador de milhares 8 2 8 6" xfId="42398" xr:uid="{5EAEA818-FEA0-4F79-B3D3-17B528F9C890}"/>
    <cellStyle name="Separador de milhares 8 2 9" xfId="14678" xr:uid="{D62A7023-8A9C-4710-9663-956BB9DE302F}"/>
    <cellStyle name="Separador de milhares 8 2 9 2" xfId="17308" xr:uid="{56707A23-EF1F-462E-BDC5-B17A0792ACDB}"/>
    <cellStyle name="Separador de milhares 8 2 9 2 2" xfId="24367" xr:uid="{B1CD08B5-F6CD-44F1-889B-5CFDC218B252}"/>
    <cellStyle name="Separador de milhares 8 2 9 2 2 2" xfId="30840" xr:uid="{9C331655-7097-4D5B-901E-CC00AAEAFBC5}"/>
    <cellStyle name="Separador de milhares 8 2 9 2 2 3" xfId="40605" xr:uid="{F87648FE-F3AC-427F-A55E-3A6C346E7FAB}"/>
    <cellStyle name="Separador de milhares 8 2 9 2 2 4" xfId="46066" xr:uid="{E0CB346A-73D7-463B-9067-E33E5A2FCF51}"/>
    <cellStyle name="Separador de milhares 8 2 9 2 3" xfId="24366" xr:uid="{415D3D60-7DBD-4ADE-9271-486C31DAFDFA}"/>
    <cellStyle name="Separador de milhares 8 2 9 2 3 2" xfId="40604" xr:uid="{24226BFD-C115-44CD-895C-EDE6F65132EC}"/>
    <cellStyle name="Separador de milhares 8 2 9 2 4" xfId="26100" xr:uid="{F178BC26-4C0B-4EF2-8F41-42136A5E21CA}"/>
    <cellStyle name="Separador de milhares 8 2 9 2 5" xfId="27673" xr:uid="{42214E40-BC42-4484-85A5-BCBE1334F680}"/>
    <cellStyle name="Separador de milhares 8 2 9 2 6" xfId="35480" xr:uid="{82326F36-DBB9-4DAE-A676-7BDB23D16D63}"/>
    <cellStyle name="Separador de milhares 8 2 9 2 7" xfId="43622" xr:uid="{3ED43348-D035-43E2-B053-ABC2DC019C8F}"/>
    <cellStyle name="Separador de milhares 8 2 9 3" xfId="24368" xr:uid="{925799C1-6113-4BAF-8092-2034C7749174}"/>
    <cellStyle name="Separador de milhares 8 2 9 3 2" xfId="29617" xr:uid="{81891A4A-CABD-494C-AFA7-F4604D1067F8}"/>
    <cellStyle name="Separador de milhares 8 2 9 3 3" xfId="40606" xr:uid="{833CD183-FBD5-447D-B781-3E89192B2D40}"/>
    <cellStyle name="Separador de milhares 8 2 9 3 4" xfId="44843" xr:uid="{8777A74A-B1DE-4C9E-8AEB-F47A807242E1}"/>
    <cellStyle name="Separador de milhares 8 2 9 4" xfId="24365" xr:uid="{F631C429-AA04-4F8F-A8DE-A91F06BB57BC}"/>
    <cellStyle name="Separador de milhares 8 2 9 4 2" xfId="32640" xr:uid="{15F91DDE-E83D-41B2-8C25-34BB103ED296}"/>
    <cellStyle name="Separador de milhares 8 2 9 4 3" xfId="40603" xr:uid="{1D62480B-2932-4408-9B45-D8164CFC1B3D}"/>
    <cellStyle name="Separador de milhares 8 2 9 4 4" xfId="47372" xr:uid="{0B305DEF-109D-49E6-B897-0E468A3ED00C}"/>
    <cellStyle name="Separador de milhares 8 2 9 5" xfId="33923" xr:uid="{C97271A0-3BAC-4DEA-88D6-B2432544F858}"/>
    <cellStyle name="Separador de milhares 8 2 9 5 2" xfId="48802" xr:uid="{6CCC6441-C5BC-42FC-B4E5-997AF5263816}"/>
    <cellStyle name="Separador de milhares 8 2 9 6" xfId="42399" xr:uid="{AE41C626-273E-4DF9-BF6B-2FD51E8A4B42}"/>
    <cellStyle name="Separador de milhares 8 20" xfId="14679" xr:uid="{C862A4F4-8D24-423B-BE26-E72520DEC6F2}"/>
    <cellStyle name="Separador de milhares 8 20 2" xfId="17309" xr:uid="{19DF97AF-9A8E-4D4F-95F4-C9D08C6359D8}"/>
    <cellStyle name="Separador de milhares 8 20 2 2" xfId="24371" xr:uid="{9AB8D05E-E358-4288-8B11-BB355E1C6FD3}"/>
    <cellStyle name="Separador de milhares 8 20 2 2 2" xfId="30841" xr:uid="{55F0A72A-EAEA-4618-BF95-2C52317C79A8}"/>
    <cellStyle name="Separador de milhares 8 20 2 2 3" xfId="40609" xr:uid="{9AC59033-6D5D-472F-823D-E9B29494FC20}"/>
    <cellStyle name="Separador de milhares 8 20 2 2 4" xfId="46067" xr:uid="{9292AF42-C4DF-4C3F-942E-CB42EFE22FE2}"/>
    <cellStyle name="Separador de milhares 8 20 2 3" xfId="24370" xr:uid="{8C788A48-643F-45FD-8FA8-BF670F5AF8C3}"/>
    <cellStyle name="Separador de milhares 8 20 2 3 2" xfId="40608" xr:uid="{C8BCEE20-B731-4C0D-A0E2-4B9F5105DDB7}"/>
    <cellStyle name="Separador de milhares 8 20 2 4" xfId="26101" xr:uid="{37D5192A-5167-40FC-9F0B-D3F5CC844E69}"/>
    <cellStyle name="Separador de milhares 8 20 2 5" xfId="27674" xr:uid="{56DA7ED9-0D46-4003-9894-7BE228769137}"/>
    <cellStyle name="Separador de milhares 8 20 2 6" xfId="35481" xr:uid="{28945B30-088A-4C20-B2DD-53CC4DB3B91C}"/>
    <cellStyle name="Separador de milhares 8 20 2 7" xfId="43623" xr:uid="{0B9BA675-307E-4BB6-81C7-FC4DE00ABA9B}"/>
    <cellStyle name="Separador de milhares 8 20 3" xfId="24372" xr:uid="{2956B65A-8229-46AB-A423-55538E02456D}"/>
    <cellStyle name="Separador de milhares 8 20 3 2" xfId="29618" xr:uid="{1AEE3577-B137-452B-AE49-786B42EC9D20}"/>
    <cellStyle name="Separador de milhares 8 20 3 3" xfId="40610" xr:uid="{AC05AF42-BF90-4B34-9D27-5D486FF51CD0}"/>
    <cellStyle name="Separador de milhares 8 20 3 4" xfId="44844" xr:uid="{83972585-2632-4090-B60B-6DF2E1241ABB}"/>
    <cellStyle name="Separador de milhares 8 20 4" xfId="24369" xr:uid="{20A8E15A-4E3B-478A-937C-05BABFEA4529}"/>
    <cellStyle name="Separador de milhares 8 20 4 2" xfId="32641" xr:uid="{BB39EC1B-8DB9-4134-961E-5C167653CC67}"/>
    <cellStyle name="Separador de milhares 8 20 4 3" xfId="40607" xr:uid="{5CF23A1D-B736-4F2A-A07A-82286E592C15}"/>
    <cellStyle name="Separador de milhares 8 20 4 4" xfId="47373" xr:uid="{88961F12-3E0C-45CC-98B5-20B233B729ED}"/>
    <cellStyle name="Separador de milhares 8 20 5" xfId="33924" xr:uid="{D9A2BA21-E603-4B0D-85A1-3C4F65765A02}"/>
    <cellStyle name="Separador de milhares 8 20 5 2" xfId="48803" xr:uid="{639DAFEF-FEFE-409D-B8E3-90B696663B66}"/>
    <cellStyle name="Separador de milhares 8 20 6" xfId="42400" xr:uid="{BAEFF8F9-8FDB-4930-8F70-CD01C0C33DC7}"/>
    <cellStyle name="Separador de milhares 8 21" xfId="15900" xr:uid="{DD0E43AC-E064-458D-BF4A-9F1C56EED9A4}"/>
    <cellStyle name="Separador de milhares 8 21 2" xfId="24374" xr:uid="{606BEB9C-69EB-4C19-B5CF-A236079BF1D9}"/>
    <cellStyle name="Separador de milhares 8 21 2 2" xfId="30485" xr:uid="{638CD09E-99A2-4EC9-8AA4-ECE392E626C6}"/>
    <cellStyle name="Separador de milhares 8 21 2 3" xfId="40612" xr:uid="{46FA6873-683E-465E-B9E5-B4633DC80D79}"/>
    <cellStyle name="Separador de milhares 8 21 2 4" xfId="45711" xr:uid="{786899D6-3BE9-4FA8-872D-24B6D3D6AB39}"/>
    <cellStyle name="Separador de milhares 8 21 3" xfId="24373" xr:uid="{287615D9-D2A3-4E75-AC88-0BF284CA4A7A}"/>
    <cellStyle name="Separador de milhares 8 21 3 2" xfId="40611" xr:uid="{680BCFD2-00D3-4CFE-BE1B-00074BB69A17}"/>
    <cellStyle name="Separador de milhares 8 21 4" xfId="24814" xr:uid="{AD97F6DB-A663-495C-828C-9B8DCB7824B5}"/>
    <cellStyle name="Separador de milhares 8 21 4 2" xfId="40987" xr:uid="{26140E3C-794D-437A-8B18-6A6B96E61BE0}"/>
    <cellStyle name="Separador de milhares 8 21 5" xfId="27315" xr:uid="{1D88D539-3873-4CE5-A682-1A10533CD7A6}"/>
    <cellStyle name="Separador de milhares 8 21 6" xfId="43267" xr:uid="{EB57332B-4296-4C81-93AE-92643C7AC7B0}"/>
    <cellStyle name="Separador de milhares 8 22" xfId="17281" xr:uid="{F2A9E71F-0DF9-4747-8E3B-38230F8B3D20}"/>
    <cellStyle name="Separador de milhares 8 22 2" xfId="24375" xr:uid="{AA220CE2-4993-4399-AF33-2A88AB503050}"/>
    <cellStyle name="Separador de milhares 8 22 2 2" xfId="40613" xr:uid="{BDA4DA41-EF3E-44E8-8CFC-3BC079801D42}"/>
    <cellStyle name="Separador de milhares 8 22 3" xfId="25742" xr:uid="{D3452ECC-C6E7-4089-A1D8-EA817A52029B}"/>
    <cellStyle name="Separador de milhares 8 22 4" xfId="27301" xr:uid="{13EEF9A5-8382-48C9-A23D-9DF58D5D5FCA}"/>
    <cellStyle name="Separador de milhares 8 22 5" xfId="35453" xr:uid="{57512427-4953-45F6-9BAC-64F3B25EC88F}"/>
    <cellStyle name="Separador de milhares 8 22 6" xfId="44488" xr:uid="{76B11ED3-EB7E-4324-8C86-8C8DA6E7D544}"/>
    <cellStyle name="Separador de milhares 8 23" xfId="24260" xr:uid="{92FC6716-34C9-4B11-A6AC-73467495E060}"/>
    <cellStyle name="Separador de milhares 8 23 2" xfId="40498" xr:uid="{CCE6DA7A-4E2A-4118-8891-B106EF7ACDA9}"/>
    <cellStyle name="Separador de milhares 8 24" xfId="42044" xr:uid="{73DF9E8A-BBC8-4CAD-B3DE-38FA177DE31E}"/>
    <cellStyle name="Separador de milhares 8 3" xfId="14680" xr:uid="{8E9A1EAF-8423-4412-A020-1C52942931F2}"/>
    <cellStyle name="Separador de milhares 8 3 10" xfId="14681" xr:uid="{A33CF90C-697F-4F79-9EEE-460F05581697}"/>
    <cellStyle name="Separador de milhares 8 3 10 2" xfId="17311" xr:uid="{F628FD3C-F613-450C-A144-C33C819C14CF}"/>
    <cellStyle name="Separador de milhares 8 3 10 2 2" xfId="24379" xr:uid="{7292AAFD-1FF8-4A5E-9BDE-9F3301939AA9}"/>
    <cellStyle name="Separador de milhares 8 3 10 2 2 2" xfId="30843" xr:uid="{DD3B5F93-CEEC-46D5-AB2F-7193F5D13614}"/>
    <cellStyle name="Separador de milhares 8 3 10 2 2 3" xfId="40617" xr:uid="{3A0BE65F-0F31-4234-B111-2EF4D4032C21}"/>
    <cellStyle name="Separador de milhares 8 3 10 2 2 4" xfId="46069" xr:uid="{30A15F45-7714-4816-BE83-D9906C22864A}"/>
    <cellStyle name="Separador de milhares 8 3 10 2 3" xfId="24378" xr:uid="{F2952B82-929A-4402-91A3-48199821547E}"/>
    <cellStyle name="Separador de milhares 8 3 10 2 3 2" xfId="40616" xr:uid="{983E75D7-48C0-44AD-9C4D-6543384BEDE7}"/>
    <cellStyle name="Separador de milhares 8 3 10 2 4" xfId="26103" xr:uid="{C75ACBB1-E08F-4D8C-8ADC-7F720D7A2F02}"/>
    <cellStyle name="Separador de milhares 8 3 10 2 5" xfId="27676" xr:uid="{08F32550-97EA-4DF8-933B-6FF72D9723CC}"/>
    <cellStyle name="Separador de milhares 8 3 10 2 6" xfId="35483" xr:uid="{8C33332B-C467-48C6-8D4B-73A8CDC9C32B}"/>
    <cellStyle name="Separador de milhares 8 3 10 2 7" xfId="43625" xr:uid="{9266D406-0EE4-4A9F-9147-2470714401BA}"/>
    <cellStyle name="Separador de milhares 8 3 10 3" xfId="24380" xr:uid="{CC5EBD1E-2B4F-45A0-B1DD-E0A9E45A606B}"/>
    <cellStyle name="Separador de milhares 8 3 10 3 2" xfId="29620" xr:uid="{F002D4AF-05C9-4152-9D20-C5B1F44EF620}"/>
    <cellStyle name="Separador de milhares 8 3 10 3 3" xfId="40618" xr:uid="{202721E4-25AA-4910-BD32-6BA451175A1F}"/>
    <cellStyle name="Separador de milhares 8 3 10 3 4" xfId="44846" xr:uid="{2D2D2ABD-21F2-4C22-A787-9BDB2FB76B37}"/>
    <cellStyle name="Separador de milhares 8 3 10 4" xfId="24377" xr:uid="{A9B86D38-4DCD-4712-87CA-378B89AB7A9D}"/>
    <cellStyle name="Separador de milhares 8 3 10 4 2" xfId="32643" xr:uid="{E616B249-A7AD-4D7F-9E83-57C241E4F140}"/>
    <cellStyle name="Separador de milhares 8 3 10 4 3" xfId="40615" xr:uid="{A6948DF3-B372-4690-BDB3-ACB311320CFA}"/>
    <cellStyle name="Separador de milhares 8 3 10 4 4" xfId="47375" xr:uid="{D15133A3-172D-41A7-8D85-BFB9ED0DB0EC}"/>
    <cellStyle name="Separador de milhares 8 3 10 5" xfId="33926" xr:uid="{169B091B-8BA7-4FB8-9318-E3409AAAA585}"/>
    <cellStyle name="Separador de milhares 8 3 10 5 2" xfId="48805" xr:uid="{31719923-B55B-4829-8E30-C5D0D334AF61}"/>
    <cellStyle name="Separador de milhares 8 3 10 6" xfId="42402" xr:uid="{DD2F4B08-9ECC-49A6-9CB3-1E86911CA7F9}"/>
    <cellStyle name="Separador de milhares 8 3 11" xfId="14682" xr:uid="{8C0CBE32-277B-4A39-84B1-305209F86603}"/>
    <cellStyle name="Separador de milhares 8 3 11 2" xfId="17312" xr:uid="{996F04ED-9C20-40B3-9DE3-6748A514B00E}"/>
    <cellStyle name="Separador de milhares 8 3 11 2 2" xfId="24383" xr:uid="{3D9BA2B7-1904-4486-8F59-D073BBF1B570}"/>
    <cellStyle name="Separador de milhares 8 3 11 2 2 2" xfId="30844" xr:uid="{388C2D28-8DD4-41EE-9D5C-FCEBB8A09A64}"/>
    <cellStyle name="Separador de milhares 8 3 11 2 2 3" xfId="40621" xr:uid="{CF4F6CD9-B929-45A6-8F4D-822023AB8E73}"/>
    <cellStyle name="Separador de milhares 8 3 11 2 2 4" xfId="46070" xr:uid="{4CE1F5C2-EAB9-4A48-8C2E-C9AEDE0C4A71}"/>
    <cellStyle name="Separador de milhares 8 3 11 2 3" xfId="24382" xr:uid="{975F36E8-9447-41CE-801F-090BD48F5084}"/>
    <cellStyle name="Separador de milhares 8 3 11 2 3 2" xfId="40620" xr:uid="{C93C8855-D5C5-430D-B255-92BF0C7C2855}"/>
    <cellStyle name="Separador de milhares 8 3 11 2 4" xfId="26104" xr:uid="{6C472C13-5F79-4333-AD5B-02C285BB6FC4}"/>
    <cellStyle name="Separador de milhares 8 3 11 2 5" xfId="27677" xr:uid="{20837183-CDF3-4451-911F-2727A0D02E96}"/>
    <cellStyle name="Separador de milhares 8 3 11 2 6" xfId="35484" xr:uid="{A2DC8EA9-2E20-473C-8AE5-1C0F73D9DE15}"/>
    <cellStyle name="Separador de milhares 8 3 11 2 7" xfId="43626" xr:uid="{A21D814A-7FEE-4275-BE95-19CB5B085489}"/>
    <cellStyle name="Separador de milhares 8 3 11 3" xfId="24384" xr:uid="{C1176425-9AC5-4B78-A236-2EF17BBC33F1}"/>
    <cellStyle name="Separador de milhares 8 3 11 3 2" xfId="29621" xr:uid="{D5A1FE4B-BD1B-43FD-BF07-851F675F5272}"/>
    <cellStyle name="Separador de milhares 8 3 11 3 3" xfId="40622" xr:uid="{8B36EF98-9E75-47B0-9730-4A1C2C9AD878}"/>
    <cellStyle name="Separador de milhares 8 3 11 3 4" xfId="44847" xr:uid="{4BA3C73B-7617-4D2E-8E3F-6734774906FB}"/>
    <cellStyle name="Separador de milhares 8 3 11 4" xfId="24381" xr:uid="{EECD686F-399B-48EB-B075-EAB95FD257EA}"/>
    <cellStyle name="Separador de milhares 8 3 11 4 2" xfId="32644" xr:uid="{53D2DE04-C997-4ECE-8FFC-D1AEF096A137}"/>
    <cellStyle name="Separador de milhares 8 3 11 4 3" xfId="40619" xr:uid="{5CCB08E8-09CD-4CFE-BC77-E93C60F1339B}"/>
    <cellStyle name="Separador de milhares 8 3 11 4 4" xfId="47376" xr:uid="{4AF8EF7A-7539-41B5-98E4-45896ED6AE87}"/>
    <cellStyle name="Separador de milhares 8 3 11 5" xfId="33927" xr:uid="{5AD6AF49-5535-40A0-A976-52BE8D5B00EC}"/>
    <cellStyle name="Separador de milhares 8 3 11 5 2" xfId="48806" xr:uid="{752F903F-E2DB-4934-9159-10BB7BDE54C7}"/>
    <cellStyle name="Separador de milhares 8 3 11 6" xfId="42403" xr:uid="{7FE3E9D6-E3D2-4A0B-8891-09C306D24EF9}"/>
    <cellStyle name="Separador de milhares 8 3 12" xfId="14683" xr:uid="{7F5520C5-2CC7-40C4-83D1-12AFF207D285}"/>
    <cellStyle name="Separador de milhares 8 3 12 2" xfId="17313" xr:uid="{57D6DB0A-30A3-4DFE-8B39-1719F522B91F}"/>
    <cellStyle name="Separador de milhares 8 3 12 2 2" xfId="24387" xr:uid="{00BA002F-5C76-4189-9215-DD796D09AC9C}"/>
    <cellStyle name="Separador de milhares 8 3 12 2 2 2" xfId="30845" xr:uid="{8BBE7160-1A9E-4A63-A566-FF1886D45922}"/>
    <cellStyle name="Separador de milhares 8 3 12 2 2 3" xfId="40625" xr:uid="{C5D39A09-3C3E-4820-99A9-47AA42A3C1D6}"/>
    <cellStyle name="Separador de milhares 8 3 12 2 2 4" xfId="46071" xr:uid="{82D11F47-167F-4C58-84A8-D33470A1F45E}"/>
    <cellStyle name="Separador de milhares 8 3 12 2 3" xfId="24386" xr:uid="{8A799B2F-9752-43B2-B6DA-D879C1A3FEBB}"/>
    <cellStyle name="Separador de milhares 8 3 12 2 3 2" xfId="40624" xr:uid="{D774F4B9-56F2-49DF-A9F2-05A348EDFCA9}"/>
    <cellStyle name="Separador de milhares 8 3 12 2 4" xfId="26105" xr:uid="{11361BED-B7AC-4C54-A432-3E17AB8E3071}"/>
    <cellStyle name="Separador de milhares 8 3 12 2 5" xfId="27678" xr:uid="{219F2094-89C1-43E4-B4F4-6C090F727E35}"/>
    <cellStyle name="Separador de milhares 8 3 12 2 6" xfId="35485" xr:uid="{81CACA73-6BA4-402E-8542-11DBB41DA92D}"/>
    <cellStyle name="Separador de milhares 8 3 12 2 7" xfId="43627" xr:uid="{884F2CC1-318F-40BA-89E6-879A7E558BC5}"/>
    <cellStyle name="Separador de milhares 8 3 12 3" xfId="24388" xr:uid="{D1D002E5-0A3E-470D-976B-AB95A04116F3}"/>
    <cellStyle name="Separador de milhares 8 3 12 3 2" xfId="29622" xr:uid="{141C3C9F-A04E-4772-83B0-F01804F3CB73}"/>
    <cellStyle name="Separador de milhares 8 3 12 3 3" xfId="40626" xr:uid="{5A195760-3B15-4592-8321-DBC273F234F6}"/>
    <cellStyle name="Separador de milhares 8 3 12 3 4" xfId="44848" xr:uid="{10DB035B-287A-486E-B15B-CA9C01AF2753}"/>
    <cellStyle name="Separador de milhares 8 3 12 4" xfId="24385" xr:uid="{1CD9D1CF-D174-48D5-A1C6-FA763417DF2E}"/>
    <cellStyle name="Separador de milhares 8 3 12 4 2" xfId="32645" xr:uid="{E2DC0BD2-F522-4FCD-9EBE-A226B8A2F9DA}"/>
    <cellStyle name="Separador de milhares 8 3 12 4 3" xfId="40623" xr:uid="{0306EB04-7C11-4417-BB5F-24CDF92781E7}"/>
    <cellStyle name="Separador de milhares 8 3 12 4 4" xfId="47377" xr:uid="{A44A3888-7F27-45EC-9F71-06B6E1ACA5B2}"/>
    <cellStyle name="Separador de milhares 8 3 12 5" xfId="33928" xr:uid="{99009411-43BE-420E-AEC8-CD361D3C77B1}"/>
    <cellStyle name="Separador de milhares 8 3 12 5 2" xfId="48807" xr:uid="{247B28BE-224C-401C-9694-146A98CA4123}"/>
    <cellStyle name="Separador de milhares 8 3 12 6" xfId="42404" xr:uid="{3A30C9A4-C389-4898-B34B-ED530E37D36D}"/>
    <cellStyle name="Separador de milhares 8 3 13" xfId="14684" xr:uid="{C543FD05-91BF-4D18-AFC4-54D7ECA9A487}"/>
    <cellStyle name="Separador de milhares 8 3 13 2" xfId="17314" xr:uid="{29D95445-77EC-4378-9F07-C299E4C02A21}"/>
    <cellStyle name="Separador de milhares 8 3 13 2 2" xfId="24391" xr:uid="{3BFD3FF9-6248-479A-8B74-575977FC7199}"/>
    <cellStyle name="Separador de milhares 8 3 13 2 2 2" xfId="30846" xr:uid="{A70AD98C-622D-4930-9E8C-EA0ABD3B04FF}"/>
    <cellStyle name="Separador de milhares 8 3 13 2 2 3" xfId="40629" xr:uid="{6E3D7003-6ABB-40A5-96B0-04A4F3B94DFF}"/>
    <cellStyle name="Separador de milhares 8 3 13 2 2 4" xfId="46072" xr:uid="{92ED2550-A796-4A30-ACDA-B39D1785D226}"/>
    <cellStyle name="Separador de milhares 8 3 13 2 3" xfId="24390" xr:uid="{3432646F-659C-47AB-87FE-432957206F7D}"/>
    <cellStyle name="Separador de milhares 8 3 13 2 3 2" xfId="40628" xr:uid="{5B34A9B2-D0F9-4F15-93EF-BDA4A22C8650}"/>
    <cellStyle name="Separador de milhares 8 3 13 2 4" xfId="26106" xr:uid="{726EBCD6-64FF-4749-8B06-83F0AED8559D}"/>
    <cellStyle name="Separador de milhares 8 3 13 2 5" xfId="27679" xr:uid="{ADD7391C-3377-4862-A3B6-54D2BEB23F5D}"/>
    <cellStyle name="Separador de milhares 8 3 13 2 6" xfId="35486" xr:uid="{056D8A61-8E0C-45F6-9D86-CD19D608F0E9}"/>
    <cellStyle name="Separador de milhares 8 3 13 2 7" xfId="43628" xr:uid="{1563A2CE-E2DE-48ED-AE51-7A9530565A05}"/>
    <cellStyle name="Separador de milhares 8 3 13 3" xfId="24392" xr:uid="{BD63E741-636A-44AA-B93D-99FECE9F5E78}"/>
    <cellStyle name="Separador de milhares 8 3 13 3 2" xfId="29623" xr:uid="{B47EABA8-0CA8-4E35-8FBF-75A571F01121}"/>
    <cellStyle name="Separador de milhares 8 3 13 3 3" xfId="40630" xr:uid="{5F9D0D57-2E5F-4BDB-AD44-EE3BECC7AB00}"/>
    <cellStyle name="Separador de milhares 8 3 13 3 4" xfId="44849" xr:uid="{733BAD8E-2E82-4646-AF74-E39C5D2551C2}"/>
    <cellStyle name="Separador de milhares 8 3 13 4" xfId="24389" xr:uid="{82FEE32F-B096-4361-AA82-0D66DA353EC5}"/>
    <cellStyle name="Separador de milhares 8 3 13 4 2" xfId="32646" xr:uid="{C0E98F35-6FFE-4F96-BA2A-6A4B3D103FD2}"/>
    <cellStyle name="Separador de milhares 8 3 13 4 3" xfId="40627" xr:uid="{CD28930F-0C7F-4990-BCC5-A44BB901327F}"/>
    <cellStyle name="Separador de milhares 8 3 13 4 4" xfId="47378" xr:uid="{5B7A14EA-3479-4AF2-883B-4B5F1A30DC2B}"/>
    <cellStyle name="Separador de milhares 8 3 13 5" xfId="33929" xr:uid="{D92337FE-AEF7-4B68-9DFB-2B94ABF3437D}"/>
    <cellStyle name="Separador de milhares 8 3 13 5 2" xfId="48808" xr:uid="{7AAF8056-9E0A-4252-850B-CD38152ADEC0}"/>
    <cellStyle name="Separador de milhares 8 3 13 6" xfId="42405" xr:uid="{05DEF5D1-3851-4961-B1F5-BE370B23BC2F}"/>
    <cellStyle name="Separador de milhares 8 3 14" xfId="14685" xr:uid="{D77AF27F-07CD-4725-B993-54EA4BBCE30B}"/>
    <cellStyle name="Separador de milhares 8 3 14 2" xfId="17315" xr:uid="{4ACB3821-57D0-4008-A4BD-BE4D8734F53B}"/>
    <cellStyle name="Separador de milhares 8 3 14 2 2" xfId="24395" xr:uid="{C757C9E4-5A35-41D7-8FB1-AC58C0BF8D70}"/>
    <cellStyle name="Separador de milhares 8 3 14 2 2 2" xfId="30847" xr:uid="{55FBA061-B2C7-40AD-9D4E-EE769E4FD9A4}"/>
    <cellStyle name="Separador de milhares 8 3 14 2 2 3" xfId="40633" xr:uid="{C72CBFBF-9F47-4E88-997C-BB8C320F310E}"/>
    <cellStyle name="Separador de milhares 8 3 14 2 2 4" xfId="46073" xr:uid="{9239DFF4-3FC4-440F-8B58-627B8AEA1CDA}"/>
    <cellStyle name="Separador de milhares 8 3 14 2 3" xfId="24394" xr:uid="{F40C6286-8CD8-4601-86B1-EC65BE855A2D}"/>
    <cellStyle name="Separador de milhares 8 3 14 2 3 2" xfId="40632" xr:uid="{3470ED36-288C-4322-A097-B7DB1A3BEF03}"/>
    <cellStyle name="Separador de milhares 8 3 14 2 4" xfId="26107" xr:uid="{074DB9FC-6357-4954-922C-2483E8D3AB98}"/>
    <cellStyle name="Separador de milhares 8 3 14 2 5" xfId="27680" xr:uid="{65291AA0-43F9-40D8-B1EF-457C2CE27609}"/>
    <cellStyle name="Separador de milhares 8 3 14 2 6" xfId="35487" xr:uid="{072F7677-572C-4661-BF13-C3DB84FA1686}"/>
    <cellStyle name="Separador de milhares 8 3 14 2 7" xfId="43629" xr:uid="{01A25514-ED7A-44B4-AED0-A7ECC7E5CF88}"/>
    <cellStyle name="Separador de milhares 8 3 14 3" xfId="24396" xr:uid="{B657AC8F-9358-47E6-9DC5-B0DBA94C81DC}"/>
    <cellStyle name="Separador de milhares 8 3 14 3 2" xfId="29624" xr:uid="{B4429492-17F9-4130-BA5C-1A046BE726D7}"/>
    <cellStyle name="Separador de milhares 8 3 14 3 3" xfId="40634" xr:uid="{DCDF4950-2E18-44A1-9A3B-A48BCEA0A093}"/>
    <cellStyle name="Separador de milhares 8 3 14 3 4" xfId="44850" xr:uid="{C0A69FD5-3BAA-4EE1-96E9-32BAF6359BA9}"/>
    <cellStyle name="Separador de milhares 8 3 14 4" xfId="24393" xr:uid="{558FDC66-4E6F-43EF-8210-DBED87101471}"/>
    <cellStyle name="Separador de milhares 8 3 14 4 2" xfId="32647" xr:uid="{CBCE4800-A6A4-4D0E-B03C-2DCA3E4FEE05}"/>
    <cellStyle name="Separador de milhares 8 3 14 4 3" xfId="40631" xr:uid="{8A6819EE-936D-40CE-9B74-1EA358DCF996}"/>
    <cellStyle name="Separador de milhares 8 3 14 4 4" xfId="47379" xr:uid="{F15AA640-558A-4C1D-965E-DED1BF89B818}"/>
    <cellStyle name="Separador de milhares 8 3 14 5" xfId="33930" xr:uid="{50CC2A86-DB9E-4319-B53A-DC4D91049E3A}"/>
    <cellStyle name="Separador de milhares 8 3 14 5 2" xfId="48809" xr:uid="{B028E092-64CC-41C2-BA39-D36EF806BC3C}"/>
    <cellStyle name="Separador de milhares 8 3 14 6" xfId="42406" xr:uid="{6370F88B-195F-4B0B-AD09-B0B917DF8608}"/>
    <cellStyle name="Separador de milhares 8 3 15" xfId="14686" xr:uid="{689F1DD5-6971-459F-BDE1-6F0E7EE8C29B}"/>
    <cellStyle name="Separador de milhares 8 3 15 2" xfId="17316" xr:uid="{46A26300-AADD-4C59-B3F0-D8F753AEBE24}"/>
    <cellStyle name="Separador de milhares 8 3 15 2 2" xfId="24399" xr:uid="{696E9757-CFEB-4DFD-B62A-D2958E9E587B}"/>
    <cellStyle name="Separador de milhares 8 3 15 2 2 2" xfId="30848" xr:uid="{B47AE613-69F5-444B-9384-E4A38424C3E3}"/>
    <cellStyle name="Separador de milhares 8 3 15 2 2 3" xfId="40637" xr:uid="{93D8B9DE-4863-4DAE-86BF-AD538874F081}"/>
    <cellStyle name="Separador de milhares 8 3 15 2 2 4" xfId="46074" xr:uid="{0A3FF935-923D-43E9-AFD5-A3E17730F525}"/>
    <cellStyle name="Separador de milhares 8 3 15 2 3" xfId="24398" xr:uid="{39AB1C7F-16AC-4CF7-9C93-37C60367886E}"/>
    <cellStyle name="Separador de milhares 8 3 15 2 3 2" xfId="40636" xr:uid="{9C4A396B-6E78-4F42-99FE-2E41555EB436}"/>
    <cellStyle name="Separador de milhares 8 3 15 2 4" xfId="26108" xr:uid="{1F7DB9D4-B521-4888-846B-F951A6EADFE9}"/>
    <cellStyle name="Separador de milhares 8 3 15 2 5" xfId="27681" xr:uid="{F0EAC417-C061-4584-958C-FA1519FC9D82}"/>
    <cellStyle name="Separador de milhares 8 3 15 2 6" xfId="35488" xr:uid="{ABF0204C-A24A-4270-9871-50AB80122089}"/>
    <cellStyle name="Separador de milhares 8 3 15 2 7" xfId="43630" xr:uid="{42185EE1-F440-47B0-98B2-B415DB86EE83}"/>
    <cellStyle name="Separador de milhares 8 3 15 3" xfId="24400" xr:uid="{04EFB0EE-82A6-4F17-B520-778515C15903}"/>
    <cellStyle name="Separador de milhares 8 3 15 3 2" xfId="29625" xr:uid="{568A529D-89FF-4714-9031-6E2E9847D290}"/>
    <cellStyle name="Separador de milhares 8 3 15 3 3" xfId="40638" xr:uid="{E12292FA-DC0C-4F51-9276-ED54D1CE5684}"/>
    <cellStyle name="Separador de milhares 8 3 15 3 4" xfId="44851" xr:uid="{0986F99C-DBF5-452F-A090-781421921022}"/>
    <cellStyle name="Separador de milhares 8 3 15 4" xfId="24397" xr:uid="{12347BBF-E347-4D00-A1E4-9A4DE5902E22}"/>
    <cellStyle name="Separador de milhares 8 3 15 4 2" xfId="32648" xr:uid="{1398C97A-CA18-457F-A9FA-2D63E1214F44}"/>
    <cellStyle name="Separador de milhares 8 3 15 4 3" xfId="40635" xr:uid="{F71FE1CF-A358-47BD-B4A8-212BADE204D0}"/>
    <cellStyle name="Separador de milhares 8 3 15 4 4" xfId="47380" xr:uid="{A0166907-900C-4CA6-805E-E91626BCDA1B}"/>
    <cellStyle name="Separador de milhares 8 3 15 5" xfId="33931" xr:uid="{6C7F76B1-7726-436E-B87A-274800CBCE92}"/>
    <cellStyle name="Separador de milhares 8 3 15 5 2" xfId="48810" xr:uid="{A64E24F8-04B7-43C9-ABAF-7D949B158869}"/>
    <cellStyle name="Separador de milhares 8 3 15 6" xfId="42407" xr:uid="{13CC21E5-08B3-487A-8328-A872CB494C02}"/>
    <cellStyle name="Separador de milhares 8 3 16" xfId="14687" xr:uid="{D00D7EB5-5F8E-4E0D-8E18-7E1CCA849083}"/>
    <cellStyle name="Separador de milhares 8 3 16 2" xfId="17317" xr:uid="{954CF097-8348-4355-BF5A-D7B868128F20}"/>
    <cellStyle name="Separador de milhares 8 3 16 2 2" xfId="24403" xr:uid="{9BA3E38D-2A68-42F9-8620-0DA9E8324DF1}"/>
    <cellStyle name="Separador de milhares 8 3 16 2 2 2" xfId="30849" xr:uid="{E83C6B56-B92C-4B12-BF1C-9D68F3952A76}"/>
    <cellStyle name="Separador de milhares 8 3 16 2 2 3" xfId="40641" xr:uid="{34F06A81-A084-4776-9A10-DC4495FE0DCB}"/>
    <cellStyle name="Separador de milhares 8 3 16 2 2 4" xfId="46075" xr:uid="{9B253F76-A14C-4468-ACE6-6139872BDD43}"/>
    <cellStyle name="Separador de milhares 8 3 16 2 3" xfId="24402" xr:uid="{A355FBA4-C7A5-4F39-A97D-CD48813ED161}"/>
    <cellStyle name="Separador de milhares 8 3 16 2 3 2" xfId="40640" xr:uid="{831991DC-8C11-496D-9BB5-A1C9F8F41A86}"/>
    <cellStyle name="Separador de milhares 8 3 16 2 4" xfId="26109" xr:uid="{AF0F5770-9BDD-4D37-BCD6-673E72A5BED9}"/>
    <cellStyle name="Separador de milhares 8 3 16 2 5" xfId="27682" xr:uid="{D9973810-182A-43CF-8424-B56CB5CF05A7}"/>
    <cellStyle name="Separador de milhares 8 3 16 2 6" xfId="35489" xr:uid="{2A278841-5A24-4C40-B773-B738516119AD}"/>
    <cellStyle name="Separador de milhares 8 3 16 2 7" xfId="43631" xr:uid="{FCB4853B-81DE-440B-AFFD-FBB604B797B2}"/>
    <cellStyle name="Separador de milhares 8 3 16 3" xfId="24404" xr:uid="{2C091896-AD68-429B-9D15-8E761A8C84A5}"/>
    <cellStyle name="Separador de milhares 8 3 16 3 2" xfId="29626" xr:uid="{7318150D-9D4F-4B14-A2CA-64C36136B6FA}"/>
    <cellStyle name="Separador de milhares 8 3 16 3 3" xfId="40642" xr:uid="{AE19492A-47AE-4EA6-8239-EB3FDC2278D0}"/>
    <cellStyle name="Separador de milhares 8 3 16 3 4" xfId="44852" xr:uid="{4062D04A-1174-4339-AFBD-7B2AF242EA88}"/>
    <cellStyle name="Separador de milhares 8 3 16 4" xfId="24401" xr:uid="{EF3BF16E-F807-4801-9755-4F0D01937708}"/>
    <cellStyle name="Separador de milhares 8 3 16 4 2" xfId="32649" xr:uid="{A51E32C1-912F-4348-9316-F50511458F0E}"/>
    <cellStyle name="Separador de milhares 8 3 16 4 3" xfId="40639" xr:uid="{74FED821-5227-4371-A860-2AC62EA9E0D0}"/>
    <cellStyle name="Separador de milhares 8 3 16 4 4" xfId="47381" xr:uid="{7E8969E3-1509-4D0C-81A9-517A33082DAC}"/>
    <cellStyle name="Separador de milhares 8 3 16 5" xfId="33932" xr:uid="{5D26DA0C-D5ED-4E9D-80E0-CD900160D001}"/>
    <cellStyle name="Separador de milhares 8 3 16 5 2" xfId="48811" xr:uid="{782C088A-094C-494C-8461-9914BF8B3E78}"/>
    <cellStyle name="Separador de milhares 8 3 16 6" xfId="42408" xr:uid="{0F27EF3F-734A-41A7-BE3A-D85274D3C47E}"/>
    <cellStyle name="Separador de milhares 8 3 17" xfId="14688" xr:uid="{36730E23-99E8-4C98-9F9E-799E79CF9001}"/>
    <cellStyle name="Separador de milhares 8 3 17 2" xfId="17318" xr:uid="{17403AD3-2E34-4633-B545-0EAB11E6538C}"/>
    <cellStyle name="Separador de milhares 8 3 17 2 2" xfId="24407" xr:uid="{17EA7459-537A-4711-9DC0-28919AC7E1A8}"/>
    <cellStyle name="Separador de milhares 8 3 17 2 2 2" xfId="30850" xr:uid="{F3191216-9627-4A2A-A0A9-3F72E3DEF070}"/>
    <cellStyle name="Separador de milhares 8 3 17 2 2 3" xfId="40645" xr:uid="{DE1222A5-5018-42C2-BBB2-5FAACF995291}"/>
    <cellStyle name="Separador de milhares 8 3 17 2 2 4" xfId="46076" xr:uid="{BFF39157-DEA0-49B9-B432-39DD0B9684DB}"/>
    <cellStyle name="Separador de milhares 8 3 17 2 3" xfId="24406" xr:uid="{1AD3BD21-95F7-4CBA-9277-48B19770020D}"/>
    <cellStyle name="Separador de milhares 8 3 17 2 3 2" xfId="40644" xr:uid="{F0D06037-34B5-4501-8C7B-50648BBD891A}"/>
    <cellStyle name="Separador de milhares 8 3 17 2 4" xfId="26110" xr:uid="{0ED3D098-3B2F-4EC5-BC3F-3FA8AE0477B5}"/>
    <cellStyle name="Separador de milhares 8 3 17 2 5" xfId="27683" xr:uid="{5D1DB94C-BDF0-4C1B-9388-D05D77B593FB}"/>
    <cellStyle name="Separador de milhares 8 3 17 2 6" xfId="35490" xr:uid="{93136579-6AF5-496E-A63C-4BC9A9DB4476}"/>
    <cellStyle name="Separador de milhares 8 3 17 2 7" xfId="43632" xr:uid="{648A9482-6546-4688-801C-228DA98CD2A4}"/>
    <cellStyle name="Separador de milhares 8 3 17 3" xfId="24408" xr:uid="{D90DD083-12BE-42E4-98A4-1596879F83A2}"/>
    <cellStyle name="Separador de milhares 8 3 17 3 2" xfId="29627" xr:uid="{1F657AAD-1BC2-49D4-98FA-ACC2EBA940F2}"/>
    <cellStyle name="Separador de milhares 8 3 17 3 3" xfId="40646" xr:uid="{5330D996-A162-467E-BD70-774A816CE2DF}"/>
    <cellStyle name="Separador de milhares 8 3 17 3 4" xfId="44853" xr:uid="{F56FAEB4-87F4-402D-BAE0-79CEE1D03A86}"/>
    <cellStyle name="Separador de milhares 8 3 17 4" xfId="24405" xr:uid="{316B4587-A8C7-4C88-9985-E5D2491266B5}"/>
    <cellStyle name="Separador de milhares 8 3 17 4 2" xfId="32650" xr:uid="{93EB9AC2-1EAE-4EA1-B67F-192ADA209EDE}"/>
    <cellStyle name="Separador de milhares 8 3 17 4 3" xfId="40643" xr:uid="{F0DAE35D-C6D7-4DAA-8635-C54FD6B3D902}"/>
    <cellStyle name="Separador de milhares 8 3 17 4 4" xfId="47382" xr:uid="{1DED6C9B-1DDF-4F82-AD20-4B18D9A92F9B}"/>
    <cellStyle name="Separador de milhares 8 3 17 5" xfId="33933" xr:uid="{865E4658-98C0-4733-8660-B367ACDBDE52}"/>
    <cellStyle name="Separador de milhares 8 3 17 5 2" xfId="48812" xr:uid="{D0360E7C-54C5-4EEE-A5EB-788DE42EE67B}"/>
    <cellStyle name="Separador de milhares 8 3 17 6" xfId="42409" xr:uid="{68863CE6-C666-47B9-9F2C-9AAD200BB993}"/>
    <cellStyle name="Separador de milhares 8 3 18" xfId="17310" xr:uid="{1525FBCC-0703-41C8-BC32-5A281D1D7392}"/>
    <cellStyle name="Separador de milhares 8 3 18 2" xfId="24410" xr:uid="{D9C54FD1-F91A-452A-8CFC-1CE413DFCCE1}"/>
    <cellStyle name="Separador de milhares 8 3 18 2 2" xfId="30842" xr:uid="{F4C69FC8-C7E8-4D00-BB1D-096D0277F4BF}"/>
    <cellStyle name="Separador de milhares 8 3 18 2 3" xfId="40648" xr:uid="{9ADE5FD3-2A24-422D-BBB2-936712C43B30}"/>
    <cellStyle name="Separador de milhares 8 3 18 2 4" xfId="46068" xr:uid="{359EE440-1030-42A6-A82E-0BBC0673C2CE}"/>
    <cellStyle name="Separador de milhares 8 3 18 3" xfId="24409" xr:uid="{E9A06DFB-A2C8-4455-BFC0-9DA6A6D63E3C}"/>
    <cellStyle name="Separador de milhares 8 3 18 3 2" xfId="40647" xr:uid="{9861DFAD-B9A2-4C4E-AA07-D170AA938FC0}"/>
    <cellStyle name="Separador de milhares 8 3 18 4" xfId="26102" xr:uid="{9990E55B-C839-41C4-88F3-4C7B42351D01}"/>
    <cellStyle name="Separador de milhares 8 3 18 5" xfId="27675" xr:uid="{C56F13C9-C83E-4050-9EAD-96D0F70B5814}"/>
    <cellStyle name="Separador de milhares 8 3 18 6" xfId="35482" xr:uid="{B403626D-C5C5-4E49-80E7-FAA29960ED5A}"/>
    <cellStyle name="Separador de milhares 8 3 18 7" xfId="43624" xr:uid="{8FFA9D59-8F1E-4B0B-9FC8-4EF02AFA30AE}"/>
    <cellStyle name="Separador de milhares 8 3 19" xfId="24411" xr:uid="{9E8C30CF-9791-41F6-AAAE-B4BD6AF97B2A}"/>
    <cellStyle name="Separador de milhares 8 3 19 2" xfId="29619" xr:uid="{6B5A8FC0-C524-475F-8216-599152F949FF}"/>
    <cellStyle name="Separador de milhares 8 3 19 3" xfId="40649" xr:uid="{DD5E24D4-86F8-4632-87C2-4CF95CF7B589}"/>
    <cellStyle name="Separador de milhares 8 3 19 4" xfId="44845" xr:uid="{08DD0F76-766B-43E0-8E6D-101CACBCF269}"/>
    <cellStyle name="Separador de milhares 8 3 2" xfId="14689" xr:uid="{0253A0B3-BF90-4BFB-AB75-D81D46346D87}"/>
    <cellStyle name="Separador de milhares 8 3 2 2" xfId="17319" xr:uid="{9CCC6DBE-BD07-4441-B8C5-870DA9C8A4C1}"/>
    <cellStyle name="Separador de milhares 8 3 2 2 2" xfId="24414" xr:uid="{A8C74A93-8F1E-4954-B743-D62D537B59C1}"/>
    <cellStyle name="Separador de milhares 8 3 2 2 2 2" xfId="30851" xr:uid="{4EBD8672-94B9-4CE7-82C5-F7AD738C805F}"/>
    <cellStyle name="Separador de milhares 8 3 2 2 2 3" xfId="40652" xr:uid="{CC909763-4581-4CE2-A825-539AA449C178}"/>
    <cellStyle name="Separador de milhares 8 3 2 2 2 4" xfId="46077" xr:uid="{55662524-E735-4602-ABCF-D5CE2A2557E8}"/>
    <cellStyle name="Separador de milhares 8 3 2 2 3" xfId="24413" xr:uid="{B5483E54-2970-4C69-9796-DBEF0C16E55B}"/>
    <cellStyle name="Separador de milhares 8 3 2 2 3 2" xfId="40651" xr:uid="{F9878949-965F-4E55-9A53-AA4101230D2A}"/>
    <cellStyle name="Separador de milhares 8 3 2 2 4" xfId="26111" xr:uid="{3C254BD2-687C-4D1A-AC28-70D434AA2AF5}"/>
    <cellStyle name="Separador de milhares 8 3 2 2 5" xfId="27684" xr:uid="{5504027C-E78C-4B81-9B70-F48FAA3B15F1}"/>
    <cellStyle name="Separador de milhares 8 3 2 2 6" xfId="35491" xr:uid="{8974F8B1-AA77-422C-BF48-B77816F1F8CF}"/>
    <cellStyle name="Separador de milhares 8 3 2 2 7" xfId="43633" xr:uid="{F5AEC7DB-9364-414F-8687-10014CAA1BBE}"/>
    <cellStyle name="Separador de milhares 8 3 2 3" xfId="24415" xr:uid="{5D66D171-F5A3-4D68-B357-2581C2843649}"/>
    <cellStyle name="Separador de milhares 8 3 2 3 2" xfId="29628" xr:uid="{04320907-1886-452F-AD04-2353168F74F1}"/>
    <cellStyle name="Separador de milhares 8 3 2 3 3" xfId="40653" xr:uid="{2E5922E5-4F05-4CDF-A3DE-56BA696379BA}"/>
    <cellStyle name="Separador de milhares 8 3 2 3 4" xfId="44854" xr:uid="{EF155E63-6AA7-4592-BC6C-BA47F6A34D63}"/>
    <cellStyle name="Separador de milhares 8 3 2 4" xfId="24412" xr:uid="{82E9BF40-37F2-4B1E-AF3C-BC530CB0C048}"/>
    <cellStyle name="Separador de milhares 8 3 2 4 2" xfId="32651" xr:uid="{50B119E0-38B9-4D34-BD95-094F7C7F53D5}"/>
    <cellStyle name="Separador de milhares 8 3 2 4 3" xfId="40650" xr:uid="{F731C3E5-624A-43EF-87CA-37DA5486C493}"/>
    <cellStyle name="Separador de milhares 8 3 2 4 4" xfId="47383" xr:uid="{7DC93F59-F2C6-4A05-A50D-2E681D5C8337}"/>
    <cellStyle name="Separador de milhares 8 3 2 5" xfId="33934" xr:uid="{E78836C0-6186-49A0-A6FF-609544CC4856}"/>
    <cellStyle name="Separador de milhares 8 3 2 5 2" xfId="48813" xr:uid="{AC3EF44A-EE63-4E5D-AD09-BF10C45C4A0D}"/>
    <cellStyle name="Separador de milhares 8 3 2 6" xfId="42410" xr:uid="{7CA826E4-6A75-40AB-8D23-0A73E92DC26B}"/>
    <cellStyle name="Separador de milhares 8 3 20" xfId="24376" xr:uid="{DC6D5B8A-A872-4EE2-B6D0-E9D2E4D62116}"/>
    <cellStyle name="Separador de milhares 8 3 20 2" xfId="32642" xr:uid="{5001BC3C-DBD9-423B-925F-6500F96CE608}"/>
    <cellStyle name="Separador de milhares 8 3 20 3" xfId="40614" xr:uid="{826B6B72-D2BD-42BF-9F7E-16CD6FEC7189}"/>
    <cellStyle name="Separador de milhares 8 3 20 4" xfId="47374" xr:uid="{1059D05C-A102-444E-80DE-91063B74CFC3}"/>
    <cellStyle name="Separador de milhares 8 3 21" xfId="33925" xr:uid="{54B171BC-CA4F-4AD0-9751-218C2F659EAB}"/>
    <cellStyle name="Separador de milhares 8 3 21 2" xfId="48804" xr:uid="{E2F6917A-5580-4B17-8520-ADAD792A310D}"/>
    <cellStyle name="Separador de milhares 8 3 22" xfId="42401" xr:uid="{ECE83057-2D04-4D3D-9A32-2FB300EF22D6}"/>
    <cellStyle name="Separador de milhares 8 3 3" xfId="14690" xr:uid="{384985B7-B5DE-48C1-AFA0-549F6BCD0A0B}"/>
    <cellStyle name="Separador de milhares 8 3 3 2" xfId="17320" xr:uid="{D06EBBCF-122D-4EE8-8EDD-D75D7B214842}"/>
    <cellStyle name="Separador de milhares 8 3 3 2 2" xfId="24418" xr:uid="{CD55E272-E292-4F91-9CDE-AD5487CEC653}"/>
    <cellStyle name="Separador de milhares 8 3 3 2 2 2" xfId="30852" xr:uid="{AA26C2E9-2660-400B-9241-553AE76C8D03}"/>
    <cellStyle name="Separador de milhares 8 3 3 2 2 3" xfId="40656" xr:uid="{A377E68F-5425-4505-A4CE-108E96E42323}"/>
    <cellStyle name="Separador de milhares 8 3 3 2 2 4" xfId="46078" xr:uid="{9E2B8CB4-59C9-48F5-9809-B8ED2CD1454B}"/>
    <cellStyle name="Separador de milhares 8 3 3 2 3" xfId="24417" xr:uid="{FFCA9F7F-050A-40BE-82E7-5E25F26CF38F}"/>
    <cellStyle name="Separador de milhares 8 3 3 2 3 2" xfId="40655" xr:uid="{54575C64-0E42-48AF-9B99-AB5B5B6AC83A}"/>
    <cellStyle name="Separador de milhares 8 3 3 2 4" xfId="26112" xr:uid="{2788540B-BDA3-4366-A572-69A1568A2035}"/>
    <cellStyle name="Separador de milhares 8 3 3 2 5" xfId="27685" xr:uid="{BEB2EFD4-CA0A-43D9-8555-4B9501DF0FB9}"/>
    <cellStyle name="Separador de milhares 8 3 3 2 6" xfId="35492" xr:uid="{BFD83685-BB10-4EE9-A3BF-6987C12631EE}"/>
    <cellStyle name="Separador de milhares 8 3 3 2 7" xfId="43634" xr:uid="{3D02E0D8-40FF-4D9B-B839-86403A59DCD1}"/>
    <cellStyle name="Separador de milhares 8 3 3 3" xfId="24419" xr:uid="{89960614-1CB9-4FBE-ADEB-9305A31EDE00}"/>
    <cellStyle name="Separador de milhares 8 3 3 3 2" xfId="29629" xr:uid="{83970B4D-AAFB-4FCB-886E-109FDDAB06AE}"/>
    <cellStyle name="Separador de milhares 8 3 3 3 3" xfId="40657" xr:uid="{B01A9463-DA12-4AFC-B84F-442F01713590}"/>
    <cellStyle name="Separador de milhares 8 3 3 3 4" xfId="44855" xr:uid="{DB43DF2E-1FF5-4BFB-839B-C4E21D7BA7EB}"/>
    <cellStyle name="Separador de milhares 8 3 3 4" xfId="24416" xr:uid="{C56E3CB5-704C-488D-86F8-57CA47022206}"/>
    <cellStyle name="Separador de milhares 8 3 3 4 2" xfId="32652" xr:uid="{C1497973-3A5D-4D90-9BD6-444B8EC481E1}"/>
    <cellStyle name="Separador de milhares 8 3 3 4 3" xfId="40654" xr:uid="{52301CAE-F36F-4069-B1BB-B90DCB8FE103}"/>
    <cellStyle name="Separador de milhares 8 3 3 4 4" xfId="47384" xr:uid="{9456EE96-4119-4070-B8F7-6D28762FE75B}"/>
    <cellStyle name="Separador de milhares 8 3 3 5" xfId="33935" xr:uid="{74801CD8-D685-46D2-8305-A86278979E4C}"/>
    <cellStyle name="Separador de milhares 8 3 3 5 2" xfId="48814" xr:uid="{B700D681-568F-4D20-BD6A-26DFA23F4C27}"/>
    <cellStyle name="Separador de milhares 8 3 3 6" xfId="42411" xr:uid="{81D04850-2B7A-4782-8142-046CE29BEEA2}"/>
    <cellStyle name="Separador de milhares 8 3 4" xfId="14691" xr:uid="{4D091F0F-FE84-462D-96B4-4B9F5770D50B}"/>
    <cellStyle name="Separador de milhares 8 3 4 2" xfId="17321" xr:uid="{A62DB178-5C0E-4C5D-AE5B-680B284A5F86}"/>
    <cellStyle name="Separador de milhares 8 3 4 2 2" xfId="24422" xr:uid="{B6FF7B97-CBDF-4496-BCB0-80CB746DC80C}"/>
    <cellStyle name="Separador de milhares 8 3 4 2 2 2" xfId="30853" xr:uid="{44CCCAC3-51AE-4813-AABF-E485BB05A727}"/>
    <cellStyle name="Separador de milhares 8 3 4 2 2 3" xfId="40660" xr:uid="{CBDD05F4-2188-4434-B8DF-744396A451ED}"/>
    <cellStyle name="Separador de milhares 8 3 4 2 2 4" xfId="46079" xr:uid="{48E05E98-21B7-48AD-AD07-2E6F59D3DDFA}"/>
    <cellStyle name="Separador de milhares 8 3 4 2 3" xfId="24421" xr:uid="{CBBDD67A-302F-441D-9564-CAB8C2FA776F}"/>
    <cellStyle name="Separador de milhares 8 3 4 2 3 2" xfId="40659" xr:uid="{6C4BD9D4-118B-4163-BE63-C87E57734119}"/>
    <cellStyle name="Separador de milhares 8 3 4 2 4" xfId="26113" xr:uid="{E974CBFD-DCAE-4FD6-846A-2C1BD041EAE6}"/>
    <cellStyle name="Separador de milhares 8 3 4 2 5" xfId="27686" xr:uid="{8802513C-1A06-4904-AE7E-27980A5FC7A2}"/>
    <cellStyle name="Separador de milhares 8 3 4 2 6" xfId="35493" xr:uid="{7181B992-4EE3-4ED3-B72D-AB7C14E73DB7}"/>
    <cellStyle name="Separador de milhares 8 3 4 2 7" xfId="43635" xr:uid="{E5B03900-51A5-4918-A7A6-ED10881E76DF}"/>
    <cellStyle name="Separador de milhares 8 3 4 3" xfId="24423" xr:uid="{C8D862A4-C9E6-441C-A653-6DA6414359D3}"/>
    <cellStyle name="Separador de milhares 8 3 4 3 2" xfId="29630" xr:uid="{89CE4F99-59B0-4090-9358-005CCF18BD83}"/>
    <cellStyle name="Separador de milhares 8 3 4 3 3" xfId="40661" xr:uid="{5F82E463-7349-4ACC-A919-6B4408742276}"/>
    <cellStyle name="Separador de milhares 8 3 4 3 4" xfId="44856" xr:uid="{D6A6117A-ACCD-4D4E-B2C7-D2992B298FA2}"/>
    <cellStyle name="Separador de milhares 8 3 4 4" xfId="24420" xr:uid="{A3A5B715-C337-47F8-82B6-A21AB8F68CE4}"/>
    <cellStyle name="Separador de milhares 8 3 4 4 2" xfId="32653" xr:uid="{E4BCD425-3B69-4DF9-9B1C-153FE87B2A46}"/>
    <cellStyle name="Separador de milhares 8 3 4 4 3" xfId="40658" xr:uid="{195C3063-8AC5-4A2A-A696-BF7C3A15155E}"/>
    <cellStyle name="Separador de milhares 8 3 4 4 4" xfId="47385" xr:uid="{31629D00-FAFD-4D60-82FD-EAD2FDC7A67C}"/>
    <cellStyle name="Separador de milhares 8 3 4 5" xfId="33936" xr:uid="{1450E94D-A109-4EB9-BF04-6E9102CB7A38}"/>
    <cellStyle name="Separador de milhares 8 3 4 5 2" xfId="48815" xr:uid="{1826994E-49A0-452C-9E0F-C51F8AA99920}"/>
    <cellStyle name="Separador de milhares 8 3 4 6" xfId="42412" xr:uid="{37E00619-9D8D-4139-A871-094A716DAEAE}"/>
    <cellStyle name="Separador de milhares 8 3 5" xfId="14692" xr:uid="{07E16110-4889-427A-AEE2-7B56A36C1EAC}"/>
    <cellStyle name="Separador de milhares 8 3 5 2" xfId="17322" xr:uid="{980D2D2A-EA3C-4616-8F1B-962BBE88A3C3}"/>
    <cellStyle name="Separador de milhares 8 3 5 2 2" xfId="24426" xr:uid="{9E397629-5360-4D00-8033-129058E3B65D}"/>
    <cellStyle name="Separador de milhares 8 3 5 2 2 2" xfId="30854" xr:uid="{1ECA42EC-ED84-4E27-956F-A3464EF21582}"/>
    <cellStyle name="Separador de milhares 8 3 5 2 2 3" xfId="40664" xr:uid="{C19AAFD1-CC84-48AE-AF6F-A864FBB87161}"/>
    <cellStyle name="Separador de milhares 8 3 5 2 2 4" xfId="46080" xr:uid="{571F7A45-5255-4E2F-86B2-CCAC431A4CBA}"/>
    <cellStyle name="Separador de milhares 8 3 5 2 3" xfId="24425" xr:uid="{3EB38BBE-C587-43FD-A2B7-A8788D60BCEE}"/>
    <cellStyle name="Separador de milhares 8 3 5 2 3 2" xfId="40663" xr:uid="{7DBCE264-FBFB-4E8E-BEA9-33FB51192506}"/>
    <cellStyle name="Separador de milhares 8 3 5 2 4" xfId="26114" xr:uid="{95FE924A-A639-4082-8BDF-28A649AE521A}"/>
    <cellStyle name="Separador de milhares 8 3 5 2 5" xfId="27687" xr:uid="{6E45A94B-BCBE-463F-A453-1C75FF6DD4FE}"/>
    <cellStyle name="Separador de milhares 8 3 5 2 6" xfId="35494" xr:uid="{0CB3CDE8-CBE8-4EC7-B3C6-E916935A3B36}"/>
    <cellStyle name="Separador de milhares 8 3 5 2 7" xfId="43636" xr:uid="{11F79527-2B8B-415F-A668-53BE23F90EF9}"/>
    <cellStyle name="Separador de milhares 8 3 5 3" xfId="24427" xr:uid="{DA2FEAA1-CD34-451A-B016-15CB84362337}"/>
    <cellStyle name="Separador de milhares 8 3 5 3 2" xfId="29631" xr:uid="{98149242-EEE9-4529-9952-6D6AA0F7C144}"/>
    <cellStyle name="Separador de milhares 8 3 5 3 3" xfId="40665" xr:uid="{D1BEC7A6-9AAB-433C-A960-5ED180D6DE09}"/>
    <cellStyle name="Separador de milhares 8 3 5 3 4" xfId="44857" xr:uid="{D90732F1-EF81-43B5-923A-0ED5688A8475}"/>
    <cellStyle name="Separador de milhares 8 3 5 4" xfId="24424" xr:uid="{4C28CA7B-5190-40CC-A895-A8946AF3D7B9}"/>
    <cellStyle name="Separador de milhares 8 3 5 4 2" xfId="32654" xr:uid="{CFBC015D-4DD9-4D6E-8AFF-79F2FFFEA3A6}"/>
    <cellStyle name="Separador de milhares 8 3 5 4 3" xfId="40662" xr:uid="{BEA72808-34FB-4854-8883-482435A906C5}"/>
    <cellStyle name="Separador de milhares 8 3 5 4 4" xfId="47386" xr:uid="{F5D3203F-EB1D-442D-B076-4507104ADBB2}"/>
    <cellStyle name="Separador de milhares 8 3 5 5" xfId="33937" xr:uid="{DB723266-FECC-4993-BDB7-3B2599E10A80}"/>
    <cellStyle name="Separador de milhares 8 3 5 5 2" xfId="48816" xr:uid="{1CC28CBB-09F6-4374-8C8F-C0E2C7B0ED09}"/>
    <cellStyle name="Separador de milhares 8 3 5 6" xfId="42413" xr:uid="{5D957321-A313-4BB7-BE9E-8D445234EDBF}"/>
    <cellStyle name="Separador de milhares 8 3 6" xfId="14693" xr:uid="{F2133BF1-6CAE-4383-9724-59F92A6D9D87}"/>
    <cellStyle name="Separador de milhares 8 3 6 2" xfId="17323" xr:uid="{471C7003-F41D-46CA-9DC7-C43BBF9356A5}"/>
    <cellStyle name="Separador de milhares 8 3 6 2 2" xfId="24430" xr:uid="{5FC96906-A4EB-40AA-9514-3672D89617BD}"/>
    <cellStyle name="Separador de milhares 8 3 6 2 2 2" xfId="30855" xr:uid="{A4DFF5C7-F1F0-4590-8A5B-19AB470E2E82}"/>
    <cellStyle name="Separador de milhares 8 3 6 2 2 3" xfId="40668" xr:uid="{79DD17EE-7607-4109-A8FA-789584B02ECB}"/>
    <cellStyle name="Separador de milhares 8 3 6 2 2 4" xfId="46081" xr:uid="{4F70E60E-4B72-4B61-8AAF-F683D17C2B74}"/>
    <cellStyle name="Separador de milhares 8 3 6 2 3" xfId="24429" xr:uid="{7B07E5A8-B4CD-413B-A1D8-41F6116D0C3B}"/>
    <cellStyle name="Separador de milhares 8 3 6 2 3 2" xfId="40667" xr:uid="{60FCCBF4-1572-4D3A-AB39-72190CB458B0}"/>
    <cellStyle name="Separador de milhares 8 3 6 2 4" xfId="26115" xr:uid="{3B401BD9-25A9-493C-A787-8B603585D719}"/>
    <cellStyle name="Separador de milhares 8 3 6 2 5" xfId="27688" xr:uid="{623D4E9D-800C-453E-B0A0-68EF343C76FB}"/>
    <cellStyle name="Separador de milhares 8 3 6 2 6" xfId="35495" xr:uid="{40B1A651-9355-4CD6-B8A2-86C25FA56152}"/>
    <cellStyle name="Separador de milhares 8 3 6 2 7" xfId="43637" xr:uid="{6F61C0F1-B48A-4A61-90A5-8986027604E2}"/>
    <cellStyle name="Separador de milhares 8 3 6 3" xfId="24431" xr:uid="{E6CEC7B0-2073-4E46-AC3A-7D7FEC8D5E2C}"/>
    <cellStyle name="Separador de milhares 8 3 6 3 2" xfId="29632" xr:uid="{7AC3B6D1-E00D-41E0-9638-AA407469327F}"/>
    <cellStyle name="Separador de milhares 8 3 6 3 3" xfId="40669" xr:uid="{3746643C-0C34-4B2B-8362-3B27395A4D98}"/>
    <cellStyle name="Separador de milhares 8 3 6 3 4" xfId="44858" xr:uid="{CB8BCF96-5B1C-44AE-BA06-5523C3C61446}"/>
    <cellStyle name="Separador de milhares 8 3 6 4" xfId="24428" xr:uid="{4FC73488-5997-46C9-BF73-3DF7D1CA2AFD}"/>
    <cellStyle name="Separador de milhares 8 3 6 4 2" xfId="32655" xr:uid="{110723E0-7603-45F6-9C89-9F885B4564DC}"/>
    <cellStyle name="Separador de milhares 8 3 6 4 3" xfId="40666" xr:uid="{AFFCF8EA-43BD-4D18-91CA-29F2912751AD}"/>
    <cellStyle name="Separador de milhares 8 3 6 4 4" xfId="47387" xr:uid="{C40BD70B-B354-42AA-A3BE-B168DF21454C}"/>
    <cellStyle name="Separador de milhares 8 3 6 5" xfId="33938" xr:uid="{FB75C5C4-C49C-4707-890E-E8944EA130F2}"/>
    <cellStyle name="Separador de milhares 8 3 6 5 2" xfId="48817" xr:uid="{3BB6FB2D-5F1D-48B2-ABD3-AC2DB594FE54}"/>
    <cellStyle name="Separador de milhares 8 3 6 6" xfId="42414" xr:uid="{9639D48E-FCB0-48DF-80C6-3FA62D8BC359}"/>
    <cellStyle name="Separador de milhares 8 3 7" xfId="14694" xr:uid="{2DB449D5-52FF-4EC3-803F-BBE256190A7A}"/>
    <cellStyle name="Separador de milhares 8 3 7 2" xfId="17324" xr:uid="{0958978B-0E70-4EFC-A364-EDB0FD562669}"/>
    <cellStyle name="Separador de milhares 8 3 7 2 2" xfId="24434" xr:uid="{2918CFA8-9091-46F5-9245-F02908ACA2B8}"/>
    <cellStyle name="Separador de milhares 8 3 7 2 2 2" xfId="30856" xr:uid="{7057315C-2A75-47D5-A4C8-65B4CA7550C2}"/>
    <cellStyle name="Separador de milhares 8 3 7 2 2 3" xfId="40672" xr:uid="{B8FB8871-748A-4217-BF87-3820B1EF6AAE}"/>
    <cellStyle name="Separador de milhares 8 3 7 2 2 4" xfId="46082" xr:uid="{3C4CA872-FD96-4E9E-9EB3-8228E775C455}"/>
    <cellStyle name="Separador de milhares 8 3 7 2 3" xfId="24433" xr:uid="{B9E93434-90E4-4994-9A50-48D4EDD7FA82}"/>
    <cellStyle name="Separador de milhares 8 3 7 2 3 2" xfId="40671" xr:uid="{134F6978-0F0D-4E98-984E-0EF42939E049}"/>
    <cellStyle name="Separador de milhares 8 3 7 2 4" xfId="26116" xr:uid="{AD8A1793-4E93-4BC1-AB09-E81738801BCC}"/>
    <cellStyle name="Separador de milhares 8 3 7 2 5" xfId="27689" xr:uid="{D8F86D80-9CFD-46FD-9304-1FAB514ACD70}"/>
    <cellStyle name="Separador de milhares 8 3 7 2 6" xfId="35496" xr:uid="{7606E2E9-085B-4273-B8C8-84232CA1FC00}"/>
    <cellStyle name="Separador de milhares 8 3 7 2 7" xfId="43638" xr:uid="{296381E9-7049-47A1-A6DF-177CC4893E7E}"/>
    <cellStyle name="Separador de milhares 8 3 7 3" xfId="24435" xr:uid="{E6E924FD-B3CA-41A6-A874-135278CE8E89}"/>
    <cellStyle name="Separador de milhares 8 3 7 3 2" xfId="29633" xr:uid="{222DBF18-24FA-4B85-88D4-4AA96CEC1F24}"/>
    <cellStyle name="Separador de milhares 8 3 7 3 3" xfId="40673" xr:uid="{87D83102-E19F-44C0-ADC0-655666160091}"/>
    <cellStyle name="Separador de milhares 8 3 7 3 4" xfId="44859" xr:uid="{04F0F4B1-0BDF-41E4-B6F6-E593F5308D93}"/>
    <cellStyle name="Separador de milhares 8 3 7 4" xfId="24432" xr:uid="{FFE1C7F2-ABDA-42C1-9626-6646A7E2D7F0}"/>
    <cellStyle name="Separador de milhares 8 3 7 4 2" xfId="32656" xr:uid="{56169206-AAA5-4D63-800E-23623CC4CFEB}"/>
    <cellStyle name="Separador de milhares 8 3 7 4 3" xfId="40670" xr:uid="{C88C4691-9027-4862-8E61-7AFB4E3D1987}"/>
    <cellStyle name="Separador de milhares 8 3 7 4 4" xfId="47388" xr:uid="{1150F35A-F488-466A-9251-0362D16BFC7E}"/>
    <cellStyle name="Separador de milhares 8 3 7 5" xfId="33939" xr:uid="{823B21FF-3900-42A5-A0B3-988CBDBB169E}"/>
    <cellStyle name="Separador de milhares 8 3 7 5 2" xfId="48818" xr:uid="{CE4A1E59-8D83-4DDC-9E2B-D485AA49D7D0}"/>
    <cellStyle name="Separador de milhares 8 3 7 6" xfId="42415" xr:uid="{A50D03A4-8B72-4A31-A581-6C1BC27B4658}"/>
    <cellStyle name="Separador de milhares 8 3 8" xfId="14695" xr:uid="{9355A76E-664B-4842-B157-4D307A30D3D7}"/>
    <cellStyle name="Separador de milhares 8 3 8 2" xfId="17325" xr:uid="{4EDE6F8F-0949-41DF-A8E0-17C31B3840CF}"/>
    <cellStyle name="Separador de milhares 8 3 8 2 2" xfId="24438" xr:uid="{3E991F52-7D56-45D7-AEB9-4FAF07C9A955}"/>
    <cellStyle name="Separador de milhares 8 3 8 2 2 2" xfId="30857" xr:uid="{14FA8CAF-3173-402A-8545-3A176539F41F}"/>
    <cellStyle name="Separador de milhares 8 3 8 2 2 3" xfId="40676" xr:uid="{AC4B8A6D-0E0C-4236-8678-5D415EE60483}"/>
    <cellStyle name="Separador de milhares 8 3 8 2 2 4" xfId="46083" xr:uid="{FF3D7BA7-DF28-495B-BA73-E8232E508B24}"/>
    <cellStyle name="Separador de milhares 8 3 8 2 3" xfId="24437" xr:uid="{6A50D7C0-3781-4D96-B43B-E62DCCEF2F77}"/>
    <cellStyle name="Separador de milhares 8 3 8 2 3 2" xfId="40675" xr:uid="{FACC322D-D5CB-41D7-B330-3F7BF6F262B0}"/>
    <cellStyle name="Separador de milhares 8 3 8 2 4" xfId="26117" xr:uid="{1D642ED9-9F9A-4CF4-B1CE-9047E8D431E9}"/>
    <cellStyle name="Separador de milhares 8 3 8 2 5" xfId="27690" xr:uid="{789A1683-285F-4069-A580-6A6E95AD7AF2}"/>
    <cellStyle name="Separador de milhares 8 3 8 2 6" xfId="35497" xr:uid="{835A0780-19DE-4DFD-B217-B50D0DE48637}"/>
    <cellStyle name="Separador de milhares 8 3 8 2 7" xfId="43639" xr:uid="{FB24C096-5391-4AC0-8D43-E17271B96617}"/>
    <cellStyle name="Separador de milhares 8 3 8 3" xfId="24439" xr:uid="{81609096-FF41-464A-8774-863817F3173C}"/>
    <cellStyle name="Separador de milhares 8 3 8 3 2" xfId="29634" xr:uid="{842F52F0-290E-4D82-8EF9-3AEE41B45544}"/>
    <cellStyle name="Separador de milhares 8 3 8 3 3" xfId="40677" xr:uid="{487633A5-FC13-418D-9A23-503626F1F570}"/>
    <cellStyle name="Separador de milhares 8 3 8 3 4" xfId="44860" xr:uid="{FE8E6B8A-6890-4C1D-9F18-38A8E66260EC}"/>
    <cellStyle name="Separador de milhares 8 3 8 4" xfId="24436" xr:uid="{75B60A0B-98B9-4947-A19E-46CC528C6C84}"/>
    <cellStyle name="Separador de milhares 8 3 8 4 2" xfId="32657" xr:uid="{3D494451-1339-4FAB-9F17-ECFB04C9F5BD}"/>
    <cellStyle name="Separador de milhares 8 3 8 4 3" xfId="40674" xr:uid="{A5E58F8C-397B-4762-97B9-05B5E69162E7}"/>
    <cellStyle name="Separador de milhares 8 3 8 4 4" xfId="47389" xr:uid="{14D4F6C5-3E8A-4401-AF98-BE7ECE3E687A}"/>
    <cellStyle name="Separador de milhares 8 3 8 5" xfId="33940" xr:uid="{923E1537-35A3-4C9E-8DFA-9BD637B7B31D}"/>
    <cellStyle name="Separador de milhares 8 3 8 5 2" xfId="48819" xr:uid="{DB362D70-E1E3-4FA1-8215-C1DB12ACD9E8}"/>
    <cellStyle name="Separador de milhares 8 3 8 6" xfId="42416" xr:uid="{1B9C50AC-02D8-4690-9C90-D1576B75123A}"/>
    <cellStyle name="Separador de milhares 8 3 9" xfId="14696" xr:uid="{C0A3C5E2-23AA-4212-A6E7-655D35F28105}"/>
    <cellStyle name="Separador de milhares 8 3 9 2" xfId="17326" xr:uid="{11221E95-EF7B-4DC6-8138-19A8937095F0}"/>
    <cellStyle name="Separador de milhares 8 3 9 2 2" xfId="24442" xr:uid="{6E61FBA9-27B2-491E-93AA-6FEF93E96BD3}"/>
    <cellStyle name="Separador de milhares 8 3 9 2 2 2" xfId="30858" xr:uid="{45BF6D12-4ABE-464F-8AF6-BEC39FA69A33}"/>
    <cellStyle name="Separador de milhares 8 3 9 2 2 3" xfId="40680" xr:uid="{3AEE1FED-EB9C-47EF-AB34-89D2533D9C31}"/>
    <cellStyle name="Separador de milhares 8 3 9 2 2 4" xfId="46084" xr:uid="{D3285B93-60C0-4033-AECA-9C9DA33554F3}"/>
    <cellStyle name="Separador de milhares 8 3 9 2 3" xfId="24441" xr:uid="{C7738102-1587-4C4C-9347-0B1EE8F4E68C}"/>
    <cellStyle name="Separador de milhares 8 3 9 2 3 2" xfId="40679" xr:uid="{66F57F9F-2068-4941-A374-0E13775DFD66}"/>
    <cellStyle name="Separador de milhares 8 3 9 2 4" xfId="26118" xr:uid="{F64B5284-027A-407D-ADDA-D045F0C438D8}"/>
    <cellStyle name="Separador de milhares 8 3 9 2 5" xfId="27691" xr:uid="{B1AA3ECC-EBE4-46D5-B857-F0451B7628F9}"/>
    <cellStyle name="Separador de milhares 8 3 9 2 6" xfId="35498" xr:uid="{1261953B-4F49-4DE0-B6A6-C8E9AE7C8043}"/>
    <cellStyle name="Separador de milhares 8 3 9 2 7" xfId="43640" xr:uid="{FAED5DB7-0CAE-434F-8BA9-AB0D9C3AF1A2}"/>
    <cellStyle name="Separador de milhares 8 3 9 3" xfId="24443" xr:uid="{169FAB64-9738-40D4-A4FE-4CACEB396970}"/>
    <cellStyle name="Separador de milhares 8 3 9 3 2" xfId="29635" xr:uid="{D5CF88E1-209F-4255-862A-29AD1B6F3D8D}"/>
    <cellStyle name="Separador de milhares 8 3 9 3 3" xfId="40681" xr:uid="{C623C453-C70C-4715-9F50-91AD0DCC198D}"/>
    <cellStyle name="Separador de milhares 8 3 9 3 4" xfId="44861" xr:uid="{C250BED1-DBA2-484A-8E9B-152478240E18}"/>
    <cellStyle name="Separador de milhares 8 3 9 4" xfId="24440" xr:uid="{9EE8DD61-89D4-425E-9B6C-1965F2B19455}"/>
    <cellStyle name="Separador de milhares 8 3 9 4 2" xfId="32658" xr:uid="{460BB385-7DEA-44BE-9AE2-A96DE2E1987E}"/>
    <cellStyle name="Separador de milhares 8 3 9 4 3" xfId="40678" xr:uid="{5F02E7A3-DAB2-48D2-949F-1D3211963D2A}"/>
    <cellStyle name="Separador de milhares 8 3 9 4 4" xfId="47390" xr:uid="{5EFA839F-9D5A-4230-8700-B4A8EFC0ADE6}"/>
    <cellStyle name="Separador de milhares 8 3 9 5" xfId="33941" xr:uid="{EB2B8027-21DC-4BBE-9BD1-F87D5D949E49}"/>
    <cellStyle name="Separador de milhares 8 3 9 5 2" xfId="48820" xr:uid="{9DA3BDA7-6C83-4646-AC74-3BCB3A0C378D}"/>
    <cellStyle name="Separador de milhares 8 3 9 6" xfId="42417" xr:uid="{22878646-C25E-44D2-805A-A35BD036997A}"/>
    <cellStyle name="Separador de milhares 8 4" xfId="14697" xr:uid="{716676AC-BC22-43B4-A4BE-78482797CD13}"/>
    <cellStyle name="Separador de milhares 8 4 10" xfId="14698" xr:uid="{F32D2D7D-240D-4E24-8F85-344031CC4933}"/>
    <cellStyle name="Separador de milhares 8 4 10 2" xfId="17328" xr:uid="{976E6ACD-F479-41A5-A397-D010D13F4624}"/>
    <cellStyle name="Separador de milhares 8 4 10 2 2" xfId="24447" xr:uid="{954E7F50-AF4D-44A1-B489-2C3E51C8A8ED}"/>
    <cellStyle name="Separador de milhares 8 4 10 2 2 2" xfId="30860" xr:uid="{CEBC9EF7-23A9-404F-AF52-5CA727852DDE}"/>
    <cellStyle name="Separador de milhares 8 4 10 2 2 3" xfId="40685" xr:uid="{A2180205-2C5C-4DF4-8721-C9CC932EE030}"/>
    <cellStyle name="Separador de milhares 8 4 10 2 2 4" xfId="46086" xr:uid="{D984AB78-7B08-44CF-91B2-EE60EBA5EC94}"/>
    <cellStyle name="Separador de milhares 8 4 10 2 3" xfId="24446" xr:uid="{C3854F87-541F-4BBD-81B9-D30162F1E8DD}"/>
    <cellStyle name="Separador de milhares 8 4 10 2 3 2" xfId="40684" xr:uid="{50DC4C60-C067-40A4-8491-1F37FCEA7AA2}"/>
    <cellStyle name="Separador de milhares 8 4 10 2 4" xfId="26120" xr:uid="{687E02CD-8BCA-469C-AE5C-8B143125FCC1}"/>
    <cellStyle name="Separador de milhares 8 4 10 2 5" xfId="27693" xr:uid="{81782E63-44D9-4368-A61F-72B06B5BB3CF}"/>
    <cellStyle name="Separador de milhares 8 4 10 2 6" xfId="35500" xr:uid="{946FBF18-3EB6-48C3-908F-51C9DE77121D}"/>
    <cellStyle name="Separador de milhares 8 4 10 2 7" xfId="43642" xr:uid="{22020F60-068E-4A46-B16C-9DAE454B064C}"/>
    <cellStyle name="Separador de milhares 8 4 10 3" xfId="24448" xr:uid="{D33F46E9-4A59-4B02-A69B-C9C7242E19A0}"/>
    <cellStyle name="Separador de milhares 8 4 10 3 2" xfId="29637" xr:uid="{4BEC50CC-68CA-4B7F-A9CB-1DF975A65503}"/>
    <cellStyle name="Separador de milhares 8 4 10 3 3" xfId="40686" xr:uid="{E096AC96-F6C2-4061-AF69-0D2584E56CC9}"/>
    <cellStyle name="Separador de milhares 8 4 10 3 4" xfId="44863" xr:uid="{F0A430FF-F497-488B-8A1E-63DBB1505E63}"/>
    <cellStyle name="Separador de milhares 8 4 10 4" xfId="24445" xr:uid="{6753B6E4-CB61-4CEF-B87B-3C48D03D1170}"/>
    <cellStyle name="Separador de milhares 8 4 10 4 2" xfId="32660" xr:uid="{8AF0CFF7-3D1C-4828-89A0-95449E3A52BC}"/>
    <cellStyle name="Separador de milhares 8 4 10 4 3" xfId="40683" xr:uid="{F1B35026-DD33-4166-BD08-1A3E1504AAA3}"/>
    <cellStyle name="Separador de milhares 8 4 10 4 4" xfId="47392" xr:uid="{50A110DC-1675-4DA1-9524-81E2FCBB3FA2}"/>
    <cellStyle name="Separador de milhares 8 4 10 5" xfId="33943" xr:uid="{DB8136AF-C7DC-4D72-971E-6CD8006C67D8}"/>
    <cellStyle name="Separador de milhares 8 4 10 5 2" xfId="48822" xr:uid="{ED5F2517-2F09-40AD-8E5C-CBF42470A887}"/>
    <cellStyle name="Separador de milhares 8 4 10 6" xfId="42419" xr:uid="{E665DB31-4F74-4F9D-9405-06550F7BFEE1}"/>
    <cellStyle name="Separador de milhares 8 4 11" xfId="14699" xr:uid="{84DE384F-2BA4-4CE0-8708-214FC75E644B}"/>
    <cellStyle name="Separador de milhares 8 4 11 2" xfId="17329" xr:uid="{C4D3B785-A1AF-493A-8D55-5D2298DCFAA8}"/>
    <cellStyle name="Separador de milhares 8 4 11 2 2" xfId="24451" xr:uid="{EB722CA0-5769-4818-9394-29565881D8E5}"/>
    <cellStyle name="Separador de milhares 8 4 11 2 2 2" xfId="30861" xr:uid="{A37A0957-8783-4F2F-8A3A-B79F167A5C35}"/>
    <cellStyle name="Separador de milhares 8 4 11 2 2 3" xfId="40689" xr:uid="{BEDE91E0-590D-42AA-BBCB-30FE0B067F39}"/>
    <cellStyle name="Separador de milhares 8 4 11 2 2 4" xfId="46087" xr:uid="{EE6E5045-405B-445A-A47B-A5720615594C}"/>
    <cellStyle name="Separador de milhares 8 4 11 2 3" xfId="24450" xr:uid="{26CE06FE-BE96-45D5-9ADB-8E4D6034AB68}"/>
    <cellStyle name="Separador de milhares 8 4 11 2 3 2" xfId="40688" xr:uid="{B184F3E3-41D7-4A45-B7E4-4F908C6761E1}"/>
    <cellStyle name="Separador de milhares 8 4 11 2 4" xfId="26121" xr:uid="{3726B81F-3622-44A0-9F6C-E36851A2D5E6}"/>
    <cellStyle name="Separador de milhares 8 4 11 2 5" xfId="27694" xr:uid="{C63B8A1B-5AF9-4F00-9D83-66C0189510E2}"/>
    <cellStyle name="Separador de milhares 8 4 11 2 6" xfId="35501" xr:uid="{A60A43A3-F678-4374-802D-C0CFF9172B14}"/>
    <cellStyle name="Separador de milhares 8 4 11 2 7" xfId="43643" xr:uid="{A2DD5AC1-EB60-44BD-9B0A-22E84B70E2C7}"/>
    <cellStyle name="Separador de milhares 8 4 11 3" xfId="24452" xr:uid="{F5AE8E18-32AD-42D7-BF48-2E18DFD16A2B}"/>
    <cellStyle name="Separador de milhares 8 4 11 3 2" xfId="29638" xr:uid="{17A5DFF0-503C-47B0-BF75-8905ABF9B98A}"/>
    <cellStyle name="Separador de milhares 8 4 11 3 3" xfId="40690" xr:uid="{6DC04FD1-2471-461D-A328-3D8493E7FAEF}"/>
    <cellStyle name="Separador de milhares 8 4 11 3 4" xfId="44864" xr:uid="{BB9CA8A0-EE7F-48FE-855C-5D91CBB131B2}"/>
    <cellStyle name="Separador de milhares 8 4 11 4" xfId="24449" xr:uid="{85147E5E-473D-464E-9C8E-D5A1203A93FF}"/>
    <cellStyle name="Separador de milhares 8 4 11 4 2" xfId="32661" xr:uid="{3383EE74-2B12-4355-9912-BA18086655BC}"/>
    <cellStyle name="Separador de milhares 8 4 11 4 3" xfId="40687" xr:uid="{49B0BD96-63BD-4776-BEA0-27BC936A9AA7}"/>
    <cellStyle name="Separador de milhares 8 4 11 4 4" xfId="47393" xr:uid="{B361B865-6069-42D0-9853-717415BA4BD2}"/>
    <cellStyle name="Separador de milhares 8 4 11 5" xfId="33944" xr:uid="{4955B77E-07DA-4F8E-8F96-4D33148AF9D4}"/>
    <cellStyle name="Separador de milhares 8 4 11 5 2" xfId="48823" xr:uid="{F518EAAC-2DC9-414D-8F75-85C53358FC9E}"/>
    <cellStyle name="Separador de milhares 8 4 11 6" xfId="42420" xr:uid="{EE565009-35D2-4505-8C29-661EDB6D5D0F}"/>
    <cellStyle name="Separador de milhares 8 4 12" xfId="14700" xr:uid="{CBC61DAE-4EDF-4EB3-84AD-18DFC047F3D7}"/>
    <cellStyle name="Separador de milhares 8 4 12 2" xfId="17330" xr:uid="{892889FF-364E-4783-AC13-F78E18F08C5C}"/>
    <cellStyle name="Separador de milhares 8 4 12 2 2" xfId="24455" xr:uid="{F5443F41-1E24-4E56-BCAE-33DC2BCF1819}"/>
    <cellStyle name="Separador de milhares 8 4 12 2 2 2" xfId="30862" xr:uid="{1064DD56-4B55-4C8D-AC9A-FD950D4A544A}"/>
    <cellStyle name="Separador de milhares 8 4 12 2 2 3" xfId="40693" xr:uid="{46A2817B-15D4-425E-8F18-AFEA55E4E840}"/>
    <cellStyle name="Separador de milhares 8 4 12 2 2 4" xfId="46088" xr:uid="{4C167667-90CC-464D-A079-ABC8DC02262E}"/>
    <cellStyle name="Separador de milhares 8 4 12 2 3" xfId="24454" xr:uid="{4809195B-1BF2-4243-8303-8E70F2B1BD04}"/>
    <cellStyle name="Separador de milhares 8 4 12 2 3 2" xfId="40692" xr:uid="{B7D8DD35-35D2-47E1-B009-E01BF1B0FEFF}"/>
    <cellStyle name="Separador de milhares 8 4 12 2 4" xfId="26122" xr:uid="{6A88E116-851A-4AD6-825C-EFCB72D7B493}"/>
    <cellStyle name="Separador de milhares 8 4 12 2 5" xfId="27695" xr:uid="{44421B63-1100-4A58-9EC7-520DB88110CB}"/>
    <cellStyle name="Separador de milhares 8 4 12 2 6" xfId="35502" xr:uid="{5AE76BFE-1ABD-468A-B0EC-1A9B03F5A6CF}"/>
    <cellStyle name="Separador de milhares 8 4 12 2 7" xfId="43644" xr:uid="{01F565E2-21DE-46F4-BF92-79BE6DF25AE5}"/>
    <cellStyle name="Separador de milhares 8 4 12 3" xfId="24456" xr:uid="{F0EBA4A5-9D3D-47CE-91D7-AF60FABD2FDA}"/>
    <cellStyle name="Separador de milhares 8 4 12 3 2" xfId="29639" xr:uid="{34E761E7-ADB8-40C8-8066-66D4D74758BF}"/>
    <cellStyle name="Separador de milhares 8 4 12 3 3" xfId="40694" xr:uid="{57EF04CC-8B7E-4C3C-BF74-1AD76732A444}"/>
    <cellStyle name="Separador de milhares 8 4 12 3 4" xfId="44865" xr:uid="{66C0485F-D902-40AD-B106-2B556BEA0C44}"/>
    <cellStyle name="Separador de milhares 8 4 12 4" xfId="24453" xr:uid="{4819CFBF-7061-4EAD-8A57-901FF8D3117A}"/>
    <cellStyle name="Separador de milhares 8 4 12 4 2" xfId="32662" xr:uid="{72D4162D-1251-449C-AD0D-FA55CDB33D06}"/>
    <cellStyle name="Separador de milhares 8 4 12 4 3" xfId="40691" xr:uid="{048EFB28-BEA6-4869-AC41-0D20AFA76C59}"/>
    <cellStyle name="Separador de milhares 8 4 12 4 4" xfId="47394" xr:uid="{1AED7DC2-52DC-48D8-98D8-6AD1FA5E01E1}"/>
    <cellStyle name="Separador de milhares 8 4 12 5" xfId="33945" xr:uid="{EEFE4C78-5E07-469F-9C77-7C4F80938BEE}"/>
    <cellStyle name="Separador de milhares 8 4 12 5 2" xfId="48824" xr:uid="{760E7F48-DD14-445B-94BE-0981321BB2AA}"/>
    <cellStyle name="Separador de milhares 8 4 12 6" xfId="42421" xr:uid="{98A41DC8-8B1B-4B63-82B7-6219D391531A}"/>
    <cellStyle name="Separador de milhares 8 4 13" xfId="14701" xr:uid="{366048F4-5E1B-4719-9CC0-174B14DE433B}"/>
    <cellStyle name="Separador de milhares 8 4 13 2" xfId="17331" xr:uid="{3FBE5ADA-3AF6-4FC8-B86E-159DF2D33FA4}"/>
    <cellStyle name="Separador de milhares 8 4 13 2 2" xfId="24459" xr:uid="{29DA44A4-511D-4B25-BB14-3554C066C2B8}"/>
    <cellStyle name="Separador de milhares 8 4 13 2 2 2" xfId="30863" xr:uid="{F07CF7E8-A3EA-418B-A6DF-4C1781287ED8}"/>
    <cellStyle name="Separador de milhares 8 4 13 2 2 3" xfId="40697" xr:uid="{B5C1731D-47B5-45D7-839E-DA10EAF51C64}"/>
    <cellStyle name="Separador de milhares 8 4 13 2 2 4" xfId="46089" xr:uid="{364744CB-C30F-4E07-AA1F-F5FD9C04A371}"/>
    <cellStyle name="Separador de milhares 8 4 13 2 3" xfId="24458" xr:uid="{E422D7EC-83AD-4377-897F-07635B927D2F}"/>
    <cellStyle name="Separador de milhares 8 4 13 2 3 2" xfId="40696" xr:uid="{10558727-06CA-4B66-96BD-5443955344D3}"/>
    <cellStyle name="Separador de milhares 8 4 13 2 4" xfId="26123" xr:uid="{9CDA218C-DA4E-48C1-BB83-C4B579C13F54}"/>
    <cellStyle name="Separador de milhares 8 4 13 2 5" xfId="27696" xr:uid="{A69E8D1B-4AEC-45E4-BF8B-E013BCB5C9F2}"/>
    <cellStyle name="Separador de milhares 8 4 13 2 6" xfId="35503" xr:uid="{A783DAB2-27F1-48D8-B2EA-FF7E461AA547}"/>
    <cellStyle name="Separador de milhares 8 4 13 2 7" xfId="43645" xr:uid="{3CEC14E0-AE13-4845-93CA-5EA0FE100716}"/>
    <cellStyle name="Separador de milhares 8 4 13 3" xfId="24460" xr:uid="{97A749FE-8735-46C6-91E5-C4EF71C2E17E}"/>
    <cellStyle name="Separador de milhares 8 4 13 3 2" xfId="29640" xr:uid="{C38C9C36-209F-4D66-B840-B653328DB4BD}"/>
    <cellStyle name="Separador de milhares 8 4 13 3 3" xfId="40698" xr:uid="{62C67DE1-F717-47E9-A463-B4C5E7DBFFA2}"/>
    <cellStyle name="Separador de milhares 8 4 13 3 4" xfId="44866" xr:uid="{45CB5F0C-EA8E-45CC-89EF-A16A02FEBA19}"/>
    <cellStyle name="Separador de milhares 8 4 13 4" xfId="24457" xr:uid="{0605BF20-8A4D-49C6-8E56-778CF3331206}"/>
    <cellStyle name="Separador de milhares 8 4 13 4 2" xfId="32663" xr:uid="{9DBA08E7-4646-46AD-A25F-666DEC6CFD9B}"/>
    <cellStyle name="Separador de milhares 8 4 13 4 3" xfId="40695" xr:uid="{A2C70C47-1DFC-4987-BCF8-94FDBABBDBFB}"/>
    <cellStyle name="Separador de milhares 8 4 13 4 4" xfId="47395" xr:uid="{938DC36F-8D41-470E-806A-5E8910E2EAB0}"/>
    <cellStyle name="Separador de milhares 8 4 13 5" xfId="33946" xr:uid="{23D69B1C-17A7-47E8-8227-A1F39A0A0BAB}"/>
    <cellStyle name="Separador de milhares 8 4 13 5 2" xfId="48825" xr:uid="{4D80F05E-2448-471F-A8FF-0BCEC0B31BD3}"/>
    <cellStyle name="Separador de milhares 8 4 13 6" xfId="42422" xr:uid="{44F9CBD5-263A-4F51-8682-CB9A77BAA288}"/>
    <cellStyle name="Separador de milhares 8 4 14" xfId="14702" xr:uid="{64DEFD05-3C39-46FA-8CDA-4707A03C2E46}"/>
    <cellStyle name="Separador de milhares 8 4 14 2" xfId="17332" xr:uid="{8B81628A-2991-45CC-A9E8-7E3C3744A981}"/>
    <cellStyle name="Separador de milhares 8 4 14 2 2" xfId="24463" xr:uid="{97DC446B-386B-4743-86B6-DF88BCACE2CE}"/>
    <cellStyle name="Separador de milhares 8 4 14 2 2 2" xfId="30864" xr:uid="{D817C331-EDF1-451D-BA0A-6A7B9AC64EDD}"/>
    <cellStyle name="Separador de milhares 8 4 14 2 2 3" xfId="40701" xr:uid="{40788085-B3F4-4B9A-90B1-C0B550E425F0}"/>
    <cellStyle name="Separador de milhares 8 4 14 2 2 4" xfId="46090" xr:uid="{34BD61B6-1026-4198-ACF1-97F710448EAB}"/>
    <cellStyle name="Separador de milhares 8 4 14 2 3" xfId="24462" xr:uid="{08957827-DBE6-44F6-AC0D-D144E0280068}"/>
    <cellStyle name="Separador de milhares 8 4 14 2 3 2" xfId="40700" xr:uid="{BE5D3FE1-6F2E-4D88-9242-48A3491F4BB9}"/>
    <cellStyle name="Separador de milhares 8 4 14 2 4" xfId="26124" xr:uid="{A91FE8B6-808A-4926-A839-E52FE690BB13}"/>
    <cellStyle name="Separador de milhares 8 4 14 2 5" xfId="27697" xr:uid="{D03B9D38-8CBE-42C4-B3C6-EA2FD4E00223}"/>
    <cellStyle name="Separador de milhares 8 4 14 2 6" xfId="35504" xr:uid="{EF39DDBF-78F5-43A9-A95B-EB489DE9C267}"/>
    <cellStyle name="Separador de milhares 8 4 14 2 7" xfId="43646" xr:uid="{862DA26F-797A-4389-946C-B4FF2BAF74E9}"/>
    <cellStyle name="Separador de milhares 8 4 14 3" xfId="24464" xr:uid="{650C0001-E995-4515-83D5-D0C30F9BA034}"/>
    <cellStyle name="Separador de milhares 8 4 14 3 2" xfId="29641" xr:uid="{CF11EFCB-5BDE-4341-AEF5-0ECE971F8976}"/>
    <cellStyle name="Separador de milhares 8 4 14 3 3" xfId="40702" xr:uid="{228E27C8-50C9-44FE-BD5E-595FEF807390}"/>
    <cellStyle name="Separador de milhares 8 4 14 3 4" xfId="44867" xr:uid="{538E15D7-D4E5-4A2F-93BC-621C51618EAA}"/>
    <cellStyle name="Separador de milhares 8 4 14 4" xfId="24461" xr:uid="{BF8E6C03-770E-40A8-9081-0498B4CFEF5F}"/>
    <cellStyle name="Separador de milhares 8 4 14 4 2" xfId="32664" xr:uid="{8684881D-D60A-4C38-80C0-A7A79EFE3628}"/>
    <cellStyle name="Separador de milhares 8 4 14 4 3" xfId="40699" xr:uid="{8520CD38-6967-4885-A48E-F89C0760816F}"/>
    <cellStyle name="Separador de milhares 8 4 14 4 4" xfId="47396" xr:uid="{E13FD1C9-54F9-4060-BF61-8505880F6DC4}"/>
    <cellStyle name="Separador de milhares 8 4 14 5" xfId="33947" xr:uid="{A475F53A-B833-4757-AE84-BEEDFD99C290}"/>
    <cellStyle name="Separador de milhares 8 4 14 5 2" xfId="48826" xr:uid="{11FB5F16-388C-462D-B662-8FBCA686A5BC}"/>
    <cellStyle name="Separador de milhares 8 4 14 6" xfId="42423" xr:uid="{D3FE9B64-01FB-440E-952F-916C5279010A}"/>
    <cellStyle name="Separador de milhares 8 4 15" xfId="14703" xr:uid="{0A3CE818-BA91-4543-B640-6BF3B27A8EEA}"/>
    <cellStyle name="Separador de milhares 8 4 15 2" xfId="17333" xr:uid="{12305443-27D5-49ED-97F9-B5285C337616}"/>
    <cellStyle name="Separador de milhares 8 4 15 2 2" xfId="24467" xr:uid="{B34CB1C7-0CCD-4C53-9BDD-5F60D58EAD8D}"/>
    <cellStyle name="Separador de milhares 8 4 15 2 2 2" xfId="30865" xr:uid="{55882AE0-7BFC-4DA5-96A7-BE999C0EE9D6}"/>
    <cellStyle name="Separador de milhares 8 4 15 2 2 3" xfId="40705" xr:uid="{E22DCDC6-8723-4D04-9449-8A6C38888573}"/>
    <cellStyle name="Separador de milhares 8 4 15 2 2 4" xfId="46091" xr:uid="{502BC28D-7B09-4C92-B6D8-56E2886A679A}"/>
    <cellStyle name="Separador de milhares 8 4 15 2 3" xfId="24466" xr:uid="{D0D1F5A1-42FB-4945-99B5-1DD8E071B854}"/>
    <cellStyle name="Separador de milhares 8 4 15 2 3 2" xfId="40704" xr:uid="{7E4BDED3-B939-483A-83FE-04078527394E}"/>
    <cellStyle name="Separador de milhares 8 4 15 2 4" xfId="26125" xr:uid="{BD40FFF7-6772-408E-8EDC-55FE51715D8F}"/>
    <cellStyle name="Separador de milhares 8 4 15 2 5" xfId="27698" xr:uid="{F98DC88E-BF57-4C09-A06A-C0F233AC278A}"/>
    <cellStyle name="Separador de milhares 8 4 15 2 6" xfId="35505" xr:uid="{B087FE0C-21CE-4135-9766-92C55CC1DB82}"/>
    <cellStyle name="Separador de milhares 8 4 15 2 7" xfId="43647" xr:uid="{8D1477B0-C34F-4027-A4E0-EE21B65920FD}"/>
    <cellStyle name="Separador de milhares 8 4 15 3" xfId="24468" xr:uid="{711562E6-3462-4CA4-AFAB-775EEAE0C3C5}"/>
    <cellStyle name="Separador de milhares 8 4 15 3 2" xfId="29642" xr:uid="{39C66EF3-5EDD-471B-9D50-5823D81FC886}"/>
    <cellStyle name="Separador de milhares 8 4 15 3 3" xfId="40706" xr:uid="{9CD659C0-B099-4A56-B758-3D1CC41CB29F}"/>
    <cellStyle name="Separador de milhares 8 4 15 3 4" xfId="44868" xr:uid="{327A58EA-D7A4-4A7D-84EA-FE191CB818D2}"/>
    <cellStyle name="Separador de milhares 8 4 15 4" xfId="24465" xr:uid="{F5FCFA49-604B-4E67-BA45-E89DB177E724}"/>
    <cellStyle name="Separador de milhares 8 4 15 4 2" xfId="32665" xr:uid="{113F766A-5EEF-4EF9-AAC2-637F13E77973}"/>
    <cellStyle name="Separador de milhares 8 4 15 4 3" xfId="40703" xr:uid="{52A5461F-44A5-4B79-BAC5-970F48440B00}"/>
    <cellStyle name="Separador de milhares 8 4 15 4 4" xfId="47397" xr:uid="{A57446E0-37B1-40F3-AD95-9394965589B7}"/>
    <cellStyle name="Separador de milhares 8 4 15 5" xfId="33948" xr:uid="{29F76599-BC6C-4188-8174-F124013A5719}"/>
    <cellStyle name="Separador de milhares 8 4 15 5 2" xfId="48827" xr:uid="{766F88D2-F8C4-48FC-8E09-037EA7F6FBC7}"/>
    <cellStyle name="Separador de milhares 8 4 15 6" xfId="42424" xr:uid="{43704870-4B5B-43C3-AEF4-496F6E02E27B}"/>
    <cellStyle name="Separador de milhares 8 4 16" xfId="14704" xr:uid="{CBA924F8-1B7C-4770-8BCC-564B921B6C1C}"/>
    <cellStyle name="Separador de milhares 8 4 16 2" xfId="17334" xr:uid="{933EA5F5-DFD5-46BD-A7D5-1DE4DE6F29DF}"/>
    <cellStyle name="Separador de milhares 8 4 16 2 2" xfId="24471" xr:uid="{E0B47CD8-69FE-4EC5-AB29-C7159F79098B}"/>
    <cellStyle name="Separador de milhares 8 4 16 2 2 2" xfId="30866" xr:uid="{071CC7B2-321C-4603-9974-74491ECB1F86}"/>
    <cellStyle name="Separador de milhares 8 4 16 2 2 3" xfId="40709" xr:uid="{129B90E3-D709-45A6-8ADB-D88F7F8AA2C6}"/>
    <cellStyle name="Separador de milhares 8 4 16 2 2 4" xfId="46092" xr:uid="{104129B0-A808-4F69-AC7F-18B485FA3965}"/>
    <cellStyle name="Separador de milhares 8 4 16 2 3" xfId="24470" xr:uid="{4499049E-E62C-4614-A42C-E92AC112F1C6}"/>
    <cellStyle name="Separador de milhares 8 4 16 2 3 2" xfId="40708" xr:uid="{10F0B275-0F37-41B7-962A-DCE3153D18CE}"/>
    <cellStyle name="Separador de milhares 8 4 16 2 4" xfId="26126" xr:uid="{86E4061A-CC26-4D24-B5C1-FC20D5A955E9}"/>
    <cellStyle name="Separador de milhares 8 4 16 2 5" xfId="27699" xr:uid="{3E354E56-023B-49B9-984F-B9E189CDE1EB}"/>
    <cellStyle name="Separador de milhares 8 4 16 2 6" xfId="35506" xr:uid="{D483D019-00A3-4CF3-ABEC-37102F726BBD}"/>
    <cellStyle name="Separador de milhares 8 4 16 2 7" xfId="43648" xr:uid="{C872EEC7-0801-4AA2-B4B4-AA45AAF55403}"/>
    <cellStyle name="Separador de milhares 8 4 16 3" xfId="24472" xr:uid="{790AB1D7-5329-4055-96DA-D2142746F3D5}"/>
    <cellStyle name="Separador de milhares 8 4 16 3 2" xfId="29643" xr:uid="{FC230F8B-6C5D-432B-AA2E-F91305EC8B68}"/>
    <cellStyle name="Separador de milhares 8 4 16 3 3" xfId="40710" xr:uid="{440CE8D4-A14C-4231-8D7E-43B6B635484D}"/>
    <cellStyle name="Separador de milhares 8 4 16 3 4" xfId="44869" xr:uid="{A3A58BB0-EFE9-4E3D-A830-3B3B50D3787B}"/>
    <cellStyle name="Separador de milhares 8 4 16 4" xfId="24469" xr:uid="{ED6B8758-7887-4E59-98A9-5C9FAC3FBB38}"/>
    <cellStyle name="Separador de milhares 8 4 16 4 2" xfId="32666" xr:uid="{1FF7E472-F2B4-49D2-A85B-0487CA4A0611}"/>
    <cellStyle name="Separador de milhares 8 4 16 4 3" xfId="40707" xr:uid="{8D918A59-0147-428D-B5F5-DE99E509F9D2}"/>
    <cellStyle name="Separador de milhares 8 4 16 4 4" xfId="47398" xr:uid="{14ED7206-F866-4322-BDFE-62CF5EDA0E52}"/>
    <cellStyle name="Separador de milhares 8 4 16 5" xfId="33949" xr:uid="{220CF08B-3907-46E1-8B18-C5A877DC1624}"/>
    <cellStyle name="Separador de milhares 8 4 16 5 2" xfId="48828" xr:uid="{DAC16A98-AB8E-4F92-B216-E9F721C2A002}"/>
    <cellStyle name="Separador de milhares 8 4 16 6" xfId="42425" xr:uid="{EC0BDB34-EB0E-4756-92E9-8EA217048255}"/>
    <cellStyle name="Separador de milhares 8 4 17" xfId="14705" xr:uid="{C88E7773-08CA-4FA1-874F-9089D79F7C1C}"/>
    <cellStyle name="Separador de milhares 8 4 17 2" xfId="17335" xr:uid="{159525EF-B95C-4085-98E3-B1E384B20917}"/>
    <cellStyle name="Separador de milhares 8 4 17 2 2" xfId="24475" xr:uid="{98A7AA0F-D974-4DC3-8CF5-BCBAF1B375C0}"/>
    <cellStyle name="Separador de milhares 8 4 17 2 2 2" xfId="30867" xr:uid="{5553C398-55FF-41ED-AC4C-4AF6E91FC02B}"/>
    <cellStyle name="Separador de milhares 8 4 17 2 2 3" xfId="40713" xr:uid="{35A36777-26BE-457F-A641-937633620774}"/>
    <cellStyle name="Separador de milhares 8 4 17 2 2 4" xfId="46093" xr:uid="{153DE1E7-C1D3-469B-88DE-9A94D581350E}"/>
    <cellStyle name="Separador de milhares 8 4 17 2 3" xfId="24474" xr:uid="{FC5F44AF-0C5E-42CE-9A81-3CAE352AEC78}"/>
    <cellStyle name="Separador de milhares 8 4 17 2 3 2" xfId="40712" xr:uid="{3EC776D6-FFD9-444F-9A0E-EF871AAEE120}"/>
    <cellStyle name="Separador de milhares 8 4 17 2 4" xfId="26127" xr:uid="{2216CD07-0B1D-4C02-A3D2-66AAD1EC5F2C}"/>
    <cellStyle name="Separador de milhares 8 4 17 2 5" xfId="27700" xr:uid="{A35E2D9E-EEE2-4DCA-9990-CF76274461EF}"/>
    <cellStyle name="Separador de milhares 8 4 17 2 6" xfId="35507" xr:uid="{AA7CFC90-F58A-48E0-88C7-05B1BB387CD0}"/>
    <cellStyle name="Separador de milhares 8 4 17 2 7" xfId="43649" xr:uid="{CE76D5D3-E570-4B5A-8D95-23A7E0BFF4D4}"/>
    <cellStyle name="Separador de milhares 8 4 17 3" xfId="24476" xr:uid="{C317448D-DEDD-45C1-9DDA-3B144EACDE99}"/>
    <cellStyle name="Separador de milhares 8 4 17 3 2" xfId="29644" xr:uid="{8F84B8F4-0B6F-4F2F-A17C-5D13A5F5370A}"/>
    <cellStyle name="Separador de milhares 8 4 17 3 3" xfId="40714" xr:uid="{9E1943CE-90BF-4070-92CE-C666622079A0}"/>
    <cellStyle name="Separador de milhares 8 4 17 3 4" xfId="44870" xr:uid="{F53E5D1F-F594-49CA-8F78-BD5C6C4E7CFF}"/>
    <cellStyle name="Separador de milhares 8 4 17 4" xfId="24473" xr:uid="{928BC68D-603E-46B4-9BF5-972B0099B9A6}"/>
    <cellStyle name="Separador de milhares 8 4 17 4 2" xfId="32667" xr:uid="{B85A0DE3-EC6A-4674-A41F-0252FBAD340A}"/>
    <cellStyle name="Separador de milhares 8 4 17 4 3" xfId="40711" xr:uid="{0FC95227-2B1E-488F-BC23-15A59A15BC1A}"/>
    <cellStyle name="Separador de milhares 8 4 17 4 4" xfId="47399" xr:uid="{E847C7E5-146A-4553-9097-D2DCB4884CAD}"/>
    <cellStyle name="Separador de milhares 8 4 17 5" xfId="33950" xr:uid="{6464FDFF-2CA3-4C45-8E0C-0F68136B653D}"/>
    <cellStyle name="Separador de milhares 8 4 17 5 2" xfId="48829" xr:uid="{EC3D2862-63DE-4807-870A-077FBF6801BF}"/>
    <cellStyle name="Separador de milhares 8 4 17 6" xfId="42426" xr:uid="{DAE06A10-10B8-4435-AEBA-5365520CC718}"/>
    <cellStyle name="Separador de milhares 8 4 18" xfId="17327" xr:uid="{EC202902-AB35-418B-91D9-3DE7800411E9}"/>
    <cellStyle name="Separador de milhares 8 4 18 2" xfId="24478" xr:uid="{6406A470-482C-4B23-8E7E-3EA5F6CAA823}"/>
    <cellStyle name="Separador de milhares 8 4 18 2 2" xfId="30859" xr:uid="{E577331F-FE53-4997-8966-16EB6801CE88}"/>
    <cellStyle name="Separador de milhares 8 4 18 2 3" xfId="40716" xr:uid="{D0BB6370-8799-4AC2-A0DB-DFCC80DBCA3E}"/>
    <cellStyle name="Separador de milhares 8 4 18 2 4" xfId="46085" xr:uid="{6F0122B6-FBE6-4CB2-B960-778B979012F3}"/>
    <cellStyle name="Separador de milhares 8 4 18 3" xfId="24477" xr:uid="{C0C8D1A5-807B-41E0-A290-D6E6447D2317}"/>
    <cellStyle name="Separador de milhares 8 4 18 3 2" xfId="40715" xr:uid="{148407FE-1230-4720-8DEE-74BC46211CC4}"/>
    <cellStyle name="Separador de milhares 8 4 18 4" xfId="26119" xr:uid="{36F8E75E-A066-4BD9-B64D-9364A5B973C5}"/>
    <cellStyle name="Separador de milhares 8 4 18 5" xfId="27692" xr:uid="{58F6A247-E184-4A3E-88CD-EC780132FC86}"/>
    <cellStyle name="Separador de milhares 8 4 18 6" xfId="35499" xr:uid="{03A04F2D-5DCD-497C-9C60-A5782A5D4778}"/>
    <cellStyle name="Separador de milhares 8 4 18 7" xfId="43641" xr:uid="{5B2B5F24-6B69-49FF-A478-C90F5355BEF9}"/>
    <cellStyle name="Separador de milhares 8 4 19" xfId="24479" xr:uid="{DD651058-E5BA-432B-9923-C642025C7F15}"/>
    <cellStyle name="Separador de milhares 8 4 19 2" xfId="29636" xr:uid="{1754D8C4-7192-4F24-BBAC-02001ADD639F}"/>
    <cellStyle name="Separador de milhares 8 4 19 3" xfId="40717" xr:uid="{8013CCBA-8308-4CBA-8620-9128D7ECFCA0}"/>
    <cellStyle name="Separador de milhares 8 4 19 4" xfId="44862" xr:uid="{5B0B1A5C-AFD3-49D1-898B-40C4573ED355}"/>
    <cellStyle name="Separador de milhares 8 4 2" xfId="14706" xr:uid="{AAA58516-DC40-4E19-B941-9EDAFDA03256}"/>
    <cellStyle name="Separador de milhares 8 4 2 2" xfId="17336" xr:uid="{36B3AC07-46A9-454F-B378-C7FF0BE1B780}"/>
    <cellStyle name="Separador de milhares 8 4 2 2 2" xfId="24482" xr:uid="{8B52A0FC-86EC-4594-AFBD-9FDF831008AA}"/>
    <cellStyle name="Separador de milhares 8 4 2 2 2 2" xfId="30868" xr:uid="{ADE37AC5-4F52-4E18-8FE4-30ACAE7A7FB1}"/>
    <cellStyle name="Separador de milhares 8 4 2 2 2 3" xfId="40720" xr:uid="{07AE136A-EF0A-47F5-92FA-4AB201A3CE72}"/>
    <cellStyle name="Separador de milhares 8 4 2 2 2 4" xfId="46094" xr:uid="{7B263BDB-7B3B-41FD-852C-A0D7D153AAB9}"/>
    <cellStyle name="Separador de milhares 8 4 2 2 3" xfId="24481" xr:uid="{6FE4C318-A91C-4E10-942A-ADB183C1191B}"/>
    <cellStyle name="Separador de milhares 8 4 2 2 3 2" xfId="40719" xr:uid="{871B1F38-E4FD-4241-9320-F5331985333D}"/>
    <cellStyle name="Separador de milhares 8 4 2 2 4" xfId="26128" xr:uid="{B83D0A6B-0848-4001-98EF-098EDA935437}"/>
    <cellStyle name="Separador de milhares 8 4 2 2 5" xfId="27701" xr:uid="{6BF237BA-BAAD-441F-92AA-C011B221E06A}"/>
    <cellStyle name="Separador de milhares 8 4 2 2 6" xfId="35508" xr:uid="{828E5909-889C-4B6C-98C9-2C7260430B56}"/>
    <cellStyle name="Separador de milhares 8 4 2 2 7" xfId="43650" xr:uid="{EE3A3FAE-FA59-4B29-A51C-B8FB42E0FE60}"/>
    <cellStyle name="Separador de milhares 8 4 2 3" xfId="24483" xr:uid="{72D44785-7EBF-4371-B6B2-3A723C3B65B7}"/>
    <cellStyle name="Separador de milhares 8 4 2 3 2" xfId="29645" xr:uid="{AD6A71DC-D9AE-4852-9A34-2BCADD97ABF1}"/>
    <cellStyle name="Separador de milhares 8 4 2 3 3" xfId="40721" xr:uid="{0A93142C-0A93-4BC2-AC05-5DE0DB43D737}"/>
    <cellStyle name="Separador de milhares 8 4 2 3 4" xfId="44871" xr:uid="{1C86B1FB-4AE3-4A22-9D19-887EFE13D6EE}"/>
    <cellStyle name="Separador de milhares 8 4 2 4" xfId="24480" xr:uid="{8CB50665-6047-41EF-BF17-A00728C71FA8}"/>
    <cellStyle name="Separador de milhares 8 4 2 4 2" xfId="32668" xr:uid="{268FA5C5-CE56-4F8B-ABAC-86F747EF4072}"/>
    <cellStyle name="Separador de milhares 8 4 2 4 3" xfId="40718" xr:uid="{DFADF6D3-38E7-4DF3-97C7-527866820D0F}"/>
    <cellStyle name="Separador de milhares 8 4 2 4 4" xfId="47400" xr:uid="{B3DBD967-7110-490D-85C5-067221047291}"/>
    <cellStyle name="Separador de milhares 8 4 2 5" xfId="33951" xr:uid="{7C9084D6-FDC2-4FDE-953C-A2F7A451FC4F}"/>
    <cellStyle name="Separador de milhares 8 4 2 5 2" xfId="48830" xr:uid="{5C465487-5C4F-480A-ABAA-71722F7D284D}"/>
    <cellStyle name="Separador de milhares 8 4 2 6" xfId="42427" xr:uid="{7ADE61DB-AC87-4A8D-88ED-6608193FE868}"/>
    <cellStyle name="Separador de milhares 8 4 20" xfId="24444" xr:uid="{67F2A0FF-E90F-47F6-A497-64AD5D0874CA}"/>
    <cellStyle name="Separador de milhares 8 4 20 2" xfId="32659" xr:uid="{F0973D14-3A6F-40E9-B4D0-9F1A9E35D167}"/>
    <cellStyle name="Separador de milhares 8 4 20 3" xfId="40682" xr:uid="{1E8FF659-D923-4E6F-B93F-D1407FFFCB47}"/>
    <cellStyle name="Separador de milhares 8 4 20 4" xfId="47391" xr:uid="{2B4AE66F-7F70-4DE3-BBAA-9DB491B8EA04}"/>
    <cellStyle name="Separador de milhares 8 4 21" xfId="33942" xr:uid="{A7B337BF-2635-4551-8838-7B55D3C51050}"/>
    <cellStyle name="Separador de milhares 8 4 21 2" xfId="48821" xr:uid="{55FE8435-B36F-4CB1-9D34-8E21923967F2}"/>
    <cellStyle name="Separador de milhares 8 4 22" xfId="42418" xr:uid="{969F51B7-453E-4B34-8676-0B19C281581F}"/>
    <cellStyle name="Separador de milhares 8 4 3" xfId="14707" xr:uid="{969F8517-9D12-4AD0-9094-702C5B8C0110}"/>
    <cellStyle name="Separador de milhares 8 4 3 2" xfId="17337" xr:uid="{A0AB63DC-20EF-4474-BADA-D66C857AE513}"/>
    <cellStyle name="Separador de milhares 8 4 3 2 2" xfId="24486" xr:uid="{AC9C11FE-3A7F-44B1-8976-7D538E1F0798}"/>
    <cellStyle name="Separador de milhares 8 4 3 2 2 2" xfId="30869" xr:uid="{9BE6FE62-1F26-4E51-A266-0850EAEF3B0E}"/>
    <cellStyle name="Separador de milhares 8 4 3 2 2 3" xfId="40724" xr:uid="{4E926A7F-7EB5-4BD9-B16B-016F7756B9A7}"/>
    <cellStyle name="Separador de milhares 8 4 3 2 2 4" xfId="46095" xr:uid="{0FB241F8-CCCC-459E-95B3-40894CC615FE}"/>
    <cellStyle name="Separador de milhares 8 4 3 2 3" xfId="24485" xr:uid="{8A380493-60A3-4F2E-9C59-18129D2DDB8D}"/>
    <cellStyle name="Separador de milhares 8 4 3 2 3 2" xfId="40723" xr:uid="{2D3BCA77-4906-48B0-9191-BDA0CE0E67BD}"/>
    <cellStyle name="Separador de milhares 8 4 3 2 4" xfId="26129" xr:uid="{A24477DF-1A56-4D11-9297-874B11EBFA7D}"/>
    <cellStyle name="Separador de milhares 8 4 3 2 5" xfId="27702" xr:uid="{B8A9A725-7F42-4F6D-93AD-BB0E898DC2E8}"/>
    <cellStyle name="Separador de milhares 8 4 3 2 6" xfId="35509" xr:uid="{8ABD258A-37E7-4126-B25E-713B91A5A5DF}"/>
    <cellStyle name="Separador de milhares 8 4 3 2 7" xfId="43651" xr:uid="{1B8CC211-CC70-4787-BC79-E7A4C96D77AB}"/>
    <cellStyle name="Separador de milhares 8 4 3 3" xfId="24487" xr:uid="{7387550B-85FA-455A-8305-526A022D1A36}"/>
    <cellStyle name="Separador de milhares 8 4 3 3 2" xfId="29646" xr:uid="{03CC3F56-5231-4BB7-A841-5B6A96FABD0E}"/>
    <cellStyle name="Separador de milhares 8 4 3 3 3" xfId="40725" xr:uid="{64271EDC-2472-466E-9E28-1583FAEE04DA}"/>
    <cellStyle name="Separador de milhares 8 4 3 3 4" xfId="44872" xr:uid="{4500776F-7C1E-47AB-AEDE-C68D665CF6EF}"/>
    <cellStyle name="Separador de milhares 8 4 3 4" xfId="24484" xr:uid="{7E4FB547-10E6-4016-BA24-34C5475B5AA9}"/>
    <cellStyle name="Separador de milhares 8 4 3 4 2" xfId="32669" xr:uid="{FF4D0B4E-2C59-48B5-B6CF-53238EA8C221}"/>
    <cellStyle name="Separador de milhares 8 4 3 4 3" xfId="40722" xr:uid="{046F835E-1B1F-4E9D-BD5D-800A48426A8F}"/>
    <cellStyle name="Separador de milhares 8 4 3 4 4" xfId="47401" xr:uid="{9FB2DD35-EBE5-4143-9FBE-46674DE740B8}"/>
    <cellStyle name="Separador de milhares 8 4 3 5" xfId="33952" xr:uid="{5BA388D8-4F7F-4BEE-9612-9E3CFFBA8574}"/>
    <cellStyle name="Separador de milhares 8 4 3 5 2" xfId="48831" xr:uid="{8C4983A5-2AA2-4C4F-9A15-5C400CB2CBDE}"/>
    <cellStyle name="Separador de milhares 8 4 3 6" xfId="42428" xr:uid="{A4649167-A042-4853-8564-F54CA2E9C953}"/>
    <cellStyle name="Separador de milhares 8 4 4" xfId="14708" xr:uid="{16C10C52-9A4F-4DDB-AFA4-FE6DFFDE9143}"/>
    <cellStyle name="Separador de milhares 8 4 4 2" xfId="17338" xr:uid="{3F6A1A70-B1D8-4AD6-BF9D-975542FFC8E1}"/>
    <cellStyle name="Separador de milhares 8 4 4 2 2" xfId="24490" xr:uid="{2D3B7CC6-ACBB-4319-9A5B-2495F18AA5DC}"/>
    <cellStyle name="Separador de milhares 8 4 4 2 2 2" xfId="30870" xr:uid="{5FF06420-26CA-407D-9F0C-6740B92CD919}"/>
    <cellStyle name="Separador de milhares 8 4 4 2 2 3" xfId="40728" xr:uid="{EE7F2A51-AFA5-4414-B317-4BD715A4A183}"/>
    <cellStyle name="Separador de milhares 8 4 4 2 2 4" xfId="46096" xr:uid="{E2F5C7C7-3EB4-4845-A367-932E2D564D7D}"/>
    <cellStyle name="Separador de milhares 8 4 4 2 3" xfId="24489" xr:uid="{D8174814-B7E7-4100-B362-D6EEBCADB1DB}"/>
    <cellStyle name="Separador de milhares 8 4 4 2 3 2" xfId="40727" xr:uid="{2890708D-9CDC-4ACC-BB75-5169C52DD7B6}"/>
    <cellStyle name="Separador de milhares 8 4 4 2 4" xfId="26130" xr:uid="{DD3E4768-019E-46FC-B0FE-631DA4E82EB5}"/>
    <cellStyle name="Separador de milhares 8 4 4 2 5" xfId="27703" xr:uid="{593B6C93-FE71-44BB-9521-F69659C43AA6}"/>
    <cellStyle name="Separador de milhares 8 4 4 2 6" xfId="35510" xr:uid="{994F3702-283F-4E95-B6C4-B0C0CA6B7CA6}"/>
    <cellStyle name="Separador de milhares 8 4 4 2 7" xfId="43652" xr:uid="{22F52828-736F-42B1-8545-53F7FAB48D4A}"/>
    <cellStyle name="Separador de milhares 8 4 4 3" xfId="24491" xr:uid="{0A58370E-4F67-421F-8413-790BDB5D2206}"/>
    <cellStyle name="Separador de milhares 8 4 4 3 2" xfId="29647" xr:uid="{37E54C29-05DE-457C-9D4E-30B4D4CF3DB4}"/>
    <cellStyle name="Separador de milhares 8 4 4 3 3" xfId="40729" xr:uid="{EFBA8532-0FA1-4FDE-9AEB-D8E2F62B85FA}"/>
    <cellStyle name="Separador de milhares 8 4 4 3 4" xfId="44873" xr:uid="{487657D2-BAEF-41DD-BABE-3585DF8D6CEA}"/>
    <cellStyle name="Separador de milhares 8 4 4 4" xfId="24488" xr:uid="{CD283B73-B837-47C0-BE9E-117542996C8E}"/>
    <cellStyle name="Separador de milhares 8 4 4 4 2" xfId="32670" xr:uid="{CCD03D41-65CF-4E2A-97A8-A8B4A03E172E}"/>
    <cellStyle name="Separador de milhares 8 4 4 4 3" xfId="40726" xr:uid="{EEB61C0C-981B-490E-AF60-082526834DE4}"/>
    <cellStyle name="Separador de milhares 8 4 4 4 4" xfId="47402" xr:uid="{9DBC7C35-F21C-49D5-9FBC-E2198E5F3626}"/>
    <cellStyle name="Separador de milhares 8 4 4 5" xfId="33953" xr:uid="{C23CA57A-DB0C-4E93-B8B8-4E39F7918EE2}"/>
    <cellStyle name="Separador de milhares 8 4 4 5 2" xfId="48832" xr:uid="{02597926-EDF7-4619-8490-7C489F1D9454}"/>
    <cellStyle name="Separador de milhares 8 4 4 6" xfId="42429" xr:uid="{A60DFB47-FB1F-4CD0-964A-9999F2FB69DA}"/>
    <cellStyle name="Separador de milhares 8 4 5" xfId="14709" xr:uid="{3C522776-B44F-4650-9003-8102FD2BF4E7}"/>
    <cellStyle name="Separador de milhares 8 4 5 2" xfId="17339" xr:uid="{88E9CCF8-FC8D-4300-89B5-3FDB7C0A9A35}"/>
    <cellStyle name="Separador de milhares 8 4 5 2 2" xfId="24494" xr:uid="{52D97798-032A-4421-B389-B3C93485AB1D}"/>
    <cellStyle name="Separador de milhares 8 4 5 2 2 2" xfId="30871" xr:uid="{A4B07C2A-4EB4-4714-8EB0-4F50D2973374}"/>
    <cellStyle name="Separador de milhares 8 4 5 2 2 3" xfId="40732" xr:uid="{FB59BE7E-E50F-4A66-B288-F1FF7166936E}"/>
    <cellStyle name="Separador de milhares 8 4 5 2 2 4" xfId="46097" xr:uid="{6CD72A2D-849E-4193-8EC5-10AEC59643AE}"/>
    <cellStyle name="Separador de milhares 8 4 5 2 3" xfId="24493" xr:uid="{B6BA6B4B-1C32-4CEF-A20C-F381C42551F3}"/>
    <cellStyle name="Separador de milhares 8 4 5 2 3 2" xfId="40731" xr:uid="{A39EC5B6-D8AE-40CA-B130-B3389FCC8FDD}"/>
    <cellStyle name="Separador de milhares 8 4 5 2 4" xfId="26131" xr:uid="{30A8296F-0C52-4176-899D-607F3670A6A5}"/>
    <cellStyle name="Separador de milhares 8 4 5 2 5" xfId="27704" xr:uid="{D9D7B0B4-3DF2-4E15-8315-DB8BB2C96F27}"/>
    <cellStyle name="Separador de milhares 8 4 5 2 6" xfId="35511" xr:uid="{B8584307-5B5B-43BB-B41E-5E168559D13C}"/>
    <cellStyle name="Separador de milhares 8 4 5 2 7" xfId="43653" xr:uid="{24F59CC1-70F5-49B8-95A2-64F92233A7F1}"/>
    <cellStyle name="Separador de milhares 8 4 5 3" xfId="24495" xr:uid="{1C4AE7E3-A9A8-45D0-B403-58A2605E9364}"/>
    <cellStyle name="Separador de milhares 8 4 5 3 2" xfId="29648" xr:uid="{143B0A5E-977C-4E15-A212-9E4E97B722E4}"/>
    <cellStyle name="Separador de milhares 8 4 5 3 3" xfId="40733" xr:uid="{81346991-8A64-4EC1-B670-6A3966823243}"/>
    <cellStyle name="Separador de milhares 8 4 5 3 4" xfId="44874" xr:uid="{57D0EF46-4F7B-4F5F-B273-13EE38374463}"/>
    <cellStyle name="Separador de milhares 8 4 5 4" xfId="24492" xr:uid="{6B0AA1EB-8364-4CB1-AA1B-690D474DD69D}"/>
    <cellStyle name="Separador de milhares 8 4 5 4 2" xfId="32671" xr:uid="{1A0C1415-8D2B-4EFE-93BC-C36976F4F630}"/>
    <cellStyle name="Separador de milhares 8 4 5 4 3" xfId="40730" xr:uid="{2A7D9A12-B145-47C9-BAEB-5AAA901DD45A}"/>
    <cellStyle name="Separador de milhares 8 4 5 4 4" xfId="47403" xr:uid="{F3A02C4A-E7FB-4973-8D94-27FC4D7D05EF}"/>
    <cellStyle name="Separador de milhares 8 4 5 5" xfId="33954" xr:uid="{C79EEC98-345F-488B-B901-1A438C264EFE}"/>
    <cellStyle name="Separador de milhares 8 4 5 5 2" xfId="48833" xr:uid="{962524FA-1003-4400-81C6-05C8928608D8}"/>
    <cellStyle name="Separador de milhares 8 4 5 6" xfId="42430" xr:uid="{2E831913-09A9-4B9F-A95C-5435B12E78BA}"/>
    <cellStyle name="Separador de milhares 8 4 6" xfId="14710" xr:uid="{8197EFC0-3124-473F-97AB-4222104039BF}"/>
    <cellStyle name="Separador de milhares 8 4 6 2" xfId="17340" xr:uid="{1CCD7C94-1A31-4FAB-89E7-35FCCFBF9854}"/>
    <cellStyle name="Separador de milhares 8 4 6 2 2" xfId="24498" xr:uid="{83E0B3D1-A6E3-46B2-B2EE-81663831612F}"/>
    <cellStyle name="Separador de milhares 8 4 6 2 2 2" xfId="30872" xr:uid="{D8777601-BA7A-4011-BA50-11DFEEB70299}"/>
    <cellStyle name="Separador de milhares 8 4 6 2 2 3" xfId="40736" xr:uid="{686998AF-0E64-42B8-9B42-497898ED5645}"/>
    <cellStyle name="Separador de milhares 8 4 6 2 2 4" xfId="46098" xr:uid="{F9BF9D55-F297-4ABE-9B73-D045AC909782}"/>
    <cellStyle name="Separador de milhares 8 4 6 2 3" xfId="24497" xr:uid="{DBAF8FEB-5513-4D6C-98C4-534860749ED1}"/>
    <cellStyle name="Separador de milhares 8 4 6 2 3 2" xfId="40735" xr:uid="{0C6370F9-E027-4E44-8F8D-39F0CD5B3C5F}"/>
    <cellStyle name="Separador de milhares 8 4 6 2 4" xfId="26132" xr:uid="{0908F477-47D3-45F2-A1E9-D6D8644C45A9}"/>
    <cellStyle name="Separador de milhares 8 4 6 2 5" xfId="27705" xr:uid="{8239C987-EEF1-472C-A156-318E4E283684}"/>
    <cellStyle name="Separador de milhares 8 4 6 2 6" xfId="35512" xr:uid="{688A87C3-D842-4FDC-845F-317A7A6C9211}"/>
    <cellStyle name="Separador de milhares 8 4 6 2 7" xfId="43654" xr:uid="{4D7A50A1-72D2-4682-B33E-810FF9FE951D}"/>
    <cellStyle name="Separador de milhares 8 4 6 3" xfId="24499" xr:uid="{2B71A7B9-7907-4E47-8B08-CBE9718EC253}"/>
    <cellStyle name="Separador de milhares 8 4 6 3 2" xfId="29649" xr:uid="{066A0AEE-2E60-4EE6-888C-02B5B7BA86EE}"/>
    <cellStyle name="Separador de milhares 8 4 6 3 3" xfId="40737" xr:uid="{06921839-4C94-41F6-9FA1-5FCC56DE30F4}"/>
    <cellStyle name="Separador de milhares 8 4 6 3 4" xfId="44875" xr:uid="{3E6A6359-3108-460D-88C3-2EF53AD7537F}"/>
    <cellStyle name="Separador de milhares 8 4 6 4" xfId="24496" xr:uid="{DBD389FB-7A41-421C-B90F-D5939CCB7FC2}"/>
    <cellStyle name="Separador de milhares 8 4 6 4 2" xfId="32672" xr:uid="{3AEC5C19-3DAD-4DA5-A44F-BB4EFA5746EE}"/>
    <cellStyle name="Separador de milhares 8 4 6 4 3" xfId="40734" xr:uid="{A3B0DA90-B1C6-40E7-9DEC-3D6473D63DC8}"/>
    <cellStyle name="Separador de milhares 8 4 6 4 4" xfId="47404" xr:uid="{4D7EA39B-300C-40B0-B7D3-ECAAB48C7526}"/>
    <cellStyle name="Separador de milhares 8 4 6 5" xfId="33955" xr:uid="{3527DFE7-4E1B-4568-AC53-3FDABE47B69E}"/>
    <cellStyle name="Separador de milhares 8 4 6 5 2" xfId="48834" xr:uid="{A8266D95-86CB-4246-9A6A-67880D683EC7}"/>
    <cellStyle name="Separador de milhares 8 4 6 6" xfId="42431" xr:uid="{F1ABBA95-09BD-404F-8E16-2A013011FB0C}"/>
    <cellStyle name="Separador de milhares 8 4 7" xfId="14711" xr:uid="{B5516A7E-B427-4178-AD30-B4D7D0012447}"/>
    <cellStyle name="Separador de milhares 8 4 7 2" xfId="17341" xr:uid="{6692A706-992C-4523-9073-1F0CFABB92B5}"/>
    <cellStyle name="Separador de milhares 8 4 7 2 2" xfId="24502" xr:uid="{E01268FB-85AD-4CC4-9830-B16E4EE01CDB}"/>
    <cellStyle name="Separador de milhares 8 4 7 2 2 2" xfId="30873" xr:uid="{2C6B84EA-3571-46E6-A2D7-6067AD1F0D93}"/>
    <cellStyle name="Separador de milhares 8 4 7 2 2 3" xfId="40740" xr:uid="{C979A7E9-7B73-412C-B2CE-23D609C96E45}"/>
    <cellStyle name="Separador de milhares 8 4 7 2 2 4" xfId="46099" xr:uid="{4E0803F9-FE95-4941-B084-036B6F6EBCB4}"/>
    <cellStyle name="Separador de milhares 8 4 7 2 3" xfId="24501" xr:uid="{CCE98E60-D86B-4155-9A6B-295D33461138}"/>
    <cellStyle name="Separador de milhares 8 4 7 2 3 2" xfId="40739" xr:uid="{B2EE466B-04EB-42F4-8E28-A076DE48891E}"/>
    <cellStyle name="Separador de milhares 8 4 7 2 4" xfId="26133" xr:uid="{D9FC1278-C0FF-44BD-8A1C-1D3D5C9B40DD}"/>
    <cellStyle name="Separador de milhares 8 4 7 2 5" xfId="27706" xr:uid="{E2223BFA-DB82-4DB5-A44A-460EEF017124}"/>
    <cellStyle name="Separador de milhares 8 4 7 2 6" xfId="35513" xr:uid="{32A60546-E3EE-407C-8514-1EF6AFE8312E}"/>
    <cellStyle name="Separador de milhares 8 4 7 2 7" xfId="43655" xr:uid="{1F0D7830-2B62-4595-8E0E-9E73934CCA66}"/>
    <cellStyle name="Separador de milhares 8 4 7 3" xfId="24503" xr:uid="{49013A6E-4AF0-482A-AAC2-8A330BE5ADCD}"/>
    <cellStyle name="Separador de milhares 8 4 7 3 2" xfId="29650" xr:uid="{E13B8A74-B3D9-4EA2-B914-298775BB58D2}"/>
    <cellStyle name="Separador de milhares 8 4 7 3 3" xfId="40741" xr:uid="{03BA467F-3E38-4165-A6A3-0E8DD45EA5B5}"/>
    <cellStyle name="Separador de milhares 8 4 7 3 4" xfId="44876" xr:uid="{54AD7202-E97E-442E-9044-C7FEEFD16441}"/>
    <cellStyle name="Separador de milhares 8 4 7 4" xfId="24500" xr:uid="{0C319AAB-AA3C-40C2-8FF9-806EB91A373F}"/>
    <cellStyle name="Separador de milhares 8 4 7 4 2" xfId="32673" xr:uid="{4CABE69A-5472-4902-9392-7C52B553CA89}"/>
    <cellStyle name="Separador de milhares 8 4 7 4 3" xfId="40738" xr:uid="{853DE14C-2A8C-4D67-9445-9F89BA9DE257}"/>
    <cellStyle name="Separador de milhares 8 4 7 4 4" xfId="47405" xr:uid="{CB809C86-5171-4AE6-B122-CB4A9C45D72F}"/>
    <cellStyle name="Separador de milhares 8 4 7 5" xfId="33956" xr:uid="{8B535840-A4F4-4A82-B59E-50DBF4474E63}"/>
    <cellStyle name="Separador de milhares 8 4 7 5 2" xfId="48835" xr:uid="{614509F4-3872-4662-9C0F-97B5DA39A714}"/>
    <cellStyle name="Separador de milhares 8 4 7 6" xfId="42432" xr:uid="{9C129971-6555-404F-83A7-2A84FA331AF3}"/>
    <cellStyle name="Separador de milhares 8 4 8" xfId="14712" xr:uid="{281F7877-BEAD-49EC-8D56-9E29166B7FCB}"/>
    <cellStyle name="Separador de milhares 8 4 8 2" xfId="17342" xr:uid="{5174B329-4057-4DF5-93A4-89241203C191}"/>
    <cellStyle name="Separador de milhares 8 4 8 2 2" xfId="24506" xr:uid="{366E3BF4-C553-4797-A1E4-D9E56AD687D3}"/>
    <cellStyle name="Separador de milhares 8 4 8 2 2 2" xfId="30874" xr:uid="{55510D46-BA43-4EDC-85E2-0880F9F646BA}"/>
    <cellStyle name="Separador de milhares 8 4 8 2 2 3" xfId="40744" xr:uid="{0C621905-CBBF-4EB1-B7A7-DBF43CEDDED3}"/>
    <cellStyle name="Separador de milhares 8 4 8 2 2 4" xfId="46100" xr:uid="{97A7FFA4-EF04-48E6-B39A-12338BAC7910}"/>
    <cellStyle name="Separador de milhares 8 4 8 2 3" xfId="24505" xr:uid="{C3A35CE0-370D-475B-9319-250D48F69527}"/>
    <cellStyle name="Separador de milhares 8 4 8 2 3 2" xfId="40743" xr:uid="{2E836919-5CA7-44B0-8A1F-EA0E4DBC4BFC}"/>
    <cellStyle name="Separador de milhares 8 4 8 2 4" xfId="26134" xr:uid="{F4ECF418-C327-4782-B658-117C39006D6F}"/>
    <cellStyle name="Separador de milhares 8 4 8 2 5" xfId="27707" xr:uid="{67C8A0C1-A933-4291-AED3-198230336C4B}"/>
    <cellStyle name="Separador de milhares 8 4 8 2 6" xfId="35514" xr:uid="{F19E0122-5B96-453B-80B5-9F0357AEAFDF}"/>
    <cellStyle name="Separador de milhares 8 4 8 2 7" xfId="43656" xr:uid="{F7B53234-7A2A-45EF-B61F-0AAFA054C3A1}"/>
    <cellStyle name="Separador de milhares 8 4 8 3" xfId="24507" xr:uid="{EB76F99A-BEAD-4129-9EC3-D1AA71DC3130}"/>
    <cellStyle name="Separador de milhares 8 4 8 3 2" xfId="29651" xr:uid="{677FF9DE-6DBC-44F9-A4BC-BF1A93DB661A}"/>
    <cellStyle name="Separador de milhares 8 4 8 3 3" xfId="40745" xr:uid="{34771BB4-5C65-4BFF-A4C9-D134EBE11CF8}"/>
    <cellStyle name="Separador de milhares 8 4 8 3 4" xfId="44877" xr:uid="{048A577D-0263-4FE8-ACC0-48BE260C14E3}"/>
    <cellStyle name="Separador de milhares 8 4 8 4" xfId="24504" xr:uid="{5E1BEC8F-CA1A-4DA5-BA69-9BED431DDF37}"/>
    <cellStyle name="Separador de milhares 8 4 8 4 2" xfId="32674" xr:uid="{6CA74531-7D8A-4578-AFF7-235F015287DF}"/>
    <cellStyle name="Separador de milhares 8 4 8 4 3" xfId="40742" xr:uid="{26CBE585-94DB-423E-BFB0-B2C3CF91CE90}"/>
    <cellStyle name="Separador de milhares 8 4 8 4 4" xfId="47406" xr:uid="{21B51782-E7A5-4948-983F-CA2F4AAB8678}"/>
    <cellStyle name="Separador de milhares 8 4 8 5" xfId="33957" xr:uid="{AB8606A0-9FEA-4C49-A52A-67BADE6DC0A3}"/>
    <cellStyle name="Separador de milhares 8 4 8 5 2" xfId="48836" xr:uid="{D07A5916-1F04-43A7-B0E8-54E0ED2C88CF}"/>
    <cellStyle name="Separador de milhares 8 4 8 6" xfId="42433" xr:uid="{0631F150-9A0D-4732-B218-29D8359FDF2E}"/>
    <cellStyle name="Separador de milhares 8 4 9" xfId="14713" xr:uid="{82FC1A56-7DFD-48B4-BE9A-399BA432275F}"/>
    <cellStyle name="Separador de milhares 8 4 9 2" xfId="17343" xr:uid="{6F3D51B5-67E0-4E6F-BA59-4D5F177F13B6}"/>
    <cellStyle name="Separador de milhares 8 4 9 2 2" xfId="24510" xr:uid="{8D816BB8-89AB-4EC0-9C0A-ECE3FF205124}"/>
    <cellStyle name="Separador de milhares 8 4 9 2 2 2" xfId="30875" xr:uid="{6FA0DB00-3A8E-44DE-8604-95E710E1098B}"/>
    <cellStyle name="Separador de milhares 8 4 9 2 2 3" xfId="40748" xr:uid="{94B7AACA-01EE-4918-ADC8-82E689776671}"/>
    <cellStyle name="Separador de milhares 8 4 9 2 2 4" xfId="46101" xr:uid="{99EC6BCC-59D1-4DED-A053-CF785B8F1DA8}"/>
    <cellStyle name="Separador de milhares 8 4 9 2 3" xfId="24509" xr:uid="{E60A8CFC-0E6B-488A-ACC9-CDE8BEC51F54}"/>
    <cellStyle name="Separador de milhares 8 4 9 2 3 2" xfId="40747" xr:uid="{E94D8C34-2F74-4667-99F3-F3A3E22C86AF}"/>
    <cellStyle name="Separador de milhares 8 4 9 2 4" xfId="26135" xr:uid="{178FC59D-91E7-4EE8-8B23-39CC1594666B}"/>
    <cellStyle name="Separador de milhares 8 4 9 2 5" xfId="27708" xr:uid="{7A3249BB-FB72-4A87-8B47-A6112F3DC615}"/>
    <cellStyle name="Separador de milhares 8 4 9 2 6" xfId="35515" xr:uid="{AB54B660-4819-4DDA-9412-BC73C49C8733}"/>
    <cellStyle name="Separador de milhares 8 4 9 2 7" xfId="43657" xr:uid="{62AC8A73-36CF-4268-B1D3-F2346C4E761C}"/>
    <cellStyle name="Separador de milhares 8 4 9 3" xfId="24511" xr:uid="{053AB97F-B4B3-4FA0-94F1-92755601F829}"/>
    <cellStyle name="Separador de milhares 8 4 9 3 2" xfId="29652" xr:uid="{A03EACE8-C980-42F5-BB4C-C9487D68D76F}"/>
    <cellStyle name="Separador de milhares 8 4 9 3 3" xfId="40749" xr:uid="{D60665FE-DF84-4DE1-979B-636431F9657B}"/>
    <cellStyle name="Separador de milhares 8 4 9 3 4" xfId="44878" xr:uid="{28A1AB48-D785-470A-BB43-58877B0497F0}"/>
    <cellStyle name="Separador de milhares 8 4 9 4" xfId="24508" xr:uid="{86C340CF-1A35-4D2D-9A9E-CC29B2784D25}"/>
    <cellStyle name="Separador de milhares 8 4 9 4 2" xfId="32675" xr:uid="{66104C87-7F81-4858-99A0-A8F22EE39347}"/>
    <cellStyle name="Separador de milhares 8 4 9 4 3" xfId="40746" xr:uid="{287BD234-3DB5-48A7-8C38-8E2A6DC33F52}"/>
    <cellStyle name="Separador de milhares 8 4 9 4 4" xfId="47407" xr:uid="{FC7FBE2B-DBDA-433C-A6CF-8655639435EC}"/>
    <cellStyle name="Separador de milhares 8 4 9 5" xfId="33958" xr:uid="{521823EC-F897-45E7-B8DB-11131E21B50E}"/>
    <cellStyle name="Separador de milhares 8 4 9 5 2" xfId="48837" xr:uid="{584AF782-4966-41C4-B0DE-B7048CB6FCFD}"/>
    <cellStyle name="Separador de milhares 8 4 9 6" xfId="42434" xr:uid="{33DDF0EE-9A77-40DD-BCA7-6C0FCADF5706}"/>
    <cellStyle name="Separador de milhares 8 5" xfId="14714" xr:uid="{BCBB2A31-335A-4A82-A2A3-284D462B03C6}"/>
    <cellStyle name="Separador de milhares 8 5 2" xfId="17344" xr:uid="{AC217D0F-5E44-40F2-9B8B-DCE496FF342D}"/>
    <cellStyle name="Separador de milhares 8 5 2 2" xfId="24514" xr:uid="{0DFADF9E-244F-4092-9E79-B5C1CE863055}"/>
    <cellStyle name="Separador de milhares 8 5 2 2 2" xfId="30876" xr:uid="{9E3311BB-C523-4135-926B-39BF7E19552B}"/>
    <cellStyle name="Separador de milhares 8 5 2 2 3" xfId="40752" xr:uid="{159CAD9E-34AD-4CA0-BA4C-207D03BA3F32}"/>
    <cellStyle name="Separador de milhares 8 5 2 2 4" xfId="46102" xr:uid="{3533221C-FF52-4D29-9871-9B4CCB515AF1}"/>
    <cellStyle name="Separador de milhares 8 5 2 3" xfId="24513" xr:uid="{825E358D-0D81-4EBA-8FD0-C9B548210F6A}"/>
    <cellStyle name="Separador de milhares 8 5 2 3 2" xfId="40751" xr:uid="{01E65DEE-1145-4DB7-8066-0F1D4C22729F}"/>
    <cellStyle name="Separador de milhares 8 5 2 4" xfId="26136" xr:uid="{542EB17D-5032-495A-A67F-A78FEBDF3230}"/>
    <cellStyle name="Separador de milhares 8 5 2 5" xfId="27709" xr:uid="{6D478CAE-7072-4E64-B6A3-5A19308336B9}"/>
    <cellStyle name="Separador de milhares 8 5 2 6" xfId="35516" xr:uid="{9C6E1604-1F11-43E4-AE48-AFF411FDFC14}"/>
    <cellStyle name="Separador de milhares 8 5 2 7" xfId="43658" xr:uid="{E6A3DC08-FAA7-4220-92DB-0239B2E777B2}"/>
    <cellStyle name="Separador de milhares 8 5 3" xfId="24515" xr:uid="{6DD0B6D9-A988-4182-8B05-FE9E5592FCE9}"/>
    <cellStyle name="Separador de milhares 8 5 3 2" xfId="29653" xr:uid="{D1FE1491-8508-43C1-A8BC-CA786C1047B1}"/>
    <cellStyle name="Separador de milhares 8 5 3 3" xfId="40753" xr:uid="{E266A64B-A5C8-4338-8F42-2C983385B17B}"/>
    <cellStyle name="Separador de milhares 8 5 3 4" xfId="44879" xr:uid="{6359E9A9-C6DB-4437-A525-A11F6629D271}"/>
    <cellStyle name="Separador de milhares 8 5 4" xfId="24512" xr:uid="{70A127B4-54B3-46CD-ACE9-B65E4F039711}"/>
    <cellStyle name="Separador de milhares 8 5 4 2" xfId="32676" xr:uid="{AC513E68-FFDA-4DEE-8702-ABE9B9E0E2F9}"/>
    <cellStyle name="Separador de milhares 8 5 4 3" xfId="40750" xr:uid="{D63BA9B5-FEC8-42A7-8AFF-205DE757C66C}"/>
    <cellStyle name="Separador de milhares 8 5 4 4" xfId="47408" xr:uid="{804C8527-A000-4A36-96F1-6CC8860EBCBB}"/>
    <cellStyle name="Separador de milhares 8 5 5" xfId="33959" xr:uid="{6F865116-BC77-4132-8F0E-59A9CC7AD333}"/>
    <cellStyle name="Separador de milhares 8 5 5 2" xfId="48838" xr:uid="{684F2B17-FF62-474F-8AAD-68740AC87029}"/>
    <cellStyle name="Separador de milhares 8 5 6" xfId="42435" xr:uid="{C92C4872-354E-4779-87D2-9733387CFE76}"/>
    <cellStyle name="Separador de milhares 8 6" xfId="14715" xr:uid="{5DF8CDE3-3BD0-4280-B5FB-72A807CA25BD}"/>
    <cellStyle name="Separador de milhares 8 6 2" xfId="17345" xr:uid="{5DE87740-B977-4882-A329-4CF27FAE4A30}"/>
    <cellStyle name="Separador de milhares 8 6 2 2" xfId="24518" xr:uid="{72B63F35-9480-4B4F-8388-6E4C465075BC}"/>
    <cellStyle name="Separador de milhares 8 6 2 2 2" xfId="30877" xr:uid="{C52C206A-3D56-4E77-A212-FCF2365AAA03}"/>
    <cellStyle name="Separador de milhares 8 6 2 2 3" xfId="40756" xr:uid="{833A0004-4F2F-491A-B077-4EF6BF876DFA}"/>
    <cellStyle name="Separador de milhares 8 6 2 2 4" xfId="46103" xr:uid="{863B2396-39F1-457B-9993-52AA9493FD62}"/>
    <cellStyle name="Separador de milhares 8 6 2 3" xfId="24517" xr:uid="{B624942A-14B4-4351-97CA-2C3FD5951D60}"/>
    <cellStyle name="Separador de milhares 8 6 2 3 2" xfId="40755" xr:uid="{5ED579AC-9E93-4DB1-AF56-73574070CA07}"/>
    <cellStyle name="Separador de milhares 8 6 2 4" xfId="26137" xr:uid="{47387FF0-3E21-4D04-B986-2E4C4D40530A}"/>
    <cellStyle name="Separador de milhares 8 6 2 5" xfId="27710" xr:uid="{1D4BFB65-8BEA-486F-8891-DE4C56F8CA92}"/>
    <cellStyle name="Separador de milhares 8 6 2 6" xfId="35517" xr:uid="{E4552D95-BCC8-4A64-BF17-1B29E53C7314}"/>
    <cellStyle name="Separador de milhares 8 6 2 7" xfId="43659" xr:uid="{13C0F407-F59F-4DA4-AED8-A1480F2065D5}"/>
    <cellStyle name="Separador de milhares 8 6 3" xfId="24519" xr:uid="{36EE3671-3247-4C23-BBC7-9312785D0DAF}"/>
    <cellStyle name="Separador de milhares 8 6 3 2" xfId="29654" xr:uid="{E0249C98-E609-4AA7-8913-4EED09640C03}"/>
    <cellStyle name="Separador de milhares 8 6 3 3" xfId="40757" xr:uid="{2C4AA31E-B0DB-4C34-BC87-F3DB9FD377D1}"/>
    <cellStyle name="Separador de milhares 8 6 3 4" xfId="44880" xr:uid="{79909C9F-2C9A-486B-ACED-AFD3547B68FA}"/>
    <cellStyle name="Separador de milhares 8 6 4" xfId="24516" xr:uid="{8E25F1A4-1805-4E93-AF77-18F6E1DAF02D}"/>
    <cellStyle name="Separador de milhares 8 6 4 2" xfId="32677" xr:uid="{A7DBA41A-3C45-4CF2-9BC0-CF68FF47DD65}"/>
    <cellStyle name="Separador de milhares 8 6 4 3" xfId="40754" xr:uid="{80EAFE0F-6F7F-4B81-BF02-4AEC18BD838E}"/>
    <cellStyle name="Separador de milhares 8 6 4 4" xfId="47409" xr:uid="{804F5FE6-73FF-4C51-A744-1670738BEF51}"/>
    <cellStyle name="Separador de milhares 8 6 5" xfId="33960" xr:uid="{AD3BA911-BDB9-4D80-BA58-884BAE4DCE9A}"/>
    <cellStyle name="Separador de milhares 8 6 5 2" xfId="48839" xr:uid="{42F1A775-4936-47C0-8F79-9B46A3AED35D}"/>
    <cellStyle name="Separador de milhares 8 6 6" xfId="42436" xr:uid="{D4EDA8F7-1953-49C0-A4C8-DBCFD0BD725B}"/>
    <cellStyle name="Separador de milhares 8 7" xfId="14716" xr:uid="{F889A556-2D37-4ECB-AEB6-75C663845737}"/>
    <cellStyle name="Separador de milhares 8 7 2" xfId="17346" xr:uid="{DC022C3F-324C-4FB2-B02A-23AE309F5892}"/>
    <cellStyle name="Separador de milhares 8 7 2 2" xfId="24522" xr:uid="{18B92157-0069-4B0C-801A-8A31CBB26FB9}"/>
    <cellStyle name="Separador de milhares 8 7 2 2 2" xfId="30878" xr:uid="{7C2452C9-0343-446A-B6AC-8AD6A34A2F84}"/>
    <cellStyle name="Separador de milhares 8 7 2 2 3" xfId="40760" xr:uid="{3AD24442-BB87-4E27-98CA-78A337AF7541}"/>
    <cellStyle name="Separador de milhares 8 7 2 2 4" xfId="46104" xr:uid="{33A9F761-A4CD-4D0B-B329-AB936C6355AA}"/>
    <cellStyle name="Separador de milhares 8 7 2 3" xfId="24521" xr:uid="{C5990E22-90ED-45CB-8585-80243CE6E39D}"/>
    <cellStyle name="Separador de milhares 8 7 2 3 2" xfId="40759" xr:uid="{6738BA0E-536B-456C-95A6-BFC3D88C4B8A}"/>
    <cellStyle name="Separador de milhares 8 7 2 4" xfId="26138" xr:uid="{04301B95-775F-48C9-B0AC-71DCC0464D37}"/>
    <cellStyle name="Separador de milhares 8 7 2 5" xfId="27711" xr:uid="{BC4BA298-9DB5-49AA-981D-4EB28E9CB61B}"/>
    <cellStyle name="Separador de milhares 8 7 2 6" xfId="35518" xr:uid="{E810E4ED-32B4-477D-8697-47C3139BC1F6}"/>
    <cellStyle name="Separador de milhares 8 7 2 7" xfId="43660" xr:uid="{04790626-08C1-4BE9-9368-F886ECBC96E2}"/>
    <cellStyle name="Separador de milhares 8 7 3" xfId="24523" xr:uid="{E78563D2-162E-4673-95A4-B999D6CBEB7D}"/>
    <cellStyle name="Separador de milhares 8 7 3 2" xfId="29655" xr:uid="{5A72B63F-ED85-4196-9648-85EC444ACEDB}"/>
    <cellStyle name="Separador de milhares 8 7 3 3" xfId="40761" xr:uid="{DAEB67BE-323D-46A7-9BBE-90AE50181A4B}"/>
    <cellStyle name="Separador de milhares 8 7 3 4" xfId="44881" xr:uid="{7AA8639B-A4D4-4120-9FDD-9F1731570119}"/>
    <cellStyle name="Separador de milhares 8 7 4" xfId="24520" xr:uid="{06EE6271-82FF-42AF-8DD6-37C276254F31}"/>
    <cellStyle name="Separador de milhares 8 7 4 2" xfId="32678" xr:uid="{E0808FA6-6FDA-4A9A-9E3A-1D45443BA577}"/>
    <cellStyle name="Separador de milhares 8 7 4 3" xfId="40758" xr:uid="{A6A22640-1C66-4AEB-B77A-5F9CAF7BED61}"/>
    <cellStyle name="Separador de milhares 8 7 4 4" xfId="47410" xr:uid="{596D8297-1952-4E12-B88A-F047B4053FCE}"/>
    <cellStyle name="Separador de milhares 8 7 5" xfId="33961" xr:uid="{3AAEF58E-923C-4E52-864A-4CAADF92B592}"/>
    <cellStyle name="Separador de milhares 8 7 5 2" xfId="48840" xr:uid="{7AAB0F7F-026E-4292-AB3A-465D067083A9}"/>
    <cellStyle name="Separador de milhares 8 7 6" xfId="42437" xr:uid="{A2485BDD-E804-41D9-9297-07634F1FAC04}"/>
    <cellStyle name="Separador de milhares 8 8" xfId="14717" xr:uid="{A548CAA7-8D4A-4ABB-86E1-8AD05A95D463}"/>
    <cellStyle name="Separador de milhares 8 8 2" xfId="17347" xr:uid="{C973A351-885B-4157-8D11-18E8D54CF3C9}"/>
    <cellStyle name="Separador de milhares 8 8 2 2" xfId="24526" xr:uid="{5D9E410A-C9EC-4BAC-A594-6CFD7942261E}"/>
    <cellStyle name="Separador de milhares 8 8 2 2 2" xfId="30879" xr:uid="{80D27D5B-A325-4089-8D82-AFDF72B18CC7}"/>
    <cellStyle name="Separador de milhares 8 8 2 2 3" xfId="40764" xr:uid="{2F4DB2BE-F37C-404E-9998-3CB2F7AFF9B3}"/>
    <cellStyle name="Separador de milhares 8 8 2 2 4" xfId="46105" xr:uid="{5E5BFE93-5824-44B1-ABEC-4CAA7E23D882}"/>
    <cellStyle name="Separador de milhares 8 8 2 3" xfId="24525" xr:uid="{09F6A0BA-B0FE-4C2A-9355-0894C88EE904}"/>
    <cellStyle name="Separador de milhares 8 8 2 3 2" xfId="40763" xr:uid="{5ED7AC07-CAEE-46F0-ABE0-914F2F54B187}"/>
    <cellStyle name="Separador de milhares 8 8 2 4" xfId="26139" xr:uid="{37EE15EB-7316-407F-BB20-CE8C42333E64}"/>
    <cellStyle name="Separador de milhares 8 8 2 5" xfId="27712" xr:uid="{C8E16A69-6C7B-4D93-91B0-D4DF86D23FCF}"/>
    <cellStyle name="Separador de milhares 8 8 2 6" xfId="35519" xr:uid="{52ED7D17-D493-4565-8FC7-335248D0196D}"/>
    <cellStyle name="Separador de milhares 8 8 2 7" xfId="43661" xr:uid="{4018AF41-8E44-4511-8878-90C011E212A3}"/>
    <cellStyle name="Separador de milhares 8 8 3" xfId="24527" xr:uid="{97B02B7C-921E-438D-B661-BA9571AD0B67}"/>
    <cellStyle name="Separador de milhares 8 8 3 2" xfId="29656" xr:uid="{0FA55AF2-4A99-49C8-9746-EB526F354AB4}"/>
    <cellStyle name="Separador de milhares 8 8 3 3" xfId="40765" xr:uid="{C6A84931-5C21-48AA-B812-62D8084DF044}"/>
    <cellStyle name="Separador de milhares 8 8 3 4" xfId="44882" xr:uid="{0355F9FB-C631-4330-95E6-41E9B5A3DA7C}"/>
    <cellStyle name="Separador de milhares 8 8 4" xfId="24524" xr:uid="{248BE00A-3790-4C2F-8081-F28BE062B4B6}"/>
    <cellStyle name="Separador de milhares 8 8 4 2" xfId="32679" xr:uid="{488CB06A-3FFC-4A02-8DD9-D1CE979F84D9}"/>
    <cellStyle name="Separador de milhares 8 8 4 3" xfId="40762" xr:uid="{E5A0367D-D617-4820-A31F-36A98AE7B8E9}"/>
    <cellStyle name="Separador de milhares 8 8 4 4" xfId="47411" xr:uid="{A295E6F9-DDDF-4A7D-83FB-45D1D7724597}"/>
    <cellStyle name="Separador de milhares 8 8 5" xfId="33962" xr:uid="{02CBC295-31E6-416F-B3F3-833F8BAD0535}"/>
    <cellStyle name="Separador de milhares 8 8 5 2" xfId="48841" xr:uid="{87F49DA5-2DA2-4EAF-B12D-7025FCB07975}"/>
    <cellStyle name="Separador de milhares 8 8 6" xfId="42438" xr:uid="{DB20B676-F454-4143-848E-C0EF0BEF745D}"/>
    <cellStyle name="Separador de milhares 8 9" xfId="14718" xr:uid="{D3FAAA3B-02CB-4AE1-86C9-387B2EF193F7}"/>
    <cellStyle name="Separador de milhares 8 9 2" xfId="17348" xr:uid="{0FDAC59B-CB5A-4A94-923F-63A1097C0717}"/>
    <cellStyle name="Separador de milhares 8 9 2 2" xfId="24530" xr:uid="{A0E8D8E9-AAE5-47FE-873E-41266DF249C3}"/>
    <cellStyle name="Separador de milhares 8 9 2 2 2" xfId="30880" xr:uid="{0A53E829-8804-4DA5-9AE3-BD014C72D108}"/>
    <cellStyle name="Separador de milhares 8 9 2 2 3" xfId="40768" xr:uid="{3B4EE7DF-B4EE-426B-B8C2-0A8DCE96F83D}"/>
    <cellStyle name="Separador de milhares 8 9 2 2 4" xfId="46106" xr:uid="{56736BAD-ECB8-4713-BBC1-F174FF416F17}"/>
    <cellStyle name="Separador de milhares 8 9 2 3" xfId="24529" xr:uid="{5E03567A-3520-4C54-A9DD-D975552B45C7}"/>
    <cellStyle name="Separador de milhares 8 9 2 3 2" xfId="40767" xr:uid="{004FAE72-2716-44D1-BD2C-4A9BAD36380D}"/>
    <cellStyle name="Separador de milhares 8 9 2 4" xfId="26140" xr:uid="{1416F227-C900-477E-A6B5-42DA2D805B88}"/>
    <cellStyle name="Separador de milhares 8 9 2 5" xfId="27713" xr:uid="{EAE3E7CA-FAC9-46BE-9D9E-42DA68066A28}"/>
    <cellStyle name="Separador de milhares 8 9 2 6" xfId="35520" xr:uid="{F61E1275-0CCA-4052-9F25-FBC4F14FAE13}"/>
    <cellStyle name="Separador de milhares 8 9 2 7" xfId="43662" xr:uid="{EDA42BCA-E1F2-46B4-B480-3FFD799D6A44}"/>
    <cellStyle name="Separador de milhares 8 9 3" xfId="24531" xr:uid="{0A4DFD15-F5B5-43FD-8201-F17BB91DB650}"/>
    <cellStyle name="Separador de milhares 8 9 3 2" xfId="29657" xr:uid="{37035657-C3F6-4FCD-821A-593AD64EC31C}"/>
    <cellStyle name="Separador de milhares 8 9 3 3" xfId="40769" xr:uid="{26154B8F-758E-47F0-AE17-9741BD4F697B}"/>
    <cellStyle name="Separador de milhares 8 9 3 4" xfId="44883" xr:uid="{0C08A84C-C8BC-4E3D-9115-8CF75E7D8D7B}"/>
    <cellStyle name="Separador de milhares 8 9 4" xfId="24528" xr:uid="{2821134A-3338-42A0-A15C-D4866AB563B1}"/>
    <cellStyle name="Separador de milhares 8 9 4 2" xfId="32680" xr:uid="{DF81E6AA-C34E-40ED-8CBE-B58C4145BD23}"/>
    <cellStyle name="Separador de milhares 8 9 4 3" xfId="40766" xr:uid="{DA3BE520-9600-4195-B0F0-B614A7E5EF45}"/>
    <cellStyle name="Separador de milhares 8 9 4 4" xfId="47412" xr:uid="{69413B59-DB45-44DA-B2D3-2D54D8EA83DB}"/>
    <cellStyle name="Separador de milhares 8 9 5" xfId="33963" xr:uid="{CBF39658-0D2C-4EB0-AF5A-072CD2616406}"/>
    <cellStyle name="Separador de milhares 8 9 5 2" xfId="48842" xr:uid="{98033295-8C16-4861-B4DC-F9EBB9FBBE29}"/>
    <cellStyle name="Separador de milhares 8 9 6" xfId="42439" xr:uid="{DD1A4CFE-92F5-4319-81E7-AB1936100E85}"/>
    <cellStyle name="Separador de milhares 9" xfId="14719" xr:uid="{67FC326B-5C20-44DA-A4CD-A935370CA918}"/>
    <cellStyle name="Separador de milhares 9 2" xfId="14720" xr:uid="{716A037A-A25C-4564-8E52-CACE0FC1EDDF}"/>
    <cellStyle name="Separador de milhares 9 2 10" xfId="17350" xr:uid="{320DD98A-8DA3-421A-9C77-1F2CA27B6EE7}"/>
    <cellStyle name="Separador de milhares 9 2 2" xfId="24533" xr:uid="{D7F6B119-AA22-4C11-9601-8E78B32B0E2B}"/>
    <cellStyle name="Separador de milhares 9 2 2 2" xfId="24534" xr:uid="{E8FC1C88-07EC-4BC2-92D4-3667215D225A}"/>
    <cellStyle name="Separador de milhares 9 2 2 2 2" xfId="31636" xr:uid="{6A999E41-B9B3-4659-8264-C617CF26BAC3}"/>
    <cellStyle name="Separador de milhares 9 2 2 2 3" xfId="40772" xr:uid="{5C4CA226-A499-4405-9621-6103F3D3A0AE}"/>
    <cellStyle name="Separador de milhares 9 2 2 2 4" xfId="46862" xr:uid="{1A44BC74-610A-4A45-8849-EA5CDD422E25}"/>
    <cellStyle name="Separador de milhares 9 2 2 3" xfId="29193" xr:uid="{C0FD207D-71AC-493C-ADC0-DC43F6D54EB5}"/>
    <cellStyle name="Separador de milhares 9 2 2 4" xfId="40771" xr:uid="{21998244-1156-4CBA-9BD3-F4C41B5EF6A3}"/>
    <cellStyle name="Separador de milhares 9 2 2 5" xfId="44418" xr:uid="{F2CAB148-750E-4668-9F58-D8CB15555956}"/>
    <cellStyle name="Separador de milhares 9 2 3" xfId="24535" xr:uid="{1AC067BC-A5D0-4973-9172-B0B571C2A0F0}"/>
    <cellStyle name="Separador de milhares 9 2 3 2" xfId="30413" xr:uid="{06CD359F-B12D-4801-AE13-ED019431562E}"/>
    <cellStyle name="Separador de milhares 9 2 3 3" xfId="40773" xr:uid="{8898D6AC-EC1C-49B1-8BDD-2669758E1DD2}"/>
    <cellStyle name="Separador de milhares 9 2 3 4" xfId="45639" xr:uid="{298D566D-5F96-4DC8-AB33-041E8FA74EC9}"/>
    <cellStyle name="Separador de milhares 9 2 4" xfId="24532" xr:uid="{5EE1550F-8198-40AA-8A50-CCE93A01CE41}"/>
    <cellStyle name="Separador de milhares 9 2 4 2" xfId="32681" xr:uid="{1415ED23-62CB-4BCE-AE86-4935B7C55395}"/>
    <cellStyle name="Separador de milhares 9 2 4 3" xfId="40770" xr:uid="{80CFACE1-66A1-425A-BC74-39A18D78B3A2}"/>
    <cellStyle name="Separador de milhares 9 2 4 4" xfId="47413" xr:uid="{6E134650-68DF-44AB-AEF8-88FB597F0FE8}"/>
    <cellStyle name="Separador de milhares 9 2 5" xfId="25261" xr:uid="{43583BD8-ADB9-4981-AAE4-190C406F4B7C}"/>
    <cellStyle name="Separador de milhares 9 2 5 2" xfId="33964" xr:uid="{1736D086-5993-4CFD-8626-55BD1C026EC4}"/>
    <cellStyle name="Separador de milhares 9 2 5 3" xfId="41203" xr:uid="{1096F956-E7C1-4369-9631-2482359CEE39}"/>
    <cellStyle name="Separador de milhares 9 2 5 4" xfId="48843" xr:uid="{A80F897B-71D8-4ECD-A714-1F751BD5260F}"/>
    <cellStyle name="Separador de milhares 9 2 6" xfId="27108" xr:uid="{CBCA785D-FD36-4352-AFF1-24337A87D09C}"/>
    <cellStyle name="Separador de milhares 9 2 7" xfId="28470" xr:uid="{158409F5-F746-4CEC-950D-85FD94CF32A1}"/>
    <cellStyle name="Separador de milhares 9 2 8" xfId="35522" xr:uid="{ACF2DEA3-C30A-4B12-B39A-FA8D19275172}"/>
    <cellStyle name="Separador de milhares 9 2 9" xfId="43195" xr:uid="{288209DF-0114-4A9E-81DB-361CB52F09CC}"/>
    <cellStyle name="Separador de milhares 9 3" xfId="14721" xr:uid="{8FF953DC-57AB-4EB1-B260-F703F190B9FD}"/>
    <cellStyle name="Separador de milhares 9 3 10" xfId="17351" xr:uid="{106BFAA5-F602-40F6-BF82-8EFCD9CAB4E7}"/>
    <cellStyle name="Separador de milhares 9 3 2" xfId="24537" xr:uid="{932FEA0E-E002-49E7-A7AE-E0EFE61DF116}"/>
    <cellStyle name="Separador de milhares 9 3 2 2" xfId="24538" xr:uid="{7D73FF5A-9585-47AE-A52B-C815156C6CA8}"/>
    <cellStyle name="Separador de milhares 9 3 2 2 2" xfId="31637" xr:uid="{B00A6335-0621-45D5-92C2-57C5F80BA05A}"/>
    <cellStyle name="Separador de milhares 9 3 2 2 3" xfId="40776" xr:uid="{96C34F2F-0798-457B-A77A-0C8AE377B96B}"/>
    <cellStyle name="Separador de milhares 9 3 2 2 4" xfId="46863" xr:uid="{5D9E9288-9580-4BF8-92E7-B97FD1DB4C0E}"/>
    <cellStyle name="Separador de milhares 9 3 2 3" xfId="29194" xr:uid="{83737C5F-2C8D-4ECC-BCB4-AF3DA55DA516}"/>
    <cellStyle name="Separador de milhares 9 3 2 4" xfId="40775" xr:uid="{9E529934-52C9-4338-8383-CCDAB8DC0D9E}"/>
    <cellStyle name="Separador de milhares 9 3 2 5" xfId="44419" xr:uid="{05A83602-02E1-4612-A9C3-ADE80CACA616}"/>
    <cellStyle name="Separador de milhares 9 3 3" xfId="24539" xr:uid="{9FE8BB75-C8F4-4F1F-8F78-6B40DEF1BE3F}"/>
    <cellStyle name="Separador de milhares 9 3 3 2" xfId="30414" xr:uid="{56594431-4819-4155-85DD-F5E37FBFA215}"/>
    <cellStyle name="Separador de milhares 9 3 3 3" xfId="40777" xr:uid="{3CE8E824-85E7-48AA-9550-132D68FA4C53}"/>
    <cellStyle name="Separador de milhares 9 3 3 4" xfId="45640" xr:uid="{C534C063-2E17-43D0-B131-4CDC089B7A70}"/>
    <cellStyle name="Separador de milhares 9 3 4" xfId="24536" xr:uid="{E59A3DD0-3FC1-4113-AAE4-DB35DA351752}"/>
    <cellStyle name="Separador de milhares 9 3 4 2" xfId="32682" xr:uid="{BD2DC724-3FBA-4493-B912-5EC713F4A4A2}"/>
    <cellStyle name="Separador de milhares 9 3 4 3" xfId="40774" xr:uid="{C7D9768B-8866-4812-8609-979BA424523B}"/>
    <cellStyle name="Separador de milhares 9 3 4 4" xfId="47414" xr:uid="{8EEBD4B5-5903-460E-9E1A-DBEB2C58450F}"/>
    <cellStyle name="Separador de milhares 9 3 5" xfId="25262" xr:uid="{985A337F-EFE9-4B26-84AF-01932448BC83}"/>
    <cellStyle name="Separador de milhares 9 3 5 2" xfId="33965" xr:uid="{F1B516EA-10E6-4497-8BA8-F6E12CF2BCF0}"/>
    <cellStyle name="Separador de milhares 9 3 5 3" xfId="41204" xr:uid="{3366575F-EA0A-40CE-A277-3547E6B5EE48}"/>
    <cellStyle name="Separador de milhares 9 3 5 4" xfId="48844" xr:uid="{2C544440-7F03-4898-AC4D-FC0EF6CB4B80}"/>
    <cellStyle name="Separador de milhares 9 3 6" xfId="27109" xr:uid="{A7118D4A-99D7-43AD-A512-85B3D0167EE3}"/>
    <cellStyle name="Separador de milhares 9 3 7" xfId="28471" xr:uid="{6A544532-844C-489F-9231-EA20E5B7330B}"/>
    <cellStyle name="Separador de milhares 9 3 8" xfId="35523" xr:uid="{4D4E1D26-CDB0-4840-B43A-C84291BB346F}"/>
    <cellStyle name="Separador de milhares 9 3 9" xfId="43196" xr:uid="{A9BBB0A7-3FC5-452F-BF7F-430B37B3BB5B}"/>
    <cellStyle name="Separador de milhares 9 4" xfId="14722" xr:uid="{B2E3C6BE-5F60-4FB2-B6AB-6F7680FCF481}"/>
    <cellStyle name="Separador de milhares 9 4 2" xfId="24541" xr:uid="{6E2A715B-2FF6-451F-A485-E7A4B853E366}"/>
    <cellStyle name="Separador de milhares 9 4 2 2" xfId="30881" xr:uid="{5B69B574-9B93-4025-920A-51B1FB3E3169}"/>
    <cellStyle name="Separador de milhares 9 4 2 3" xfId="40779" xr:uid="{E2618EEE-E8AE-4AAC-AC92-CE9BCD912FB7}"/>
    <cellStyle name="Separador de milhares 9 4 2 4" xfId="46107" xr:uid="{BC031F1E-1B4D-4154-AC4F-2976925D1C4E}"/>
    <cellStyle name="Separador de milhares 9 4 3" xfId="24540" xr:uid="{E40A0868-48B0-4F85-BCB3-3E7484E54005}"/>
    <cellStyle name="Separador de milhares 9 4 3 2" xfId="32683" xr:uid="{3E830082-3B65-462F-AE0E-CB1B4423897B}"/>
    <cellStyle name="Separador de milhares 9 4 3 3" xfId="40778" xr:uid="{A4F2BDD7-BF2C-48B5-9ECF-A004B8B20035}"/>
    <cellStyle name="Separador de milhares 9 4 3 4" xfId="47415" xr:uid="{05F18D24-6379-4192-8187-74762DD31507}"/>
    <cellStyle name="Separador de milhares 9 4 4" xfId="26141" xr:uid="{AB49F722-26E1-4041-928D-5566F9557577}"/>
    <cellStyle name="Separador de milhares 9 4 4 2" xfId="33966" xr:uid="{15A61483-9E98-4250-9CFE-925E26D38A28}"/>
    <cellStyle name="Separador de milhares 9 4 4 3" xfId="48845" xr:uid="{94CC36B8-5067-4BE3-9DC5-2FEED0F31498}"/>
    <cellStyle name="Separador de milhares 9 4 5" xfId="27714" xr:uid="{4D60CA23-72A6-4B57-B090-5FA999B4BE37}"/>
    <cellStyle name="Separador de milhares 9 4 6" xfId="35524" xr:uid="{FA276803-6FB9-441A-B760-5EB0157D6587}"/>
    <cellStyle name="Separador de milhares 9 4 7" xfId="43663" xr:uid="{1706E278-62D4-4B48-92D6-108E384D0BE9}"/>
    <cellStyle name="Separador de milhares 9 4 8" xfId="17352" xr:uid="{E1C935C2-C168-499F-825E-3D13D95EA6CB}"/>
    <cellStyle name="Separador de milhares 9 5" xfId="17349" xr:uid="{0BB57B78-9E2F-42B5-B3EF-2CBF84A3F5AB}"/>
    <cellStyle name="Separador de milhares 9 5 2" xfId="24542" xr:uid="{99961D9D-CD5B-43D6-9A8A-675C1F07A5EE}"/>
    <cellStyle name="Separador de milhares 9 5 2 2" xfId="40780" xr:uid="{78D330C6-157F-4E50-9349-1EB729959369}"/>
    <cellStyle name="Separador de milhares 9 5 3" xfId="29658" xr:uid="{9E06B063-4EB3-4FFC-BCD0-188C7CB964F1}"/>
    <cellStyle name="Separador de milhares 9 5 4" xfId="35521" xr:uid="{BDC8CE0B-B7E4-42BF-A36E-DA7F61D2666E}"/>
    <cellStyle name="Separador de milhares 9 5 5" xfId="44884" xr:uid="{E25FE3A7-EB6D-4FA3-85BF-378961340D48}"/>
    <cellStyle name="Separador de milhares 9 6" xfId="18087" xr:uid="{FFB70DC8-2D84-426C-8081-CD474BA6E9BB}"/>
    <cellStyle name="Separador de milhares 9 6 2" xfId="35637" xr:uid="{CCE50EEB-C0AF-43D1-9358-C6F1FF6A1770}"/>
    <cellStyle name="Separador de milhares 9 7" xfId="42440" xr:uid="{B741BBED-59C9-4F10-A364-5AB9BC8E5025}"/>
    <cellStyle name="Sheet Title" xfId="99" xr:uid="{00000000-0005-0000-0000-000065000000}"/>
    <cellStyle name="Table Head_STNDALON" xfId="14723" xr:uid="{D8E9BC61-40B5-4AF2-8E90-51CA11DC7F8F}"/>
    <cellStyle name="Table Title" xfId="14724" xr:uid="{1CBB0030-A629-47C8-A115-C0B5D1DC8C37}"/>
    <cellStyle name="Table Title 2" xfId="14725" xr:uid="{024780DA-3430-4FE1-BC75-62AF34FCEE85}"/>
    <cellStyle name="Table Title 2 2" xfId="16290" xr:uid="{2A74C46E-B4F7-4B34-8F56-E4844E3099A2}"/>
    <cellStyle name="Table Title 2 2 2" xfId="17353" xr:uid="{E4DCF36E-559E-4E47-8533-B5AC92A06721}"/>
    <cellStyle name="Texto de Aviso" xfId="100" xr:uid="{00000000-0005-0000-0000-000066000000}"/>
    <cellStyle name="Texto de Aviso 10" xfId="8501" xr:uid="{5E1F8186-0AE9-42E5-8370-A7A094DE30F2}"/>
    <cellStyle name="Texto de Aviso 100" xfId="8502" xr:uid="{E5BAA9D6-4CA6-473F-B055-FA6B4FF24BEF}"/>
    <cellStyle name="Texto de Aviso 101" xfId="8503" xr:uid="{7DCE1FBC-A46A-4651-86D7-D339C46EFAEB}"/>
    <cellStyle name="Texto de Aviso 102" xfId="8504" xr:uid="{00352F13-7F2A-4BD6-A7BD-42703BA714F3}"/>
    <cellStyle name="Texto de Aviso 103" xfId="8505" xr:uid="{F8978454-B6C2-413E-9CFD-08FA863DE7C2}"/>
    <cellStyle name="Texto de Aviso 104" xfId="8506" xr:uid="{4181094F-B206-4ADE-90C7-9E12508C0CE8}"/>
    <cellStyle name="Texto de Aviso 105" xfId="8507" xr:uid="{61916C8B-727C-4D92-A82F-816EAD742804}"/>
    <cellStyle name="Texto de Aviso 106" xfId="8508" xr:uid="{7D978C90-CCCB-4C19-878D-051F2BCDFCD0}"/>
    <cellStyle name="Texto de Aviso 107" xfId="8509" xr:uid="{307B2028-03E2-415F-B317-D89657E2B918}"/>
    <cellStyle name="Texto de Aviso 108" xfId="8510" xr:uid="{1E4C29A5-585E-4EAA-B881-51FC39DC4797}"/>
    <cellStyle name="Texto de Aviso 109" xfId="8511" xr:uid="{D0268F55-944F-4F47-AAC9-BA28106ECE5E}"/>
    <cellStyle name="Texto de Aviso 11" xfId="8512" xr:uid="{81324327-BE4A-4A27-B324-2B56B7003E27}"/>
    <cellStyle name="Texto de Aviso 110" xfId="8513" xr:uid="{C4E1F6FE-315D-4557-826F-40D84BFADC66}"/>
    <cellStyle name="Texto de Aviso 111" xfId="8514" xr:uid="{9BA38781-9680-4222-84F4-671D3D72644E}"/>
    <cellStyle name="Texto de Aviso 112" xfId="8515" xr:uid="{D64E6771-5C84-4159-A1E5-D6BD17F7EBA8}"/>
    <cellStyle name="Texto de Aviso 113" xfId="8516" xr:uid="{B02D3C91-C8B4-4D6B-A049-0E1A414E8153}"/>
    <cellStyle name="Texto de Aviso 114" xfId="8517" xr:uid="{8D49B0AE-BA57-44FD-9F86-E6E02E153415}"/>
    <cellStyle name="Texto de Aviso 115" xfId="8518" xr:uid="{2475FBEF-5DF2-474D-97C6-1B6D1769E26E}"/>
    <cellStyle name="Texto de Aviso 116" xfId="8519" xr:uid="{633DF801-3FAA-4E07-A0D4-1AA4F69D3181}"/>
    <cellStyle name="Texto de Aviso 117" xfId="8520" xr:uid="{E97A87F7-662D-41EB-9BE5-DAC97EC66619}"/>
    <cellStyle name="Texto de Aviso 118" xfId="8521" xr:uid="{803B1A5C-5BC7-4D2C-A057-397C67623501}"/>
    <cellStyle name="Texto de Aviso 119" xfId="8522" xr:uid="{038A9E79-6DA3-40C6-BD30-4D75AA3FDB10}"/>
    <cellStyle name="Texto de Aviso 12" xfId="8523" xr:uid="{F4B0255D-8521-493B-B18F-2C9715BA8A14}"/>
    <cellStyle name="Texto de Aviso 120" xfId="8524" xr:uid="{3AA694CE-A65A-4C59-B937-A0123EB3EDE0}"/>
    <cellStyle name="Texto de Aviso 121" xfId="8525" xr:uid="{C07430B2-E560-45D8-94B9-3C6859841626}"/>
    <cellStyle name="Texto de Aviso 122" xfId="8526" xr:uid="{BC02DAE2-B790-4577-96A2-F6182DB5CB34}"/>
    <cellStyle name="Texto de Aviso 123" xfId="8527" xr:uid="{9F9D5E3E-6C82-4953-AC61-75E00164331F}"/>
    <cellStyle name="Texto de Aviso 124" xfId="8528" xr:uid="{0654B4E1-AE3C-4941-9505-2DD239328028}"/>
    <cellStyle name="Texto de Aviso 125" xfId="8529" xr:uid="{D38216BB-7E0F-46C3-A604-48DECDF4AE26}"/>
    <cellStyle name="Texto de Aviso 126" xfId="8530" xr:uid="{8C7F3EC2-3382-4166-A8BA-999C9F9B6CD6}"/>
    <cellStyle name="Texto de Aviso 127" xfId="8531" xr:uid="{001DA2D3-460F-4894-B2F8-4EE727D506F9}"/>
    <cellStyle name="Texto de Aviso 128" xfId="8532" xr:uid="{11567ED2-73FB-4513-8967-13E3C37B7E38}"/>
    <cellStyle name="Texto de Aviso 129" xfId="8533" xr:uid="{C78744BC-3C1A-435D-A822-AFB3AD4FC578}"/>
    <cellStyle name="Texto de Aviso 13" xfId="8534" xr:uid="{FBD3930E-198F-4F68-A643-78C78FE90AFF}"/>
    <cellStyle name="Texto de Aviso 130" xfId="8535" xr:uid="{9E164BFA-0F01-42C7-B692-B216233656FC}"/>
    <cellStyle name="Texto de Aviso 131" xfId="8536" xr:uid="{AD68B499-1BB9-459A-BEC4-D15E714FFD36}"/>
    <cellStyle name="Texto de Aviso 132" xfId="8537" xr:uid="{19E03029-521F-439B-A44A-BF03B9892C7E}"/>
    <cellStyle name="Texto de Aviso 133" xfId="8538" xr:uid="{D4648C0F-726B-45F6-93BD-5D76FD19EC65}"/>
    <cellStyle name="Texto de Aviso 134" xfId="8539" xr:uid="{A718ACED-603A-4269-9531-F3E0839E5BF9}"/>
    <cellStyle name="Texto de Aviso 135" xfId="8540" xr:uid="{CAF3861A-947C-47F2-8E9A-595E37A1C1C0}"/>
    <cellStyle name="Texto de Aviso 136" xfId="8541" xr:uid="{B895B02B-D684-492F-83EF-FDF180C948BE}"/>
    <cellStyle name="Texto de Aviso 137" xfId="8542" xr:uid="{F82A4A4D-B168-4BF6-89B7-E5D41A0B6409}"/>
    <cellStyle name="Texto de Aviso 138" xfId="8543" xr:uid="{C694FDC0-3AEC-4B9E-997F-B83EFF103346}"/>
    <cellStyle name="Texto de Aviso 139" xfId="8544" xr:uid="{19987ED6-9978-452C-A6F1-23B2A8984B4C}"/>
    <cellStyle name="Texto de Aviso 14" xfId="8545" xr:uid="{205EE090-A37A-434C-A0F9-CAC842AD3350}"/>
    <cellStyle name="Texto de Aviso 140" xfId="8546" xr:uid="{B19F384D-3ABD-4C8E-9913-A81E915A7483}"/>
    <cellStyle name="Texto de Aviso 141" xfId="8547" xr:uid="{87102CCE-D937-4320-81DC-60BDB583F277}"/>
    <cellStyle name="Texto de Aviso 142" xfId="8548" xr:uid="{19B07B1B-3F9D-4EED-BBF9-BDCC9D67756B}"/>
    <cellStyle name="Texto de Aviso 143" xfId="8549" xr:uid="{254B3662-F718-44CE-9BBD-3DE5A27E1339}"/>
    <cellStyle name="Texto de Aviso 144" xfId="8550" xr:uid="{D9CCEF1B-AD2C-40D4-982E-7990549EAEFF}"/>
    <cellStyle name="Texto de Aviso 145" xfId="8551" xr:uid="{6B92BE68-C80E-4008-88D4-4B3ABE1A6929}"/>
    <cellStyle name="Texto de Aviso 146" xfId="8552" xr:uid="{CA1D1D98-0AC6-49F8-A64D-A04C8B96113F}"/>
    <cellStyle name="Texto de Aviso 147" xfId="8553" xr:uid="{7AAFC595-48CC-445F-B4C1-60CCB0A1816C}"/>
    <cellStyle name="Texto de Aviso 148" xfId="8554" xr:uid="{5B51CD34-D584-4130-AEED-576B6C67CCC8}"/>
    <cellStyle name="Texto de Aviso 149" xfId="8555" xr:uid="{6A25CAB5-9D67-449B-AA56-09BC40A92AFC}"/>
    <cellStyle name="Texto de Aviso 15" xfId="8556" xr:uid="{72FB5F12-77BB-4249-9753-6666773809E5}"/>
    <cellStyle name="Texto de Aviso 150" xfId="8557" xr:uid="{BE979362-E0CC-4206-92E6-95694E0046AE}"/>
    <cellStyle name="Texto de Aviso 151" xfId="8558" xr:uid="{1C096122-5836-47A9-9B47-FFB9B3CA445C}"/>
    <cellStyle name="Texto de Aviso 152" xfId="8559" xr:uid="{7397975C-DFFF-4007-B629-FDE3BC5638E7}"/>
    <cellStyle name="Texto de Aviso 153" xfId="8560" xr:uid="{243696B9-CD8C-4E76-A25B-B9136C8021A3}"/>
    <cellStyle name="Texto de Aviso 154" xfId="8561" xr:uid="{96043C50-C86A-4A52-99E6-740BB743FE35}"/>
    <cellStyle name="Texto de Aviso 155" xfId="8562" xr:uid="{43CF5CAB-3779-42F0-B642-4F38E31FD875}"/>
    <cellStyle name="Texto de Aviso 156" xfId="8563" xr:uid="{E8F8AEFE-279E-4594-BAEB-DA513D27CE26}"/>
    <cellStyle name="Texto de Aviso 157" xfId="8564" xr:uid="{A73F84D8-6F79-4A03-B575-7A9603C88238}"/>
    <cellStyle name="Texto de Aviso 158" xfId="8565" xr:uid="{8D31767B-4539-4B03-B3D6-513261125D3D}"/>
    <cellStyle name="Texto de Aviso 159" xfId="8566" xr:uid="{DF211A07-834E-48F9-921E-430A9C7D3AE3}"/>
    <cellStyle name="Texto de Aviso 16" xfId="8567" xr:uid="{98BD0F90-7A23-4F0C-A0DB-E3024D4CEEB9}"/>
    <cellStyle name="Texto de Aviso 160" xfId="8568" xr:uid="{650363EE-A85A-4AD4-B76A-3B6772DACDFA}"/>
    <cellStyle name="Texto de Aviso 161" xfId="8569" xr:uid="{E660A168-01F6-4356-8D20-67778C2BE331}"/>
    <cellStyle name="Texto de Aviso 162" xfId="8570" xr:uid="{245769D3-5F4A-40BF-A179-B5984AAFCA93}"/>
    <cellStyle name="Texto de Aviso 163" xfId="8571" xr:uid="{5D8EAF4D-9A45-49AD-B63C-D5FFA3B277D0}"/>
    <cellStyle name="Texto de Aviso 164" xfId="8572" xr:uid="{33DC9B22-D329-47C0-B313-8A260E6102C3}"/>
    <cellStyle name="Texto de Aviso 165" xfId="8573" xr:uid="{16252D7B-D6FF-47E3-804C-0929F6139355}"/>
    <cellStyle name="Texto de Aviso 166" xfId="8574" xr:uid="{7BA7CB98-FFEC-42A2-AA2C-8289CAF948A4}"/>
    <cellStyle name="Texto de Aviso 167" xfId="8575" xr:uid="{F4521EE4-B8CF-4701-9293-09A4B22575A7}"/>
    <cellStyle name="Texto de Aviso 168" xfId="8576" xr:uid="{6126D161-04A6-490D-BA03-35CDD3394437}"/>
    <cellStyle name="Texto de Aviso 169" xfId="8577" xr:uid="{5F833A73-B8F8-41A9-B8BE-3CC2350C7791}"/>
    <cellStyle name="Texto de Aviso 17" xfId="8578" xr:uid="{BAD89E10-CF57-4766-A01D-B5AF5F9C26DE}"/>
    <cellStyle name="Texto de Aviso 170" xfId="8579" xr:uid="{AA4EE2DD-F655-4211-B034-4CC287508C20}"/>
    <cellStyle name="Texto de Aviso 171" xfId="8580" xr:uid="{8ADAA052-93F9-48DD-B2F7-03A1982DF957}"/>
    <cellStyle name="Texto de Aviso 172" xfId="8581" xr:uid="{6759A146-CF33-441E-8954-B23345EEA885}"/>
    <cellStyle name="Texto de Aviso 173" xfId="8582" xr:uid="{2C77DFE3-5DDF-49E3-ACAC-4263B2BA922E}"/>
    <cellStyle name="Texto de Aviso 174" xfId="8583" xr:uid="{28F3EA1C-0E87-401B-8C5B-D7C928D0083B}"/>
    <cellStyle name="Texto de Aviso 175" xfId="8584" xr:uid="{18758EE0-0301-4B8D-B442-AEDD64B5D730}"/>
    <cellStyle name="Texto de Aviso 176" xfId="8585" xr:uid="{EB5825BC-F663-4868-9F33-6ED31D7DE53C}"/>
    <cellStyle name="Texto de Aviso 177" xfId="8586" xr:uid="{8A69B411-1532-4D95-BE23-54469ADBFAD3}"/>
    <cellStyle name="Texto de Aviso 178" xfId="8587" xr:uid="{DD5F6BAA-F7B3-4435-8B55-75303F96DC02}"/>
    <cellStyle name="Texto de Aviso 179" xfId="8588" xr:uid="{B417BFCD-074E-41CB-902F-EDECC4E43CE6}"/>
    <cellStyle name="Texto de Aviso 18" xfId="8589" xr:uid="{777E2F87-D4B8-4D54-9437-84C886197604}"/>
    <cellStyle name="Texto de Aviso 180" xfId="8590" xr:uid="{B42CC192-89CE-41B9-BB0C-116C0B8082D2}"/>
    <cellStyle name="Texto de Aviso 181" xfId="8591" xr:uid="{BB6591F2-0C6A-4F70-9AFC-477635ADA95E}"/>
    <cellStyle name="Texto de Aviso 182" xfId="8592" xr:uid="{BF61098E-C3C5-4E54-BA5E-CA68643BA84C}"/>
    <cellStyle name="Texto de Aviso 183" xfId="8593" xr:uid="{07B7EDB2-6C14-40EC-A87B-7321D1E3BF56}"/>
    <cellStyle name="Texto de Aviso 184" xfId="8594" xr:uid="{959B2A66-90BB-426F-9626-C668014F156A}"/>
    <cellStyle name="Texto de Aviso 185" xfId="8595" xr:uid="{05F3E649-ACA8-467F-819C-296DA6AAFADB}"/>
    <cellStyle name="Texto de Aviso 186" xfId="8596" xr:uid="{7044DE39-CFEF-47D0-86E5-263FA3D084A5}"/>
    <cellStyle name="Texto de Aviso 187" xfId="8597" xr:uid="{90B21D3B-1DBE-4BEE-AE82-B13410DD42C7}"/>
    <cellStyle name="Texto de Aviso 188" xfId="8598" xr:uid="{768B8676-8D21-4116-9746-3892558BD350}"/>
    <cellStyle name="Texto de Aviso 189" xfId="8599" xr:uid="{22857593-418C-41E5-9D52-9F3BC8E6849E}"/>
    <cellStyle name="Texto de Aviso 19" xfId="8600" xr:uid="{5E91D476-A600-41ED-8FF6-7C4A30F7EB20}"/>
    <cellStyle name="Texto de Aviso 190" xfId="8601" xr:uid="{4DE1C121-1155-40AE-AF2A-2638A7D58A96}"/>
    <cellStyle name="Texto de Aviso 191" xfId="8602" xr:uid="{C43A9788-2343-449A-A857-FA101EBA25B9}"/>
    <cellStyle name="Texto de Aviso 192" xfId="8603" xr:uid="{9C290038-0132-4BDA-8F10-DE758A052BA5}"/>
    <cellStyle name="Texto de Aviso 193" xfId="8604" xr:uid="{9BBE1D84-973A-466B-95CB-741139B4A143}"/>
    <cellStyle name="Texto de Aviso 194" xfId="8605" xr:uid="{FFBC19DF-C8D1-4BA4-8A40-9CB256A601C0}"/>
    <cellStyle name="Texto de Aviso 195" xfId="8606" xr:uid="{2310D50D-43EB-42CF-9E2E-4EBA2CF3C73D}"/>
    <cellStyle name="Texto de Aviso 196" xfId="8607" xr:uid="{C9250097-342F-4006-AB4D-8686C4B443A4}"/>
    <cellStyle name="Texto de Aviso 197" xfId="8608" xr:uid="{27245A1F-0050-49BB-9572-7CA3DC3D3718}"/>
    <cellStyle name="Texto de Aviso 198" xfId="8609" xr:uid="{BBE15911-8687-4EA5-BDF9-D703C69FFE71}"/>
    <cellStyle name="Texto de Aviso 199" xfId="8610" xr:uid="{B19BC8D2-5F07-4081-B1B1-64FD5C57917D}"/>
    <cellStyle name="Texto de Aviso 2" xfId="8611" xr:uid="{BBBC17F2-9B6F-4FEF-9F9B-3B1B090927A4}"/>
    <cellStyle name="Texto de Aviso 2 2" xfId="14726" xr:uid="{D8BD9909-66F3-46EC-879C-7D8EAE72BCFD}"/>
    <cellStyle name="Texto de Aviso 2 3" xfId="14727" xr:uid="{DD54465D-3037-4E8C-B0CC-868E25135981}"/>
    <cellStyle name="Texto de Aviso 2 4" xfId="32043" xr:uid="{506E1C4C-0BC2-4753-A1E6-C425EAF33F77}"/>
    <cellStyle name="Texto de Aviso 20" xfId="8612" xr:uid="{7DAD66C6-04B2-4958-A1AB-855D023DA6DC}"/>
    <cellStyle name="Texto de Aviso 200" xfId="8613" xr:uid="{5E532B5B-BE54-4BE1-9B3F-A4678A61E05D}"/>
    <cellStyle name="Texto de Aviso 201" xfId="8614" xr:uid="{AE1FD7B7-E26E-4EE9-ADA8-188E5530E99B}"/>
    <cellStyle name="Texto de Aviso 202" xfId="8615" xr:uid="{78BEA4E3-F535-4C9A-B621-6E85063F761C}"/>
    <cellStyle name="Texto de Aviso 203" xfId="8616" xr:uid="{11151A41-81A0-47BE-B895-BCB8C239B60A}"/>
    <cellStyle name="Texto de Aviso 204" xfId="8617" xr:uid="{0F438771-D674-487D-B553-46AC07849859}"/>
    <cellStyle name="Texto de Aviso 205" xfId="8618" xr:uid="{B8C852E4-6D9B-4952-A720-0C8A2634763A}"/>
    <cellStyle name="Texto de Aviso 206" xfId="8619" xr:uid="{E82B907A-4B08-4396-8097-2443E69E76A7}"/>
    <cellStyle name="Texto de Aviso 207" xfId="8620" xr:uid="{C5D8A28F-8193-41E0-8DF3-E88A847A16A3}"/>
    <cellStyle name="Texto de Aviso 208" xfId="8621" xr:uid="{87401C55-AEE5-48F9-861F-889AEBB11548}"/>
    <cellStyle name="Texto de Aviso 209" xfId="8622" xr:uid="{E55DF64F-2A1F-4C43-BB3D-14A368FA9866}"/>
    <cellStyle name="Texto de Aviso 21" xfId="8623" xr:uid="{BEF9DB56-8815-48AF-B5BC-CF94C0BC3E06}"/>
    <cellStyle name="Texto de Aviso 210" xfId="8624" xr:uid="{8D183F48-EFC9-4CE8-A186-242BC3F51F33}"/>
    <cellStyle name="Texto de Aviso 211" xfId="8625" xr:uid="{EBD08DBE-B93D-42C0-A4DF-4C25F8F6E0EB}"/>
    <cellStyle name="Texto de Aviso 212" xfId="8626" xr:uid="{8AC10B75-6DBD-41E9-9CE2-2D4B82DED9E7}"/>
    <cellStyle name="Texto de Aviso 213" xfId="8627" xr:uid="{910C5695-9CC8-4560-8E7B-ACA2AA7159CE}"/>
    <cellStyle name="Texto de Aviso 214" xfId="8628" xr:uid="{1977F62D-474E-41E8-A094-594310C8B1FB}"/>
    <cellStyle name="Texto de Aviso 215" xfId="8629" xr:uid="{64D754E5-FFB2-499C-A900-898AED184CC1}"/>
    <cellStyle name="Texto de Aviso 216" xfId="8630" xr:uid="{7C5553FB-1275-461B-915F-A72795D870D3}"/>
    <cellStyle name="Texto de Aviso 217" xfId="8631" xr:uid="{03001388-A3B2-4D17-BF4B-63CE75759222}"/>
    <cellStyle name="Texto de Aviso 218" xfId="8632" xr:uid="{44E02344-C5CC-4E17-913E-3E41A639A0CA}"/>
    <cellStyle name="Texto de Aviso 219" xfId="8633" xr:uid="{DA673C9B-39AD-420C-832A-1330B86AC745}"/>
    <cellStyle name="Texto de Aviso 22" xfId="8634" xr:uid="{0FD02CB1-5D85-422E-A15E-B83693F1C3F3}"/>
    <cellStyle name="Texto de Aviso 220" xfId="8635" xr:uid="{36F1534B-9601-44E0-B170-820873A44001}"/>
    <cellStyle name="Texto de Aviso 221" xfId="8636" xr:uid="{E32629E5-1F74-4029-A0B9-FEA83F171166}"/>
    <cellStyle name="Texto de Aviso 222" xfId="8637" xr:uid="{0AF40D51-7A8A-470D-9A31-5F767B871E33}"/>
    <cellStyle name="Texto de Aviso 223" xfId="8638" xr:uid="{D61146B1-4AF5-49DB-8E4E-8B2802CCE24D}"/>
    <cellStyle name="Texto de Aviso 224" xfId="8639" xr:uid="{C65008FD-0A52-437B-A915-E7CD6E6AF6B1}"/>
    <cellStyle name="Texto de Aviso 225" xfId="8640" xr:uid="{169B7AF0-2EF1-4451-8B50-E0482D0A97A2}"/>
    <cellStyle name="Texto de Aviso 226" xfId="8641" xr:uid="{6429F9CF-FD8F-450B-819E-F0F126E07972}"/>
    <cellStyle name="Texto de Aviso 227" xfId="8642" xr:uid="{9255E377-F392-4881-B4DE-C8928BD34901}"/>
    <cellStyle name="Texto de Aviso 228" xfId="8643" xr:uid="{E602EE4C-D62B-4A07-B886-CE58F26DB804}"/>
    <cellStyle name="Texto de Aviso 229" xfId="8644" xr:uid="{C65184F4-B467-48D6-8132-5E1BF1BD895B}"/>
    <cellStyle name="Texto de Aviso 23" xfId="8645" xr:uid="{94319DB5-C674-4209-BD88-58B9ED6EE0A2}"/>
    <cellStyle name="Texto de Aviso 230" xfId="8646" xr:uid="{45E6A652-4487-4B81-B6E9-51EF8AB80EA1}"/>
    <cellStyle name="Texto de Aviso 231" xfId="8647" xr:uid="{5E852774-39D0-476B-9875-0EAEF0D2B6B0}"/>
    <cellStyle name="Texto de Aviso 232" xfId="8648" xr:uid="{FC6FB638-575C-4E8D-9428-9AE2697B139F}"/>
    <cellStyle name="Texto de Aviso 233" xfId="8649" xr:uid="{04E0708D-199D-4075-BF1E-64F35ECC238B}"/>
    <cellStyle name="Texto de Aviso 234" xfId="8650" xr:uid="{D0B485AB-F3F7-4A30-9B00-B8A2C0071BD3}"/>
    <cellStyle name="Texto de Aviso 235" xfId="8651" xr:uid="{51CC3926-50C1-4AA8-A94C-D97AE15B4C2E}"/>
    <cellStyle name="Texto de Aviso 236" xfId="8652" xr:uid="{58A3D20B-740D-40C2-837E-0BBB393EE6F3}"/>
    <cellStyle name="Texto de Aviso 237" xfId="8653" xr:uid="{295DE145-6D62-4D9E-BB45-A44A6586B71F}"/>
    <cellStyle name="Texto de Aviso 238" xfId="8654" xr:uid="{66B7C8D5-07CD-4EE4-B093-F394770FF32B}"/>
    <cellStyle name="Texto de Aviso 239" xfId="8655" xr:uid="{E1FCBBD4-41D1-4A7E-B1B1-0ADD19A22F1A}"/>
    <cellStyle name="Texto de Aviso 24" xfId="8656" xr:uid="{CE2D4CC7-887D-4DC3-A549-55262EFFEC9D}"/>
    <cellStyle name="Texto de Aviso 240" xfId="8657" xr:uid="{689621E2-125F-4D49-9B2B-6B7218904FF4}"/>
    <cellStyle name="Texto de Aviso 241" xfId="8658" xr:uid="{76EA5CC8-C5D1-469E-94E7-26D0F8E23C10}"/>
    <cellStyle name="Texto de Aviso 242" xfId="8659" xr:uid="{C5535DB3-231F-4AE5-A3C9-5ABA6A1E502C}"/>
    <cellStyle name="Texto de Aviso 243" xfId="8660" xr:uid="{038D75BC-FE99-4CFC-B0E6-FA297A1E50F5}"/>
    <cellStyle name="Texto de Aviso 244" xfId="8661" xr:uid="{7B8A392F-BFC5-474F-BC01-6E0F4CFBDF49}"/>
    <cellStyle name="Texto de Aviso 245" xfId="8662" xr:uid="{4BC984C4-A28D-43EF-A966-48FD493902E6}"/>
    <cellStyle name="Texto de Aviso 246" xfId="8663" xr:uid="{A1835113-C900-443E-B1DE-87DE85D48C98}"/>
    <cellStyle name="Texto de Aviso 247" xfId="8664" xr:uid="{610364C9-A809-4AB1-A58F-041208794B0C}"/>
    <cellStyle name="Texto de Aviso 248" xfId="8665" xr:uid="{21428050-5E62-4DC2-A598-AAC28D74C973}"/>
    <cellStyle name="Texto de Aviso 249" xfId="8666" xr:uid="{BAF6709C-D2B8-4111-A97F-38B39A34228B}"/>
    <cellStyle name="Texto de Aviso 25" xfId="8667" xr:uid="{A62A68A2-2B49-4954-8EF7-C2B37C8A6B51}"/>
    <cellStyle name="Texto de Aviso 250" xfId="8668" xr:uid="{A4136F49-7DDB-46FA-B342-A93D5DAD93BC}"/>
    <cellStyle name="Texto de Aviso 251" xfId="8669" xr:uid="{FF3B9B4A-B0A1-4F1E-A1A5-D5BAFAB6A74E}"/>
    <cellStyle name="Texto de Aviso 252" xfId="8670" xr:uid="{24C58CD1-19E3-4836-A860-8F912CC8A0D6}"/>
    <cellStyle name="Texto de Aviso 253" xfId="8671" xr:uid="{3C7CB6CA-75FC-4690-A002-E5DD3EBC424B}"/>
    <cellStyle name="Texto de Aviso 254" xfId="8672" xr:uid="{757AC580-AF11-4F33-A32E-D39EFBF3017C}"/>
    <cellStyle name="Texto de Aviso 255" xfId="8673" xr:uid="{DAFC2493-5E96-428E-9C6D-BFF274FFCBCD}"/>
    <cellStyle name="Texto de Aviso 256" xfId="15915" xr:uid="{CA102F9A-B58C-4CAB-A862-92D0FDBCF81F}"/>
    <cellStyle name="Texto de Aviso 26" xfId="8674" xr:uid="{B5993062-8AB8-41DA-AD62-54B9A4313965}"/>
    <cellStyle name="Texto de Aviso 27" xfId="8675" xr:uid="{0F4CB1D0-65E6-400B-B867-F463150E69E8}"/>
    <cellStyle name="Texto de Aviso 28" xfId="8676" xr:uid="{FC5E816D-9354-4A44-88F6-F7E3F0A4285D}"/>
    <cellStyle name="Texto de Aviso 29" xfId="8677" xr:uid="{539899CD-9072-4583-AD74-4F7C2AE1B541}"/>
    <cellStyle name="Texto de Aviso 3" xfId="8678" xr:uid="{7237DE5E-C255-42D7-BCD3-60AE0EC4DFE6}"/>
    <cellStyle name="Texto de Aviso 30" xfId="8679" xr:uid="{E9114582-EB39-4267-8D2E-3D9CA2CDED9F}"/>
    <cellStyle name="Texto de Aviso 31" xfId="8680" xr:uid="{30A9BF49-09E9-4CA7-B4EF-1FDD39D67529}"/>
    <cellStyle name="Texto de Aviso 32" xfId="8681" xr:uid="{9ECD1D85-3D5E-4000-9D3E-03398259BFBE}"/>
    <cellStyle name="Texto de Aviso 33" xfId="8682" xr:uid="{69C64190-6345-4DE1-B85E-FA4A069D999F}"/>
    <cellStyle name="Texto de Aviso 34" xfId="8683" xr:uid="{F993F661-84F6-45FA-97E1-1C345AAADC28}"/>
    <cellStyle name="Texto de Aviso 35" xfId="8684" xr:uid="{D969139A-20FD-4188-B842-747BB85C473A}"/>
    <cellStyle name="Texto de Aviso 36" xfId="8685" xr:uid="{C3BE036F-1F56-4D4B-BB9D-268FDD25F8A9}"/>
    <cellStyle name="Texto de Aviso 37" xfId="8686" xr:uid="{1A10D3AA-6B99-4EF6-B319-254872F42695}"/>
    <cellStyle name="Texto de Aviso 38" xfId="8687" xr:uid="{D30CF6EB-A679-4A77-B862-2DF2F9E45740}"/>
    <cellStyle name="Texto de Aviso 39" xfId="8688" xr:uid="{63F76050-3CD3-4762-9DA7-F54D2DF05C4E}"/>
    <cellStyle name="Texto de Aviso 4" xfId="8689" xr:uid="{0A24574B-2300-4EE3-AEB1-7A2E6775D252}"/>
    <cellStyle name="Texto de Aviso 40" xfId="8690" xr:uid="{2B62D5DC-E930-4C39-8B87-F6F54E1DE1F6}"/>
    <cellStyle name="Texto de Aviso 41" xfId="8691" xr:uid="{6187F3AF-7F98-4A35-B32E-99A985ABB9FF}"/>
    <cellStyle name="Texto de Aviso 42" xfId="8692" xr:uid="{943ADB9F-99C1-4899-B18B-B73316D2A622}"/>
    <cellStyle name="Texto de Aviso 43" xfId="8693" xr:uid="{DDCD8E32-9097-4FA5-B981-31B5361B28D9}"/>
    <cellStyle name="Texto de Aviso 44" xfId="8694" xr:uid="{B8862E5D-6E35-4C76-982F-ADDEBF0FC614}"/>
    <cellStyle name="Texto de Aviso 45" xfId="8695" xr:uid="{24901C51-D372-4083-9758-692F4F05895D}"/>
    <cellStyle name="Texto de Aviso 46" xfId="8696" xr:uid="{14910249-618B-42FD-B494-BA4B26DD76F0}"/>
    <cellStyle name="Texto de Aviso 47" xfId="8697" xr:uid="{80F423A8-F93C-4FE0-A9D8-43FF3C20DC6D}"/>
    <cellStyle name="Texto de Aviso 48" xfId="8698" xr:uid="{C66AF3E0-841B-41D5-B99B-DAAE0AD3A30A}"/>
    <cellStyle name="Texto de Aviso 49" xfId="8699" xr:uid="{7FC9E6E9-737A-4634-80A0-604589E86156}"/>
    <cellStyle name="Texto de Aviso 5" xfId="8700" xr:uid="{CDF8E59A-1C27-4D9C-BD4B-956FD8FB1321}"/>
    <cellStyle name="Texto de Aviso 50" xfId="8701" xr:uid="{08D95C85-5845-465E-9F88-4E7B57AC75DB}"/>
    <cellStyle name="Texto de Aviso 51" xfId="8702" xr:uid="{3BA06DAD-21B2-48FB-8F95-660648400EF0}"/>
    <cellStyle name="Texto de Aviso 52" xfId="8703" xr:uid="{7506A417-A3E9-4437-9BB1-CFFA744E3A70}"/>
    <cellStyle name="Texto de Aviso 53" xfId="8704" xr:uid="{F7773496-0FBE-4C64-8CF8-F4A6C95DB769}"/>
    <cellStyle name="Texto de Aviso 54" xfId="8705" xr:uid="{B21155BC-CB25-480B-8BFB-6408D989FDF2}"/>
    <cellStyle name="Texto de Aviso 55" xfId="8706" xr:uid="{B9475CEE-00B3-455D-BBC0-9CF848741F08}"/>
    <cellStyle name="Texto de Aviso 56" xfId="8707" xr:uid="{9CCA7053-D624-47CA-94C8-4FF0A73A866B}"/>
    <cellStyle name="Texto de Aviso 57" xfId="8708" xr:uid="{4AB90230-467A-47F1-A249-0AE2DB026E45}"/>
    <cellStyle name="Texto de Aviso 58" xfId="8709" xr:uid="{B5E0673C-7374-4D90-AD8E-55E5C507D14A}"/>
    <cellStyle name="Texto de Aviso 59" xfId="8710" xr:uid="{BB7D450C-0643-4642-9FAD-26D6BF41B8DF}"/>
    <cellStyle name="Texto de Aviso 6" xfId="8711" xr:uid="{B86C1F38-D204-4921-80C0-3504CCA0E5ED}"/>
    <cellStyle name="Texto de Aviso 60" xfId="8712" xr:uid="{BFAE8DCB-B5C2-4BEE-B81F-1C579A19A9E7}"/>
    <cellStyle name="Texto de Aviso 61" xfId="8713" xr:uid="{D0977AE0-1E7D-4EF3-97AE-010798CF2F6F}"/>
    <cellStyle name="Texto de Aviso 62" xfId="8714" xr:uid="{912C39A3-6884-4347-BCED-A0CC08B45C66}"/>
    <cellStyle name="Texto de Aviso 63" xfId="8715" xr:uid="{622E5BF0-2698-4171-B38D-DB15BC3DDA3E}"/>
    <cellStyle name="Texto de Aviso 64" xfId="8716" xr:uid="{B4F5F471-658C-4677-9786-2823A852F360}"/>
    <cellStyle name="Texto de Aviso 65" xfId="8717" xr:uid="{9BC517BD-8466-4168-9C06-E32A53BAB4D3}"/>
    <cellStyle name="Texto de Aviso 66" xfId="8718" xr:uid="{22D3F8C5-24A0-469B-89D6-CA8898E6968A}"/>
    <cellStyle name="Texto de Aviso 67" xfId="8719" xr:uid="{D270FFA3-4B9E-4A5B-9D60-91F4E94F2B59}"/>
    <cellStyle name="Texto de Aviso 68" xfId="8720" xr:uid="{EA3B4E22-4C90-4F51-8358-3C6305CAB239}"/>
    <cellStyle name="Texto de Aviso 69" xfId="8721" xr:uid="{6C2A3B74-89DF-4CB6-A745-F60A17B8C744}"/>
    <cellStyle name="Texto de Aviso 7" xfId="8722" xr:uid="{AAC6A108-CC24-4D94-8D70-EB1E943D0B89}"/>
    <cellStyle name="Texto de Aviso 70" xfId="8723" xr:uid="{65D20979-237F-4220-9F6F-31576F0184F8}"/>
    <cellStyle name="Texto de Aviso 71" xfId="8724" xr:uid="{39238532-C15E-4CCE-AE45-C014F163CA52}"/>
    <cellStyle name="Texto de Aviso 72" xfId="8725" xr:uid="{247BCC7A-CA26-414E-95C3-FBC814617288}"/>
    <cellStyle name="Texto de Aviso 73" xfId="8726" xr:uid="{048ECDAA-524F-4B88-A9C3-B745B73ED2A1}"/>
    <cellStyle name="Texto de Aviso 74" xfId="8727" xr:uid="{F7FBFFDB-4FAE-4E20-B7AF-571F7D9F2686}"/>
    <cellStyle name="Texto de Aviso 75" xfId="8728" xr:uid="{D14A3535-2547-464A-9CB7-5334C4975DF9}"/>
    <cellStyle name="Texto de Aviso 76" xfId="8729" xr:uid="{0793B0B6-FC09-4951-9729-E34A85E2EE1A}"/>
    <cellStyle name="Texto de Aviso 77" xfId="8730" xr:uid="{84A42D42-6E33-43AA-85B3-1F916DECAD28}"/>
    <cellStyle name="Texto de Aviso 78" xfId="8731" xr:uid="{FFF15A74-ECC0-4592-A3F0-251B2424E92C}"/>
    <cellStyle name="Texto de Aviso 79" xfId="8732" xr:uid="{F26ECC54-0828-407D-AADE-650A3BCF18EE}"/>
    <cellStyle name="Texto de Aviso 8" xfId="8733" xr:uid="{37A101B2-6F26-4CC0-97D7-A8DD60A38A85}"/>
    <cellStyle name="Texto de Aviso 80" xfId="8734" xr:uid="{6421A1A1-F54E-4ECB-B511-53FC6323494A}"/>
    <cellStyle name="Texto de Aviso 81" xfId="8735" xr:uid="{82D38049-98C3-4D24-8923-FF1073ECD489}"/>
    <cellStyle name="Texto de Aviso 82" xfId="8736" xr:uid="{7A14FB0E-7E7F-41B7-9320-FFCDF07882C3}"/>
    <cellStyle name="Texto de Aviso 83" xfId="8737" xr:uid="{F5B0AA65-1439-4DAC-98D7-7FA7F109CF14}"/>
    <cellStyle name="Texto de Aviso 84" xfId="8738" xr:uid="{D8154388-060F-4EAD-A467-CEDA65E49E81}"/>
    <cellStyle name="Texto de Aviso 85" xfId="8739" xr:uid="{1FAB015D-D585-4D64-BCE7-D0BAE1B24B22}"/>
    <cellStyle name="Texto de Aviso 86" xfId="8740" xr:uid="{4A409DBA-E943-4F40-BBC7-9351D14CF57A}"/>
    <cellStyle name="Texto de Aviso 87" xfId="8741" xr:uid="{26ED2041-8026-4174-8BC7-BFD5DDB9F72E}"/>
    <cellStyle name="Texto de Aviso 88" xfId="8742" xr:uid="{26BFFE37-3547-4984-BBA6-FD2DB660831B}"/>
    <cellStyle name="Texto de Aviso 89" xfId="8743" xr:uid="{A8873A0F-01B4-48FD-806D-934B40043DE3}"/>
    <cellStyle name="Texto de Aviso 9" xfId="8744" xr:uid="{4F1CAD55-FC3C-4B4D-95D7-CFD8E65E6755}"/>
    <cellStyle name="Texto de Aviso 90" xfId="8745" xr:uid="{F180335A-9A13-4C21-82F2-6B0CEAD9F71D}"/>
    <cellStyle name="Texto de Aviso 91" xfId="8746" xr:uid="{46A1E199-7692-4F86-8C87-1BDD6E38C7CD}"/>
    <cellStyle name="Texto de Aviso 92" xfId="8747" xr:uid="{C35DEABC-2CBA-4C30-B92C-ACCC6E785811}"/>
    <cellStyle name="Texto de Aviso 93" xfId="8748" xr:uid="{D5EEA84A-690A-4618-A927-30E4CD8EAA48}"/>
    <cellStyle name="Texto de Aviso 94" xfId="8749" xr:uid="{C57A8ED1-DD25-4AFE-9CA8-E88E298E7E5D}"/>
    <cellStyle name="Texto de Aviso 95" xfId="8750" xr:uid="{F245E15B-D485-494B-8583-0CC8D08485C7}"/>
    <cellStyle name="Texto de Aviso 96" xfId="8751" xr:uid="{8F32073A-5C8B-433C-AE74-93F3DE01F19B}"/>
    <cellStyle name="Texto de Aviso 97" xfId="8752" xr:uid="{438F975F-D783-4539-965F-BC336C9F566B}"/>
    <cellStyle name="Texto de Aviso 98" xfId="8753" xr:uid="{61E6C446-3982-408A-8732-3B9503DEFD80}"/>
    <cellStyle name="Texto de Aviso 99" xfId="8754" xr:uid="{7FE8F815-75BB-4111-A05B-47E0874FC2AA}"/>
    <cellStyle name="Texto Explicativo" xfId="101" xr:uid="{00000000-0005-0000-0000-000067000000}"/>
    <cellStyle name="Texto Explicativo 10" xfId="8755" xr:uid="{DC213ECC-A415-4004-B822-A2F252B03A93}"/>
    <cellStyle name="Texto Explicativo 100" xfId="8756" xr:uid="{EB470787-0C1C-4BDD-8C72-98C780E2C090}"/>
    <cellStyle name="Texto Explicativo 101" xfId="8757" xr:uid="{F8BBB7C1-4AD8-4D08-9B03-3F73A21B34B3}"/>
    <cellStyle name="Texto Explicativo 102" xfId="8758" xr:uid="{6FC7454B-FA36-4A0A-BD05-010DE409AEEE}"/>
    <cellStyle name="Texto Explicativo 103" xfId="8759" xr:uid="{A9098D5F-B117-4763-A093-C34B0A970616}"/>
    <cellStyle name="Texto Explicativo 104" xfId="8760" xr:uid="{B3B25115-CB72-4F4C-B861-5913A8D96A9C}"/>
    <cellStyle name="Texto Explicativo 105" xfId="8761" xr:uid="{FDDDCDDD-F3B5-4922-B22A-453DA09C80EC}"/>
    <cellStyle name="Texto Explicativo 106" xfId="8762" xr:uid="{5D5F3742-1678-4269-B8F6-A35FD0FA5C28}"/>
    <cellStyle name="Texto Explicativo 107" xfId="8763" xr:uid="{7CB758D2-6A0E-4EA5-94FD-5ABDD1155E3A}"/>
    <cellStyle name="Texto Explicativo 108" xfId="8764" xr:uid="{921F4404-1A67-4D46-B483-B93E234D474C}"/>
    <cellStyle name="Texto Explicativo 109" xfId="8765" xr:uid="{BDBF047A-13CD-40FB-85FD-95448BA35155}"/>
    <cellStyle name="Texto Explicativo 11" xfId="8766" xr:uid="{FF97E05F-F1D6-49FF-B9DC-3E1F15060E23}"/>
    <cellStyle name="Texto Explicativo 110" xfId="8767" xr:uid="{03E7D5BA-7324-4214-B054-C3425E948657}"/>
    <cellStyle name="Texto Explicativo 111" xfId="8768" xr:uid="{45383249-15FA-4454-9A95-DF556783E222}"/>
    <cellStyle name="Texto Explicativo 112" xfId="8769" xr:uid="{A81B40D1-7B9C-4694-8391-E0B78E7671F1}"/>
    <cellStyle name="Texto Explicativo 113" xfId="8770" xr:uid="{551DC903-92EB-41D7-8F0E-A59B476C1301}"/>
    <cellStyle name="Texto Explicativo 114" xfId="8771" xr:uid="{BA721717-5BAA-4587-AABC-60108C8A6D91}"/>
    <cellStyle name="Texto Explicativo 115" xfId="8772" xr:uid="{27EA3F9C-6E50-4148-B1BF-65227AC3E95D}"/>
    <cellStyle name="Texto Explicativo 116" xfId="8773" xr:uid="{048ED312-0067-4AD4-B643-F6057D02CA47}"/>
    <cellStyle name="Texto Explicativo 117" xfId="8774" xr:uid="{4BF060ED-D0F1-41AB-9215-8EE69A02B55F}"/>
    <cellStyle name="Texto Explicativo 118" xfId="8775" xr:uid="{743675AF-8353-49A4-9471-BD938C55013D}"/>
    <cellStyle name="Texto Explicativo 119" xfId="8776" xr:uid="{E0CF5FB7-D6D2-4822-AAB3-FB73C63E266D}"/>
    <cellStyle name="Texto Explicativo 12" xfId="8777" xr:uid="{F939DD58-3F07-4B0D-B8FF-E761AA5F1EC4}"/>
    <cellStyle name="Texto Explicativo 120" xfId="8778" xr:uid="{DA35FA84-C019-4A1A-ABA6-8C3C35139C05}"/>
    <cellStyle name="Texto Explicativo 121" xfId="8779" xr:uid="{2DB21B57-BE4C-45CE-BC11-177D665A1449}"/>
    <cellStyle name="Texto Explicativo 122" xfId="8780" xr:uid="{F83BB53F-B8B3-44FB-9161-B194EAADB53F}"/>
    <cellStyle name="Texto Explicativo 123" xfId="8781" xr:uid="{52391430-C1F3-4A11-8907-E7F3ADB806CD}"/>
    <cellStyle name="Texto Explicativo 124" xfId="8782" xr:uid="{C75B65C9-0016-4E08-A072-24C65FC9B965}"/>
    <cellStyle name="Texto Explicativo 125" xfId="8783" xr:uid="{D41513AD-1127-4F77-A72F-DE021FB7B080}"/>
    <cellStyle name="Texto Explicativo 126" xfId="8784" xr:uid="{23D3892A-7AD8-4BF4-9C3D-92CE9BD4955B}"/>
    <cellStyle name="Texto Explicativo 127" xfId="8785" xr:uid="{907FFA24-C229-4E48-964A-27CE7CC3FB1E}"/>
    <cellStyle name="Texto Explicativo 128" xfId="8786" xr:uid="{77AAB4BB-4F96-4C57-ABD3-04AB9F2E310E}"/>
    <cellStyle name="Texto Explicativo 129" xfId="8787" xr:uid="{DF77CC6B-2167-4E44-93AB-3F95121205BD}"/>
    <cellStyle name="Texto Explicativo 13" xfId="8788" xr:uid="{E9B1DD58-ADFD-43CA-BB07-2BC5F8B6C419}"/>
    <cellStyle name="Texto Explicativo 130" xfId="8789" xr:uid="{D42B195F-5A8A-445A-92DE-2DB004929DF5}"/>
    <cellStyle name="Texto Explicativo 131" xfId="8790" xr:uid="{1006CF58-E122-466E-9649-4066D84881DC}"/>
    <cellStyle name="Texto Explicativo 132" xfId="8791" xr:uid="{1891AC2F-C1C2-4605-861C-5FB8B9320C83}"/>
    <cellStyle name="Texto Explicativo 133" xfId="8792" xr:uid="{545A710C-8AFE-4D24-8BBF-1EE4C8821856}"/>
    <cellStyle name="Texto Explicativo 134" xfId="8793" xr:uid="{DB98621B-EB28-43E8-A8F3-EF0474A4EB7D}"/>
    <cellStyle name="Texto Explicativo 135" xfId="8794" xr:uid="{21978141-99A1-4C98-9B68-04DFB271561A}"/>
    <cellStyle name="Texto Explicativo 136" xfId="8795" xr:uid="{3B516BED-D350-4EF7-9DDF-205CD22058A5}"/>
    <cellStyle name="Texto Explicativo 137" xfId="8796" xr:uid="{F1946509-0F08-47A5-A2B3-0AC975C39450}"/>
    <cellStyle name="Texto Explicativo 138" xfId="8797" xr:uid="{155C6851-100B-4533-8D4A-0346DDDA68C5}"/>
    <cellStyle name="Texto Explicativo 139" xfId="8798" xr:uid="{B325AA00-4858-48F9-91D0-315DB280640F}"/>
    <cellStyle name="Texto Explicativo 14" xfId="8799" xr:uid="{768DBE91-73C1-4C80-A46D-5670AFF9FC8E}"/>
    <cellStyle name="Texto Explicativo 140" xfId="8800" xr:uid="{C4F19D9E-E417-41BA-AFE0-30AF818A09F5}"/>
    <cellStyle name="Texto Explicativo 141" xfId="8801" xr:uid="{8A41E95E-C166-4484-AAD3-7C8A50974C37}"/>
    <cellStyle name="Texto Explicativo 142" xfId="8802" xr:uid="{8FB23732-06CE-402D-8920-803C09C3B73C}"/>
    <cellStyle name="Texto Explicativo 143" xfId="8803" xr:uid="{7A15AF86-734C-4532-A98F-1C01E82BBB97}"/>
    <cellStyle name="Texto Explicativo 144" xfId="8804" xr:uid="{D3523679-5B40-491D-9B90-A6B31AAE5A88}"/>
    <cellStyle name="Texto Explicativo 145" xfId="8805" xr:uid="{5DC1249D-1CC6-4BF5-93D2-EB42441A75AE}"/>
    <cellStyle name="Texto Explicativo 146" xfId="8806" xr:uid="{DEFB1D16-CB89-4E31-AB24-1C6FAAC5A223}"/>
    <cellStyle name="Texto Explicativo 147" xfId="8807" xr:uid="{5B2698CF-7153-4CAA-A44E-1DB106E4B5F3}"/>
    <cellStyle name="Texto Explicativo 148" xfId="8808" xr:uid="{F93D511D-0036-4AEC-BB38-40835F1F0673}"/>
    <cellStyle name="Texto Explicativo 149" xfId="8809" xr:uid="{45B4552A-D64D-4DA8-AA69-1301E800B5C8}"/>
    <cellStyle name="Texto Explicativo 15" xfId="8810" xr:uid="{5D62C443-BE2B-4A3D-BBF7-CD27DBA25287}"/>
    <cellStyle name="Texto Explicativo 150" xfId="8811" xr:uid="{7C5FE59D-0B0A-4860-828B-22F22560F9D6}"/>
    <cellStyle name="Texto Explicativo 151" xfId="8812" xr:uid="{BEC32D7D-BA25-4C28-94DC-542813032A24}"/>
    <cellStyle name="Texto Explicativo 152" xfId="8813" xr:uid="{236B3A60-1866-4F9B-B8CA-CD152F8AB75B}"/>
    <cellStyle name="Texto Explicativo 153" xfId="8814" xr:uid="{2023C6DA-15BC-49D8-A5BB-8A9FD459E0A5}"/>
    <cellStyle name="Texto Explicativo 154" xfId="8815" xr:uid="{D5140950-58AF-4A27-B173-3C6826956D48}"/>
    <cellStyle name="Texto Explicativo 155" xfId="8816" xr:uid="{31A38C81-228D-4B14-A259-3060039D6A70}"/>
    <cellStyle name="Texto Explicativo 156" xfId="8817" xr:uid="{64B5A99B-15A3-4D7E-9CA7-1FC3EE0D9A63}"/>
    <cellStyle name="Texto Explicativo 157" xfId="8818" xr:uid="{8E29C08B-847F-4801-ABDC-B247B43888CD}"/>
    <cellStyle name="Texto Explicativo 158" xfId="8819" xr:uid="{D6F3541C-2CD6-4F6E-A321-56FE500B9A84}"/>
    <cellStyle name="Texto Explicativo 159" xfId="8820" xr:uid="{8B6C262D-813C-41F2-91F4-BB5051226CAF}"/>
    <cellStyle name="Texto Explicativo 16" xfId="8821" xr:uid="{68AA6699-7357-4B19-8732-117FE0330758}"/>
    <cellStyle name="Texto Explicativo 160" xfId="8822" xr:uid="{19F1FAA6-0DD0-485A-92BC-0503300D134C}"/>
    <cellStyle name="Texto Explicativo 161" xfId="8823" xr:uid="{44FE6AB3-7880-4259-9B4D-DE342BD694E7}"/>
    <cellStyle name="Texto Explicativo 162" xfId="8824" xr:uid="{5F29E442-8001-4D59-A726-077FC8CA8AC7}"/>
    <cellStyle name="Texto Explicativo 163" xfId="8825" xr:uid="{60E4B386-4B5B-4960-B234-AF0194965CCB}"/>
    <cellStyle name="Texto Explicativo 164" xfId="8826" xr:uid="{55DD691A-1C2A-4241-8445-2F822B71836A}"/>
    <cellStyle name="Texto Explicativo 165" xfId="8827" xr:uid="{4D7DAAC2-4470-42DB-8B31-2BD113593868}"/>
    <cellStyle name="Texto Explicativo 166" xfId="8828" xr:uid="{35031862-8615-4EA1-92B1-46430FFB605B}"/>
    <cellStyle name="Texto Explicativo 167" xfId="8829" xr:uid="{AED58FA3-6BBB-43DD-80BF-68BAE6E458FF}"/>
    <cellStyle name="Texto Explicativo 168" xfId="8830" xr:uid="{87DAA2E1-0DBA-4F0A-A1AF-B48B97694AB2}"/>
    <cellStyle name="Texto Explicativo 169" xfId="8831" xr:uid="{5A97A247-3298-4431-AF49-3576FBB48B5E}"/>
    <cellStyle name="Texto Explicativo 17" xfId="8832" xr:uid="{44FC5B26-B8CA-4904-9FF6-F00AB000E292}"/>
    <cellStyle name="Texto Explicativo 170" xfId="8833" xr:uid="{630726DF-42F3-446F-93F6-7F5F290CDEF0}"/>
    <cellStyle name="Texto Explicativo 171" xfId="8834" xr:uid="{71CCD875-532D-48BC-ADA2-1350BF06F4C9}"/>
    <cellStyle name="Texto Explicativo 172" xfId="8835" xr:uid="{EE7E5D36-1C4E-4379-8A83-D7FBFAADA4DD}"/>
    <cellStyle name="Texto Explicativo 173" xfId="8836" xr:uid="{7105F116-BD9F-49F3-BC27-4269824A534F}"/>
    <cellStyle name="Texto Explicativo 174" xfId="8837" xr:uid="{87224B82-6657-4346-94DC-73D4C20A87CD}"/>
    <cellStyle name="Texto Explicativo 175" xfId="8838" xr:uid="{67550C23-9FD6-4CF6-A8BF-796584F9CA72}"/>
    <cellStyle name="Texto Explicativo 176" xfId="8839" xr:uid="{4BEADAA5-F41B-450F-80D3-6B322D1C61BE}"/>
    <cellStyle name="Texto Explicativo 177" xfId="8840" xr:uid="{A7D35C17-B142-4A96-B2AA-36C65B3E1B37}"/>
    <cellStyle name="Texto Explicativo 178" xfId="8841" xr:uid="{35856AF1-27EF-48CF-BFE3-A033944D5662}"/>
    <cellStyle name="Texto Explicativo 179" xfId="8842" xr:uid="{45E96236-7641-466E-ACEF-2CBBF3733395}"/>
    <cellStyle name="Texto Explicativo 18" xfId="8843" xr:uid="{3ED86B53-BABC-4371-9A21-632AB9F9F7D2}"/>
    <cellStyle name="Texto Explicativo 180" xfId="8844" xr:uid="{184F5D42-B7AF-4089-9074-14F504B1CD62}"/>
    <cellStyle name="Texto Explicativo 181" xfId="8845" xr:uid="{249A2429-C294-4DCD-A324-033F037A4A51}"/>
    <cellStyle name="Texto Explicativo 182" xfId="8846" xr:uid="{83F51C52-0761-461D-826D-A68E87C3F2F3}"/>
    <cellStyle name="Texto Explicativo 183" xfId="8847" xr:uid="{9128A0AE-5EC9-4DE7-8C79-3DABA7B9D5E1}"/>
    <cellStyle name="Texto Explicativo 184" xfId="8848" xr:uid="{9A3E9662-4DD6-4E0D-B09D-B39AF009BB3F}"/>
    <cellStyle name="Texto Explicativo 185" xfId="8849" xr:uid="{ECFB4AC8-7F66-4B9B-895E-E2C22B49E86F}"/>
    <cellStyle name="Texto Explicativo 186" xfId="8850" xr:uid="{BE5BCE5D-CF5F-47E4-9896-9C03FC98AED9}"/>
    <cellStyle name="Texto Explicativo 187" xfId="8851" xr:uid="{235D3142-8E38-4CAE-9680-A6B0DDAED77D}"/>
    <cellStyle name="Texto Explicativo 188" xfId="8852" xr:uid="{E330E14E-D513-44EF-B252-EFD6D4C1919A}"/>
    <cellStyle name="Texto Explicativo 189" xfId="8853" xr:uid="{9536CB35-3E72-415A-8B89-65C868A3E143}"/>
    <cellStyle name="Texto Explicativo 19" xfId="8854" xr:uid="{08B6A663-1958-4530-8E33-4864C99DC7F4}"/>
    <cellStyle name="Texto Explicativo 190" xfId="8855" xr:uid="{3AFF9BB5-56EC-4B3F-891A-CEDF176BC460}"/>
    <cellStyle name="Texto Explicativo 191" xfId="8856" xr:uid="{BBBD075E-892E-47A0-8FE9-96D15102AA58}"/>
    <cellStyle name="Texto Explicativo 192" xfId="8857" xr:uid="{36F84D3A-0420-4BBC-B7D1-53C8E444AE63}"/>
    <cellStyle name="Texto Explicativo 193" xfId="8858" xr:uid="{D60397D6-BBFA-450A-B392-46685171C85F}"/>
    <cellStyle name="Texto Explicativo 194" xfId="8859" xr:uid="{B447E0C3-C293-457A-A937-16A282E190B0}"/>
    <cellStyle name="Texto Explicativo 195" xfId="8860" xr:uid="{625C1104-8EFA-402E-96CA-CA6DDFF0C888}"/>
    <cellStyle name="Texto Explicativo 196" xfId="8861" xr:uid="{CF3AC65A-9E53-49A3-B0FD-D4CCA22DD2B3}"/>
    <cellStyle name="Texto Explicativo 197" xfId="8862" xr:uid="{01D31764-6B53-4BF3-9283-3E8ED485B69E}"/>
    <cellStyle name="Texto Explicativo 198" xfId="8863" xr:uid="{A382F1FA-6EA2-4A9C-8297-D1F8EE2AFBD6}"/>
    <cellStyle name="Texto Explicativo 199" xfId="8864" xr:uid="{869127EE-95FF-4A65-A261-828A7503C797}"/>
    <cellStyle name="Texto Explicativo 2" xfId="8865" xr:uid="{86707E6B-5A6A-418A-A330-1C4379D53BBB}"/>
    <cellStyle name="Texto Explicativo 2 2" xfId="14728" xr:uid="{70F234EF-7FD8-4CE4-92FF-626149542A0D}"/>
    <cellStyle name="Texto Explicativo 2 3" xfId="14729" xr:uid="{2D557A06-8634-44CB-8AD5-DEC76E729AB8}"/>
    <cellStyle name="Texto Explicativo 2 4" xfId="32044" xr:uid="{FCBB5D16-8BCB-4490-BF15-519B339B0034}"/>
    <cellStyle name="Texto Explicativo 20" xfId="8866" xr:uid="{B96504A9-874D-4296-B912-17697F4B5AD7}"/>
    <cellStyle name="Texto Explicativo 200" xfId="8867" xr:uid="{964D578E-86A1-4FD4-BF21-A8358222E03F}"/>
    <cellStyle name="Texto Explicativo 201" xfId="8868" xr:uid="{7DB9F633-96A7-4686-A342-E562C88BA059}"/>
    <cellStyle name="Texto Explicativo 202" xfId="8869" xr:uid="{34842D7D-A2BD-4A03-9504-4487D9B1C5AD}"/>
    <cellStyle name="Texto Explicativo 203" xfId="8870" xr:uid="{A510D252-96F8-46EE-95D6-3426867DE813}"/>
    <cellStyle name="Texto Explicativo 204" xfId="8871" xr:uid="{6A034C4C-1027-4556-8C48-13752E8CCAED}"/>
    <cellStyle name="Texto Explicativo 205" xfId="8872" xr:uid="{CE584460-D12E-4379-AF63-5F9928693E02}"/>
    <cellStyle name="Texto Explicativo 206" xfId="8873" xr:uid="{FCE5FF4B-21BD-4233-878A-64F67906ADE2}"/>
    <cellStyle name="Texto Explicativo 207" xfId="8874" xr:uid="{619CD4AE-66A0-4933-A87D-DCB3EDEE9E7A}"/>
    <cellStyle name="Texto Explicativo 208" xfId="8875" xr:uid="{B82156D9-936E-41EF-B90B-6CF09796C7A3}"/>
    <cellStyle name="Texto Explicativo 209" xfId="8876" xr:uid="{104A7038-B15B-41AA-B5D9-D7437F88DA80}"/>
    <cellStyle name="Texto Explicativo 21" xfId="8877" xr:uid="{210FDC34-E400-4B08-AC87-F486A211824D}"/>
    <cellStyle name="Texto Explicativo 210" xfId="8878" xr:uid="{9DA048E4-7776-4F85-AB24-EF8F635044EA}"/>
    <cellStyle name="Texto Explicativo 211" xfId="8879" xr:uid="{42C750F7-832D-42BA-82C6-92794472FA18}"/>
    <cellStyle name="Texto Explicativo 212" xfId="8880" xr:uid="{1C29A619-FA5B-495B-9DFA-6474F907CB69}"/>
    <cellStyle name="Texto Explicativo 213" xfId="8881" xr:uid="{1E17B7FA-26B6-4103-8BB0-EA407A704BB9}"/>
    <cellStyle name="Texto Explicativo 214" xfId="8882" xr:uid="{8E66AD72-7A70-4058-ABE5-D78945A35486}"/>
    <cellStyle name="Texto Explicativo 215" xfId="8883" xr:uid="{E7983AC8-188A-4189-AB0D-09FA9F9012B7}"/>
    <cellStyle name="Texto Explicativo 216" xfId="8884" xr:uid="{FB60308F-47A4-4FB5-AD52-CE6C8BC114D4}"/>
    <cellStyle name="Texto Explicativo 217" xfId="8885" xr:uid="{604CDCC6-F3A3-49DF-B76A-1FC5C308F2AA}"/>
    <cellStyle name="Texto Explicativo 218" xfId="8886" xr:uid="{EE4E69AE-CB89-4AD3-9982-B585187C157F}"/>
    <cellStyle name="Texto Explicativo 219" xfId="8887" xr:uid="{83390D3D-321B-4BE4-B227-6285DF002F3D}"/>
    <cellStyle name="Texto Explicativo 22" xfId="8888" xr:uid="{17361B1E-1CA1-4847-9A1E-2D226075E40C}"/>
    <cellStyle name="Texto Explicativo 220" xfId="8889" xr:uid="{04F31628-789D-4AC9-A5C1-977ECB0EF5C0}"/>
    <cellStyle name="Texto Explicativo 221" xfId="8890" xr:uid="{3E76463C-4793-4AA3-96EE-9D83285248E3}"/>
    <cellStyle name="Texto Explicativo 222" xfId="8891" xr:uid="{4EA3F463-A02B-4200-B7E6-E4B6AC163603}"/>
    <cellStyle name="Texto Explicativo 223" xfId="8892" xr:uid="{607AE3F5-E3C5-4CFE-A684-02A74AF809F3}"/>
    <cellStyle name="Texto Explicativo 224" xfId="8893" xr:uid="{A97CA2EF-9598-45BB-AB0F-9AD67B8BFE26}"/>
    <cellStyle name="Texto Explicativo 225" xfId="8894" xr:uid="{29EAE889-0B1F-4639-A290-3EE82F91B563}"/>
    <cellStyle name="Texto Explicativo 226" xfId="8895" xr:uid="{D137D4A1-32FC-436B-B617-B723D2DBDAB5}"/>
    <cellStyle name="Texto Explicativo 227" xfId="8896" xr:uid="{99D8CEA1-AE9D-4497-A30B-A237437ACAA1}"/>
    <cellStyle name="Texto Explicativo 228" xfId="8897" xr:uid="{5A2135FD-33C9-4E9F-B2DB-EBFE3BAA87D3}"/>
    <cellStyle name="Texto Explicativo 229" xfId="8898" xr:uid="{7C12FE60-8722-45E8-94AC-710E54E91373}"/>
    <cellStyle name="Texto Explicativo 23" xfId="8899" xr:uid="{F06E15B6-BA47-4420-AC3D-01605CBF8E95}"/>
    <cellStyle name="Texto Explicativo 230" xfId="8900" xr:uid="{B6D41EEA-578D-4661-BF94-3CA4DDB26D08}"/>
    <cellStyle name="Texto Explicativo 231" xfId="8901" xr:uid="{9085E7E9-EFF7-4F00-BBCD-70CA87AD17C8}"/>
    <cellStyle name="Texto Explicativo 232" xfId="8902" xr:uid="{9899D0BE-A70E-46F2-B7C9-FDADA28FCBF8}"/>
    <cellStyle name="Texto Explicativo 233" xfId="8903" xr:uid="{ADAFD1DC-6B55-48FC-A9DE-B39FC9F35E0D}"/>
    <cellStyle name="Texto Explicativo 234" xfId="8904" xr:uid="{51071F1E-98E3-475A-B3AA-EF621D2E4AC9}"/>
    <cellStyle name="Texto Explicativo 235" xfId="8905" xr:uid="{B67354B7-2D45-4D78-BAB7-974939A752B4}"/>
    <cellStyle name="Texto Explicativo 236" xfId="8906" xr:uid="{CAC75D4A-B260-4F65-B9E0-B510B72D27D8}"/>
    <cellStyle name="Texto Explicativo 237" xfId="8907" xr:uid="{C84A0789-F01D-432F-A436-E618F00066AC}"/>
    <cellStyle name="Texto Explicativo 238" xfId="8908" xr:uid="{6A2FCFC5-26D8-4D51-B4EA-FBF18B1AF126}"/>
    <cellStyle name="Texto Explicativo 239" xfId="8909" xr:uid="{0ED08C5F-DFCC-4EBB-87B3-743BFA112333}"/>
    <cellStyle name="Texto Explicativo 24" xfId="8910" xr:uid="{81D90572-C54B-458B-B395-C84BA086AA8F}"/>
    <cellStyle name="Texto Explicativo 240" xfId="8911" xr:uid="{587EBED7-C047-47EF-BE17-179362D6412D}"/>
    <cellStyle name="Texto Explicativo 241" xfId="8912" xr:uid="{8E78E1E8-70C9-4C9C-8C25-B9B79B85777D}"/>
    <cellStyle name="Texto Explicativo 242" xfId="8913" xr:uid="{3CD59451-8B21-4A4A-88D8-EFC561F360B6}"/>
    <cellStyle name="Texto Explicativo 243" xfId="8914" xr:uid="{F426B731-ADF6-4A2D-895C-FCE29BCDCF5D}"/>
    <cellStyle name="Texto Explicativo 244" xfId="8915" xr:uid="{CD333A7C-629C-4C55-B42A-365997D9B488}"/>
    <cellStyle name="Texto Explicativo 245" xfId="8916" xr:uid="{434C061B-51EF-46D5-9A88-F63ED58E4B55}"/>
    <cellStyle name="Texto Explicativo 246" xfId="8917" xr:uid="{2632088E-F593-4161-B9E7-0BD520D457E7}"/>
    <cellStyle name="Texto Explicativo 247" xfId="8918" xr:uid="{E9486441-EF80-47AB-AC82-5B14B2854A84}"/>
    <cellStyle name="Texto Explicativo 248" xfId="8919" xr:uid="{8E9F3338-1075-4500-9D1A-8666B23E7794}"/>
    <cellStyle name="Texto Explicativo 249" xfId="8920" xr:uid="{CC8E2213-0295-4747-AD5F-38ECB3211FFB}"/>
    <cellStyle name="Texto Explicativo 25" xfId="8921" xr:uid="{0C543DE5-9DE2-41A6-B89B-65847ACEAF13}"/>
    <cellStyle name="Texto Explicativo 250" xfId="8922" xr:uid="{CF0B6AFC-95C6-4D2D-BD36-A6449C9692D6}"/>
    <cellStyle name="Texto Explicativo 251" xfId="8923" xr:uid="{478B07A5-31E9-4E3C-BC43-9A668515BC14}"/>
    <cellStyle name="Texto Explicativo 252" xfId="8924" xr:uid="{80DEED6F-C1C1-430C-AF71-535D1F7A61C7}"/>
    <cellStyle name="Texto Explicativo 253" xfId="8925" xr:uid="{09318E6C-6E37-4975-A1F8-14D77C789A3D}"/>
    <cellStyle name="Texto Explicativo 254" xfId="8926" xr:uid="{510ED2F1-DF3E-4CD4-8B1B-F13809CF0D2F}"/>
    <cellStyle name="Texto Explicativo 255" xfId="8927" xr:uid="{F173C646-1976-4C62-9BFF-1E51391295C0}"/>
    <cellStyle name="Texto Explicativo 256" xfId="15917" xr:uid="{D5540D65-C50C-41D0-8B9D-9785932AFC35}"/>
    <cellStyle name="Texto Explicativo 26" xfId="8928" xr:uid="{7C6C9E21-CB9F-454C-AB61-7D71833934AA}"/>
    <cellStyle name="Texto Explicativo 27" xfId="8929" xr:uid="{246900BD-6C44-446C-B8BA-A0E88D59693E}"/>
    <cellStyle name="Texto Explicativo 28" xfId="8930" xr:uid="{EDAF6C7B-8894-4235-BD18-7C7E24197A99}"/>
    <cellStyle name="Texto Explicativo 29" xfId="8931" xr:uid="{1A50DEA6-0860-4D4C-AADF-E7EFD56E7DCD}"/>
    <cellStyle name="Texto Explicativo 3" xfId="8932" xr:uid="{D7B56752-F91B-4F34-A853-3EEB6DB433C0}"/>
    <cellStyle name="Texto Explicativo 30" xfId="8933" xr:uid="{809017BA-F441-42AE-AB3C-40BFEBFA4D1A}"/>
    <cellStyle name="Texto Explicativo 31" xfId="8934" xr:uid="{6A86ADDE-9D78-4C11-843E-DE6176F5E288}"/>
    <cellStyle name="Texto Explicativo 32" xfId="8935" xr:uid="{DF8137AA-BD70-438C-B761-C3C1A4C6A0CA}"/>
    <cellStyle name="Texto Explicativo 33" xfId="8936" xr:uid="{531073E3-AE61-4834-9FE0-DD1358C07541}"/>
    <cellStyle name="Texto Explicativo 34" xfId="8937" xr:uid="{594DB541-A4A0-4F25-B277-A2F504F7CA7C}"/>
    <cellStyle name="Texto Explicativo 35" xfId="8938" xr:uid="{B769CAA6-EBFF-4CF5-B973-F0D0B1191D11}"/>
    <cellStyle name="Texto Explicativo 36" xfId="8939" xr:uid="{FF9EA9CE-2D08-498D-8F4C-C15459DD5EB1}"/>
    <cellStyle name="Texto Explicativo 37" xfId="8940" xr:uid="{4ED389AB-35F6-4942-8383-1A28A8215134}"/>
    <cellStyle name="Texto Explicativo 38" xfId="8941" xr:uid="{74F51715-0057-4FCE-A4E4-E9BDBE47ED17}"/>
    <cellStyle name="Texto Explicativo 39" xfId="8942" xr:uid="{1B156BB7-2FBF-48B8-A4AA-58C88D0715C8}"/>
    <cellStyle name="Texto Explicativo 4" xfId="8943" xr:uid="{918A4BF0-C32C-4C94-8AD4-250D60BE3F58}"/>
    <cellStyle name="Texto Explicativo 40" xfId="8944" xr:uid="{553F27E6-AA19-49A3-8ACB-46389B791C17}"/>
    <cellStyle name="Texto Explicativo 41" xfId="8945" xr:uid="{47AF60BA-9AAE-4100-8D9D-24C141DC50F4}"/>
    <cellStyle name="Texto Explicativo 42" xfId="8946" xr:uid="{C816C46F-3C52-4A2C-A6D4-3B83A659EFCA}"/>
    <cellStyle name="Texto Explicativo 43" xfId="8947" xr:uid="{3EBCAD30-A734-4419-93A8-F9D690651A4D}"/>
    <cellStyle name="Texto Explicativo 44" xfId="8948" xr:uid="{BE3A3049-5250-4EDC-9689-19F845313391}"/>
    <cellStyle name="Texto Explicativo 45" xfId="8949" xr:uid="{D3E9A733-FBF3-4812-B73C-F963F4578A2B}"/>
    <cellStyle name="Texto Explicativo 46" xfId="8950" xr:uid="{37EDF24C-9FCC-46D7-9327-6C3D52E5FA61}"/>
    <cellStyle name="Texto Explicativo 47" xfId="8951" xr:uid="{34C7FA04-C412-4218-8609-0D86F75AC149}"/>
    <cellStyle name="Texto Explicativo 48" xfId="8952" xr:uid="{1A20A8A4-7394-474B-A34D-3297C9235620}"/>
    <cellStyle name="Texto Explicativo 49" xfId="8953" xr:uid="{12C25C82-A4AB-4899-A4C8-1540B357AB38}"/>
    <cellStyle name="Texto Explicativo 5" xfId="8954" xr:uid="{6ADC78E7-8D34-4974-844F-3D02D313250E}"/>
    <cellStyle name="Texto Explicativo 50" xfId="8955" xr:uid="{614E95EE-C04B-4FF1-9F3D-E6D8DA3091F8}"/>
    <cellStyle name="Texto Explicativo 51" xfId="8956" xr:uid="{253EF159-11FC-41E9-9488-88530FEA17D0}"/>
    <cellStyle name="Texto Explicativo 52" xfId="8957" xr:uid="{C28AD6AC-6BB3-45BE-9C83-096AF65FEF57}"/>
    <cellStyle name="Texto Explicativo 53" xfId="8958" xr:uid="{1DB98D08-3C56-40CF-82F0-6EB79BBB7F35}"/>
    <cellStyle name="Texto Explicativo 54" xfId="8959" xr:uid="{96A33F6D-3806-466C-8F52-84FA477D50D8}"/>
    <cellStyle name="Texto Explicativo 55" xfId="8960" xr:uid="{3E7741D6-852C-4823-A678-C9E099F835CC}"/>
    <cellStyle name="Texto Explicativo 56" xfId="8961" xr:uid="{9D5006BE-BEF8-4E7A-80FB-2C4C09C9C467}"/>
    <cellStyle name="Texto Explicativo 57" xfId="8962" xr:uid="{7723A105-E770-41C1-9FA8-60409BB704F6}"/>
    <cellStyle name="Texto Explicativo 58" xfId="8963" xr:uid="{B3BAF8EE-FD3B-475E-9F78-C55203239055}"/>
    <cellStyle name="Texto Explicativo 59" xfId="8964" xr:uid="{E55B0887-276C-4022-840E-748BC7C95217}"/>
    <cellStyle name="Texto Explicativo 6" xfId="8965" xr:uid="{17792630-CE4C-4196-AA26-0B28D3812F30}"/>
    <cellStyle name="Texto Explicativo 60" xfId="8966" xr:uid="{214D1805-AB2D-41E4-932D-CD671BC4D06E}"/>
    <cellStyle name="Texto Explicativo 61" xfId="8967" xr:uid="{12962F71-C4AE-4829-A407-AA2C627C18BF}"/>
    <cellStyle name="Texto Explicativo 62" xfId="8968" xr:uid="{4CA99EAE-CB9C-4E53-B2DB-61F32E36B3C4}"/>
    <cellStyle name="Texto Explicativo 63" xfId="8969" xr:uid="{C89E6FA1-0E89-4746-A5AF-5C866EDCF00C}"/>
    <cellStyle name="Texto Explicativo 64" xfId="8970" xr:uid="{3C46BEAC-D6CE-4F25-8623-189533683C18}"/>
    <cellStyle name="Texto Explicativo 65" xfId="8971" xr:uid="{684F7E9E-BF66-4AF8-8DBC-EE5E0FF59F8C}"/>
    <cellStyle name="Texto Explicativo 66" xfId="8972" xr:uid="{D807831E-E7F7-4EFD-B734-F5C48FFC79CF}"/>
    <cellStyle name="Texto Explicativo 67" xfId="8973" xr:uid="{999146DF-51A9-4209-A99D-64B512D0D462}"/>
    <cellStyle name="Texto Explicativo 68" xfId="8974" xr:uid="{86DF5F68-4374-4F4C-BD2A-4D38E08B9FC6}"/>
    <cellStyle name="Texto Explicativo 69" xfId="8975" xr:uid="{6DBA4C93-ECB3-4BAF-9453-E0A3E0AFD773}"/>
    <cellStyle name="Texto Explicativo 7" xfId="8976" xr:uid="{22E4DD83-68F8-475E-BA31-29FC5789D185}"/>
    <cellStyle name="Texto Explicativo 70" xfId="8977" xr:uid="{52B3218E-F6FF-442B-AB75-EE13CA119828}"/>
    <cellStyle name="Texto Explicativo 71" xfId="8978" xr:uid="{8DD80384-9A45-48CE-BD89-971AEF7D650E}"/>
    <cellStyle name="Texto Explicativo 72" xfId="8979" xr:uid="{C912B688-B9AD-4404-9217-9D1C4A01F965}"/>
    <cellStyle name="Texto Explicativo 73" xfId="8980" xr:uid="{FD3DFBBB-AF9A-4E7F-85D1-316EC42D3ED7}"/>
    <cellStyle name="Texto Explicativo 74" xfId="8981" xr:uid="{F1612B95-0C13-46DB-A1AA-D1FBCFBC7EFF}"/>
    <cellStyle name="Texto Explicativo 75" xfId="8982" xr:uid="{3E5E19E4-96F6-49AB-862A-4F17A4C3A956}"/>
    <cellStyle name="Texto Explicativo 76" xfId="8983" xr:uid="{0D3C492B-3C1B-4A3D-9BE6-3EDBF1605428}"/>
    <cellStyle name="Texto Explicativo 77" xfId="8984" xr:uid="{F5CE339B-0350-400F-9E2A-996561F77345}"/>
    <cellStyle name="Texto Explicativo 78" xfId="8985" xr:uid="{9FF8E398-DE6B-4DF2-B314-CC3B17D7EE5E}"/>
    <cellStyle name="Texto Explicativo 79" xfId="8986" xr:uid="{77175F29-B37A-459A-9E8A-7D966699C6A5}"/>
    <cellStyle name="Texto Explicativo 8" xfId="8987" xr:uid="{6623E17C-A3BD-444A-9723-4C58F75DAF3E}"/>
    <cellStyle name="Texto Explicativo 80" xfId="8988" xr:uid="{EBBF1564-1A25-4EA3-86A5-56207C04C65C}"/>
    <cellStyle name="Texto Explicativo 81" xfId="8989" xr:uid="{F244C705-6969-4B06-B58C-7EED36C9B4FE}"/>
    <cellStyle name="Texto Explicativo 82" xfId="8990" xr:uid="{CE2EFA0D-DF67-4304-9C19-F804F63C33F6}"/>
    <cellStyle name="Texto Explicativo 83" xfId="8991" xr:uid="{7C9FA5CE-6E65-4EAC-9BC8-5442743EF7C2}"/>
    <cellStyle name="Texto Explicativo 84" xfId="8992" xr:uid="{3D80B481-F129-4231-B7F6-728C965C6274}"/>
    <cellStyle name="Texto Explicativo 85" xfId="8993" xr:uid="{FDB2AB32-475D-4C31-AEE5-C71BCA73DFC9}"/>
    <cellStyle name="Texto Explicativo 86" xfId="8994" xr:uid="{69A6704F-6A30-4B02-87B9-69F6E9BA0FDB}"/>
    <cellStyle name="Texto Explicativo 87" xfId="8995" xr:uid="{F6E6F94D-598A-48D5-8F0C-02277E7F75D4}"/>
    <cellStyle name="Texto Explicativo 88" xfId="8996" xr:uid="{53681783-057E-45E4-A740-96EF5BD8F838}"/>
    <cellStyle name="Texto Explicativo 89" xfId="8997" xr:uid="{0AD5363D-F45B-4829-A8EC-A3C4DBB1DEF8}"/>
    <cellStyle name="Texto Explicativo 9" xfId="8998" xr:uid="{B77D509F-6A24-4EA8-83CF-DF7A74A1808B}"/>
    <cellStyle name="Texto Explicativo 90" xfId="8999" xr:uid="{AF4836D9-3304-4AFF-8F59-A803546EF87A}"/>
    <cellStyle name="Texto Explicativo 91" xfId="9000" xr:uid="{A892789E-28A2-47EB-BA92-2D7DB4AA6808}"/>
    <cellStyle name="Texto Explicativo 92" xfId="9001" xr:uid="{E0976021-6214-4419-B3DD-57C3D180D5BD}"/>
    <cellStyle name="Texto Explicativo 93" xfId="9002" xr:uid="{A56918FD-30A6-41CD-8AF0-5E8EA4C306C1}"/>
    <cellStyle name="Texto Explicativo 94" xfId="9003" xr:uid="{1C2C6D05-BE8B-408C-AA75-8F6D0CC57213}"/>
    <cellStyle name="Texto Explicativo 95" xfId="9004" xr:uid="{878B0538-0834-46E7-A769-CA1F49FDCAA2}"/>
    <cellStyle name="Texto Explicativo 96" xfId="9005" xr:uid="{29E392EE-6A17-4CAC-ADBE-B331B69C3D96}"/>
    <cellStyle name="Texto Explicativo 97" xfId="9006" xr:uid="{A151893D-3696-4EFE-B4C9-2BFC4C5B1B50}"/>
    <cellStyle name="Texto Explicativo 98" xfId="9007" xr:uid="{3F74A04B-3231-42A9-B2C5-DC77843E339B}"/>
    <cellStyle name="Texto Explicativo 99" xfId="9008" xr:uid="{929CED09-DFE7-4DD9-973D-E75C8A332030}"/>
    <cellStyle name="Title" xfId="14730" xr:uid="{FC2E032D-DA78-4142-B07E-307E281216A4}"/>
    <cellStyle name="Title 2" xfId="14731" xr:uid="{80256BA3-AEF0-4DB1-B547-CD7F9B8141FD}"/>
    <cellStyle name="Title 2 2" xfId="16291" xr:uid="{D792A1CD-36F9-46DD-90D1-3C240D9B009B}"/>
    <cellStyle name="Title 2 2 2" xfId="17355" xr:uid="{25B7376B-CED3-4B2F-9D2E-BE1EBDFD164C}"/>
    <cellStyle name="Title 3" xfId="14732" xr:uid="{CF22EDFB-0B1F-4BE9-B3EB-DE05152A0624}"/>
    <cellStyle name="Title 4" xfId="17354" xr:uid="{83C88CB1-7F97-4F1A-9996-D3C681C7EF1F}"/>
    <cellStyle name="Título" xfId="102" xr:uid="{00000000-0005-0000-0000-000068000000}"/>
    <cellStyle name="Título 1" xfId="103" xr:uid="{00000000-0005-0000-0000-000069000000}"/>
    <cellStyle name="Título 1 10" xfId="9009" xr:uid="{4915B100-8D0A-4C83-A3CB-6E09B2DA1898}"/>
    <cellStyle name="Título 1 100" xfId="9010" xr:uid="{14D83CD2-330A-4D26-BA46-0BCE13C861A4}"/>
    <cellStyle name="Título 1 101" xfId="9011" xr:uid="{128EF4A7-767A-47CC-8454-18376A623F5A}"/>
    <cellStyle name="Título 1 102" xfId="9012" xr:uid="{F50BD2F7-F502-4C07-A3C4-53E596FEF075}"/>
    <cellStyle name="Título 1 103" xfId="9013" xr:uid="{6BC7DEEE-3D1E-4BEF-A44D-784A8EF0CD2F}"/>
    <cellStyle name="Título 1 104" xfId="9014" xr:uid="{5F4648B9-D6DA-4A2B-8A57-946CE403C8AC}"/>
    <cellStyle name="Título 1 105" xfId="9015" xr:uid="{C32D5965-9020-4A01-A797-8F82623F686D}"/>
    <cellStyle name="Título 1 106" xfId="9016" xr:uid="{A0A3B03F-3189-4307-BEE3-92B9EEFB4BB1}"/>
    <cellStyle name="Título 1 107" xfId="9017" xr:uid="{93023B5C-188D-4500-85E9-3303F22EAF16}"/>
    <cellStyle name="Título 1 108" xfId="9018" xr:uid="{BBEE16AD-7C15-4606-A103-0FF2D6268DEC}"/>
    <cellStyle name="Título 1 109" xfId="9019" xr:uid="{CDD45F91-7EB3-4210-BC9A-61F75D1DF01E}"/>
    <cellStyle name="Título 1 11" xfId="9020" xr:uid="{13ED658F-2245-4CCC-A129-56B39122D9B1}"/>
    <cellStyle name="Título 1 110" xfId="9021" xr:uid="{E9A5074E-3BB8-401D-9D4F-775B61696AF3}"/>
    <cellStyle name="Título 1 111" xfId="9022" xr:uid="{9F50D2BD-14FA-4E79-B59E-3CD1DD4BAA29}"/>
    <cellStyle name="Título 1 112" xfId="9023" xr:uid="{6B427AD5-92CD-4A15-83C1-E6F689588A7C}"/>
    <cellStyle name="Título 1 113" xfId="9024" xr:uid="{5C0927CF-BFE0-44B2-8528-BBE3A8D9FF31}"/>
    <cellStyle name="Título 1 114" xfId="9025" xr:uid="{BD8C36DD-2926-44B5-B16B-D24D6332E077}"/>
    <cellStyle name="Título 1 115" xfId="9026" xr:uid="{9638DA13-0C50-49F6-AD47-2E811B673069}"/>
    <cellStyle name="Título 1 116" xfId="9027" xr:uid="{59CF7D3C-CCC3-4E42-84B7-E5B22314F3CF}"/>
    <cellStyle name="Título 1 117" xfId="9028" xr:uid="{718D9D71-74DA-43BE-BEC0-6306938FF584}"/>
    <cellStyle name="Título 1 118" xfId="9029" xr:uid="{D452E8C1-06A6-42A1-8743-2C3C06C17D97}"/>
    <cellStyle name="Título 1 119" xfId="9030" xr:uid="{28BCAA83-2312-444B-974E-5278DCE90529}"/>
    <cellStyle name="Título 1 12" xfId="9031" xr:uid="{E6606633-745E-4D13-B96F-82448B012FFC}"/>
    <cellStyle name="Título 1 120" xfId="9032" xr:uid="{D63EF433-51CE-450C-8259-8580A718F6B6}"/>
    <cellStyle name="Título 1 121" xfId="9033" xr:uid="{2FD8E9A4-E59C-4A48-B736-779A0C93AB7C}"/>
    <cellStyle name="Título 1 122" xfId="9034" xr:uid="{0BEE1E28-7E2F-4AC7-A5AD-B8837A8E6DAF}"/>
    <cellStyle name="Título 1 123" xfId="9035" xr:uid="{82FE5381-B793-45E0-AF9C-3800AF45DC54}"/>
    <cellStyle name="Título 1 124" xfId="9036" xr:uid="{E6E744E6-BCDF-462F-AE9D-DEE4FF6BF4ED}"/>
    <cellStyle name="Título 1 125" xfId="9037" xr:uid="{915FB6C6-5D54-4497-A6D8-CC00B17D2D1F}"/>
    <cellStyle name="Título 1 126" xfId="9038" xr:uid="{3C753D81-A3B8-4807-B8FD-5EF96FFF9860}"/>
    <cellStyle name="Título 1 127" xfId="9039" xr:uid="{67390955-2AAB-4F44-8B77-7C65F2BC10E4}"/>
    <cellStyle name="Título 1 128" xfId="9040" xr:uid="{31623978-3ECA-4D8E-9E79-2E7B0B988588}"/>
    <cellStyle name="Título 1 129" xfId="9041" xr:uid="{6A3125B0-31E6-470F-A021-59182E6FBA64}"/>
    <cellStyle name="Título 1 13" xfId="9042" xr:uid="{13F2EECD-C88F-4054-8A4B-F911F09A262E}"/>
    <cellStyle name="Título 1 130" xfId="9043" xr:uid="{DD9A19B5-9A1F-4C55-A69D-14A62B95D189}"/>
    <cellStyle name="Título 1 131" xfId="9044" xr:uid="{C42D5496-B2DD-4731-B842-85AAA04A3C7A}"/>
    <cellStyle name="Título 1 132" xfId="9045" xr:uid="{1D66CE61-2FB0-42D6-9D0A-A7CFDD8068AB}"/>
    <cellStyle name="Título 1 133" xfId="9046" xr:uid="{C8E47F49-0B58-46DB-AAAB-202050C8AF8F}"/>
    <cellStyle name="Título 1 134" xfId="9047" xr:uid="{DE1E4A0A-C2FB-4510-94A5-AF7CA3F8C7B5}"/>
    <cellStyle name="Título 1 135" xfId="9048" xr:uid="{6175CDF3-5717-468E-AA65-8C94E825E709}"/>
    <cellStyle name="Título 1 136" xfId="9049" xr:uid="{2176E995-66A1-4939-80F7-9BF07228B5FC}"/>
    <cellStyle name="Título 1 137" xfId="9050" xr:uid="{3B5EA6DA-16CA-49A4-BBB2-A21E807B68BD}"/>
    <cellStyle name="Título 1 138" xfId="9051" xr:uid="{E3E41036-BB11-4BE2-9E6E-E59C5FF6BA40}"/>
    <cellStyle name="Título 1 139" xfId="9052" xr:uid="{25EAF813-F289-4660-B64A-FBEBD46220E1}"/>
    <cellStyle name="Título 1 14" xfId="9053" xr:uid="{E8278649-918B-4052-A7A7-4DC0B0C3A1CA}"/>
    <cellStyle name="Título 1 140" xfId="9054" xr:uid="{550B1688-E3ED-4719-8760-F2050482076C}"/>
    <cellStyle name="Título 1 141" xfId="9055" xr:uid="{BD532AD4-036E-44D8-9234-E8CDFADAB6C9}"/>
    <cellStyle name="Título 1 142" xfId="9056" xr:uid="{9F4E6AD9-3A3D-49D6-87F6-4B4BA8938A99}"/>
    <cellStyle name="Título 1 143" xfId="9057" xr:uid="{456608D8-28EF-4BDC-9D2C-6FC5D679079F}"/>
    <cellStyle name="Título 1 144" xfId="9058" xr:uid="{DE2BB589-DB0D-45C5-B9E1-22A907F935CB}"/>
    <cellStyle name="Título 1 145" xfId="9059" xr:uid="{7B8D32C9-0627-4673-B53A-E893B033470C}"/>
    <cellStyle name="Título 1 146" xfId="9060" xr:uid="{A728F6FE-2400-4D5C-9348-C8C4829E3EE3}"/>
    <cellStyle name="Título 1 147" xfId="9061" xr:uid="{DEE0E079-2107-46F3-9DDA-1D670D00379F}"/>
    <cellStyle name="Título 1 148" xfId="9062" xr:uid="{CCB3CCB7-F214-4745-8379-50E31948891B}"/>
    <cellStyle name="Título 1 149" xfId="9063" xr:uid="{FE39B45C-0EF8-4C40-BD49-84364A8E34B5}"/>
    <cellStyle name="Título 1 15" xfId="9064" xr:uid="{0F38DCEB-124B-4A32-AEA2-2EA7750D1842}"/>
    <cellStyle name="Título 1 150" xfId="9065" xr:uid="{75EBE94F-2F67-4A8B-81E8-A54F06CDE827}"/>
    <cellStyle name="Título 1 151" xfId="9066" xr:uid="{F8BA5454-911D-49DE-8F77-33F9122196BB}"/>
    <cellStyle name="Título 1 152" xfId="9067" xr:uid="{9F4CFD3A-8580-4F89-9146-0EFFA28C09C8}"/>
    <cellStyle name="Título 1 153" xfId="9068" xr:uid="{76F78279-A1B5-4DD3-A394-12C393483BB8}"/>
    <cellStyle name="Título 1 154" xfId="9069" xr:uid="{34F58BA9-94EF-4297-8889-C46BE78C432E}"/>
    <cellStyle name="Título 1 155" xfId="9070" xr:uid="{F3D4F3F3-CF22-4986-A5E8-92EEB3B3001F}"/>
    <cellStyle name="Título 1 156" xfId="9071" xr:uid="{539052EA-EB3C-4E9B-AA16-AD410565027E}"/>
    <cellStyle name="Título 1 157" xfId="9072" xr:uid="{4EAB0CFE-B1B6-484B-AB07-F5B7B87B51F0}"/>
    <cellStyle name="Título 1 158" xfId="9073" xr:uid="{F3B39418-6400-43A1-8D38-E04C7CAEE28F}"/>
    <cellStyle name="Título 1 159" xfId="9074" xr:uid="{C7FA7A91-7170-41FD-A672-AFE2623C67BD}"/>
    <cellStyle name="Título 1 16" xfId="9075" xr:uid="{3E12AC52-8203-4D1B-A1A1-56AD9A437BB9}"/>
    <cellStyle name="Título 1 160" xfId="9076" xr:uid="{614C42D8-3774-4AEC-A266-956346DB7A40}"/>
    <cellStyle name="Título 1 161" xfId="9077" xr:uid="{C8368D5C-866D-4A44-A216-AC5D2B2493EB}"/>
    <cellStyle name="Título 1 162" xfId="9078" xr:uid="{059762A1-ACBB-4238-827A-FFEE24D30A75}"/>
    <cellStyle name="Título 1 163" xfId="9079" xr:uid="{C70DDCBC-AC55-45ED-B3EE-6E9E4AC88AF3}"/>
    <cellStyle name="Título 1 164" xfId="9080" xr:uid="{49E6A396-4E60-44CC-A29F-53379CF76955}"/>
    <cellStyle name="Título 1 165" xfId="9081" xr:uid="{56379E69-5134-4C1E-BC89-B98FAB9CBF9E}"/>
    <cellStyle name="Título 1 166" xfId="9082" xr:uid="{56558B4B-0B0D-4C5A-BD82-39FB28FC3007}"/>
    <cellStyle name="Título 1 167" xfId="9083" xr:uid="{11415026-B44D-4497-AFA2-D2633CDCC2F5}"/>
    <cellStyle name="Título 1 168" xfId="9084" xr:uid="{59C06240-B6DE-40B5-B445-9C4BFCE8F1E6}"/>
    <cellStyle name="Título 1 169" xfId="9085" xr:uid="{3AEB3BEA-1E87-40DD-9640-ED177869438A}"/>
    <cellStyle name="Título 1 17" xfId="9086" xr:uid="{510292AB-C3DD-4C22-8310-88AB0FFBF426}"/>
    <cellStyle name="Título 1 170" xfId="9087" xr:uid="{8F55B4C9-C1A6-4727-BD3C-83D4D653794C}"/>
    <cellStyle name="Título 1 171" xfId="9088" xr:uid="{67589061-23D7-432C-8DB0-1CD7F3D824D6}"/>
    <cellStyle name="Título 1 172" xfId="9089" xr:uid="{89254FDB-BB68-444B-878E-E9545E6FE8B2}"/>
    <cellStyle name="Título 1 173" xfId="9090" xr:uid="{DEC0C0D4-E78C-49A5-8DA9-10C7D7412DD1}"/>
    <cellStyle name="Título 1 174" xfId="9091" xr:uid="{3A4B3F98-2AD5-4F58-A2C3-BE6B0AC95203}"/>
    <cellStyle name="Título 1 175" xfId="9092" xr:uid="{929BD421-BAA3-4D37-B617-F43C273ADCAB}"/>
    <cellStyle name="Título 1 176" xfId="9093" xr:uid="{05B83D79-9B5C-4E1F-AFAB-54192759696D}"/>
    <cellStyle name="Título 1 177" xfId="9094" xr:uid="{64EF8DA1-4D88-4E86-8EC1-13D765AC3D39}"/>
    <cellStyle name="Título 1 178" xfId="9095" xr:uid="{D391A72B-B997-4267-930E-F982D268B6A5}"/>
    <cellStyle name="Título 1 179" xfId="9096" xr:uid="{9944B471-90DC-4ABB-A769-708210288A01}"/>
    <cellStyle name="Título 1 18" xfId="9097" xr:uid="{17DC1716-5A3A-471A-B5C9-91C89C0AB3F1}"/>
    <cellStyle name="Título 1 180" xfId="9098" xr:uid="{36D9E56A-D90E-46B5-9095-BB6282F44F0C}"/>
    <cellStyle name="Título 1 181" xfId="9099" xr:uid="{6624B2B8-6819-4976-8A55-46FA4C9F9CB9}"/>
    <cellStyle name="Título 1 182" xfId="9100" xr:uid="{FEEB05FB-4ED4-499B-85F1-8509D8C5C154}"/>
    <cellStyle name="Título 1 183" xfId="9101" xr:uid="{45BFF835-C68B-4E5E-B12F-CD6E5D414F4C}"/>
    <cellStyle name="Título 1 184" xfId="9102" xr:uid="{704703CB-4F9B-4DA1-81A8-0309743F2EA3}"/>
    <cellStyle name="Título 1 185" xfId="9103" xr:uid="{D4B8151C-27AD-4F77-BC46-CDD73BCC3BAF}"/>
    <cellStyle name="Título 1 186" xfId="9104" xr:uid="{4EC6EB5E-4DD9-4AA6-BCF9-B783AFA1DF9E}"/>
    <cellStyle name="Título 1 187" xfId="9105" xr:uid="{FC02DCFD-5445-42E7-806E-D5E6A74FBD72}"/>
    <cellStyle name="Título 1 188" xfId="9106" xr:uid="{F857A8C7-1D61-4138-BC8B-B19A1859E874}"/>
    <cellStyle name="Título 1 189" xfId="9107" xr:uid="{77FBBDFF-46AA-4AF3-AA64-7007F593791B}"/>
    <cellStyle name="Título 1 19" xfId="9108" xr:uid="{17702138-7EFF-493B-BC0B-0C0A397ECE39}"/>
    <cellStyle name="Título 1 190" xfId="9109" xr:uid="{CB25F06F-8CFF-46E0-8551-BFC82839B661}"/>
    <cellStyle name="Título 1 191" xfId="9110" xr:uid="{D2484137-BEAB-4D38-A213-8357C1C92FB3}"/>
    <cellStyle name="Título 1 192" xfId="9111" xr:uid="{65A2B4D6-7B27-475D-B27E-32D39B17604C}"/>
    <cellStyle name="Título 1 193" xfId="9112" xr:uid="{56C2A977-C6A8-4812-A8F7-9B0ADF6327A1}"/>
    <cellStyle name="Título 1 194" xfId="9113" xr:uid="{CDBD8D65-DB37-473A-8306-A5AE8F314BAD}"/>
    <cellStyle name="Título 1 195" xfId="9114" xr:uid="{74B76282-3A81-4332-A6C2-4D4197AB7B31}"/>
    <cellStyle name="Título 1 196" xfId="9115" xr:uid="{1615F76B-20BE-4BD7-81DA-BD0D46E633CF}"/>
    <cellStyle name="Título 1 197" xfId="9116" xr:uid="{23EC2CA3-72F7-491B-9F9E-AF59C4443D67}"/>
    <cellStyle name="Título 1 198" xfId="9117" xr:uid="{47383B4A-6050-4BC0-89E7-FFEEFB7FEF3D}"/>
    <cellStyle name="Título 1 199" xfId="9118" xr:uid="{A606BBF0-43FA-4E90-AAF3-949547A73A00}"/>
    <cellStyle name="Título 1 2" xfId="9119" xr:uid="{C443EE8F-E928-4AF9-8C6B-9EDDB29EDEF9}"/>
    <cellStyle name="Título 1 2 2" xfId="14733" xr:uid="{65CF020B-569B-4140-A47A-B10BA5617D1F}"/>
    <cellStyle name="Título 1 2 3" xfId="14734" xr:uid="{4C70D56D-ECF3-4B59-A16F-6DC0E186B4FF}"/>
    <cellStyle name="Título 1 2 4" xfId="16292" xr:uid="{2941839F-CAB8-4CE0-8391-1691131970CF}"/>
    <cellStyle name="Título 1 2 4 2" xfId="24962" xr:uid="{573D4DDA-D8DF-47BA-9966-5AEE32B750C4}"/>
    <cellStyle name="Título 1 2 4 3" xfId="16422" xr:uid="{DC0CC931-2AE4-4D8C-BA33-4A16B877C040}"/>
    <cellStyle name="Título 1 20" xfId="9120" xr:uid="{CD34A193-CA04-4FE3-B14F-E13D265D4A52}"/>
    <cellStyle name="Título 1 200" xfId="9121" xr:uid="{74DB26D8-528C-436F-BB50-1B9571E793AA}"/>
    <cellStyle name="Título 1 201" xfId="9122" xr:uid="{6A8BD1CB-E18F-4151-8B2A-D84B94C1F3F5}"/>
    <cellStyle name="Título 1 202" xfId="9123" xr:uid="{C0369487-D520-4617-9772-85836FED0FDA}"/>
    <cellStyle name="Título 1 203" xfId="9124" xr:uid="{16A6BBFD-9C83-4B47-AE7F-4D43AEF9D0D6}"/>
    <cellStyle name="Título 1 204" xfId="9125" xr:uid="{4D5CEFFC-8B00-4BE5-9630-90E370EBB064}"/>
    <cellStyle name="Título 1 205" xfId="9126" xr:uid="{8F7165B7-1D5E-44D8-B268-FCB8E81EE9FA}"/>
    <cellStyle name="Título 1 206" xfId="9127" xr:uid="{055028C7-5B6F-45D7-B226-28470A77E6AE}"/>
    <cellStyle name="Título 1 207" xfId="9128" xr:uid="{CD898E05-6AE0-42D1-962D-EB3EA6740A1D}"/>
    <cellStyle name="Título 1 208" xfId="9129" xr:uid="{99764D3F-8C76-4382-B0A2-7C74EB935609}"/>
    <cellStyle name="Título 1 209" xfId="9130" xr:uid="{66B07F26-F881-4B84-A4EF-4DF8CE815CCF}"/>
    <cellStyle name="Título 1 21" xfId="9131" xr:uid="{F9B52B3C-2C67-42F4-A0A7-67424FB211AA}"/>
    <cellStyle name="Título 1 210" xfId="9132" xr:uid="{C1B0877A-704C-4D3E-8D84-4DCD7832EAB8}"/>
    <cellStyle name="Título 1 211" xfId="9133" xr:uid="{73664F67-D906-484E-8E12-EA34EB8ACEB3}"/>
    <cellStyle name="Título 1 212" xfId="9134" xr:uid="{35CD5FB4-6C89-4105-A71F-94CE1396FD1C}"/>
    <cellStyle name="Título 1 213" xfId="9135" xr:uid="{5C3FED33-A98E-423B-8587-0B3FADCF92C0}"/>
    <cellStyle name="Título 1 214" xfId="9136" xr:uid="{EF83F02F-4991-4758-92C1-3A9FCD824669}"/>
    <cellStyle name="Título 1 215" xfId="9137" xr:uid="{F2861F43-D193-49C9-8351-EE70370DEADD}"/>
    <cellStyle name="Título 1 216" xfId="9138" xr:uid="{92272D11-CACB-4251-A708-69B58642D483}"/>
    <cellStyle name="Título 1 217" xfId="9139" xr:uid="{D4BC10A2-E98B-4A47-A9B4-D6A998A4494E}"/>
    <cellStyle name="Título 1 218" xfId="9140" xr:uid="{C1A49FD3-FEC2-4F8A-B28C-0639F2F3D5DE}"/>
    <cellStyle name="Título 1 219" xfId="9141" xr:uid="{2089057F-33B3-47E4-8697-182261099956}"/>
    <cellStyle name="Título 1 22" xfId="9142" xr:uid="{40324169-7633-484D-A838-56BBEB069233}"/>
    <cellStyle name="Título 1 220" xfId="9143" xr:uid="{296BBC52-FA39-4889-8F0B-13543D92B35B}"/>
    <cellStyle name="Título 1 221" xfId="9144" xr:uid="{62670FB3-A52E-46B3-96A5-F33087F1E460}"/>
    <cellStyle name="Título 1 222" xfId="9145" xr:uid="{9B2C231B-AC37-4568-8A1C-7CF8EF01B5BB}"/>
    <cellStyle name="Título 1 223" xfId="9146" xr:uid="{5DBF3636-AC2C-4B48-A508-9198B49914D9}"/>
    <cellStyle name="Título 1 224" xfId="9147" xr:uid="{53231CCA-45E5-4DD4-8A60-0AD5417EA967}"/>
    <cellStyle name="Título 1 225" xfId="9148" xr:uid="{F9DBBB38-B67C-4D83-9ED3-6754F46E7FFE}"/>
    <cellStyle name="Título 1 226" xfId="9149" xr:uid="{4C28E5C4-FE00-473C-9D8A-2C07CD5054B4}"/>
    <cellStyle name="Título 1 227" xfId="9150" xr:uid="{87141704-197F-47E6-A860-DD53563634F3}"/>
    <cellStyle name="Título 1 228" xfId="9151" xr:uid="{4F9EDF38-C263-4D19-8CF8-105E2CAA544A}"/>
    <cellStyle name="Título 1 229" xfId="9152" xr:uid="{07A0C63D-4FD9-4423-B88B-B166977816C8}"/>
    <cellStyle name="Título 1 23" xfId="9153" xr:uid="{41C6DE7E-DA7E-4C46-951D-4779146BAB08}"/>
    <cellStyle name="Título 1 230" xfId="9154" xr:uid="{58058ABE-D488-40A8-830C-322207EED826}"/>
    <cellStyle name="Título 1 231" xfId="9155" xr:uid="{9939D073-A5F8-4D00-947B-066400CCADFF}"/>
    <cellStyle name="Título 1 232" xfId="9156" xr:uid="{2734D146-C36F-42B6-A8BA-667F3198E2A6}"/>
    <cellStyle name="Título 1 233" xfId="9157" xr:uid="{911CBF00-32E4-4616-A682-CBBEC9AF2662}"/>
    <cellStyle name="Título 1 234" xfId="9158" xr:uid="{3119AE22-D1F9-4744-95C3-5DBF9354C941}"/>
    <cellStyle name="Título 1 235" xfId="9159" xr:uid="{130264DD-E98F-4190-96C6-AF75AE191C46}"/>
    <cellStyle name="Título 1 236" xfId="9160" xr:uid="{EC880391-3273-4DC7-B1CE-8EF9E3932FB5}"/>
    <cellStyle name="Título 1 237" xfId="9161" xr:uid="{29559FFA-97D0-4223-B951-3224CC3AD8CD}"/>
    <cellStyle name="Título 1 238" xfId="9162" xr:uid="{346D59DB-C88F-4A81-B777-8F80DE0089DF}"/>
    <cellStyle name="Título 1 239" xfId="9163" xr:uid="{6910B14F-9AC8-4713-AC1E-6008158C59C7}"/>
    <cellStyle name="Título 1 24" xfId="9164" xr:uid="{BEA29EB8-F1A2-465D-A1C2-711F260B140A}"/>
    <cellStyle name="Título 1 240" xfId="9165" xr:uid="{4A297483-7BDB-4DFF-B97E-18B67B310F8C}"/>
    <cellStyle name="Título 1 241" xfId="9166" xr:uid="{49D61A30-F300-412F-9A53-E3055DB7ACC3}"/>
    <cellStyle name="Título 1 242" xfId="9167" xr:uid="{382C8630-EC22-4822-9CA8-05E0ECFE491B}"/>
    <cellStyle name="Título 1 243" xfId="9168" xr:uid="{C23E71B0-8A23-4118-97F8-63D912BAAE19}"/>
    <cellStyle name="Título 1 244" xfId="9169" xr:uid="{CD587FDD-E9F7-4D93-B259-8B618D9EEFA1}"/>
    <cellStyle name="Título 1 245" xfId="9170" xr:uid="{B30F2276-E7E4-4755-9596-424EE9D767F0}"/>
    <cellStyle name="Título 1 246" xfId="9171" xr:uid="{56414E21-476B-4CED-80E2-FEEC1D5D323E}"/>
    <cellStyle name="Título 1 247" xfId="9172" xr:uid="{E8C457D9-53B1-4EB3-A193-AA4654E6BDF1}"/>
    <cellStyle name="Título 1 248" xfId="9173" xr:uid="{68185AEA-0814-4C73-9728-25D014D83D89}"/>
    <cellStyle name="Título 1 249" xfId="9174" xr:uid="{155DF62E-5D46-4D0B-816A-5617AFC26288}"/>
    <cellStyle name="Título 1 25" xfId="9175" xr:uid="{12FE7F1C-4BE8-4A5C-B868-24B7CA7C4640}"/>
    <cellStyle name="Título 1 250" xfId="9176" xr:uid="{544388A7-D9BF-4935-A5AA-1AFA444A69E2}"/>
    <cellStyle name="Título 1 251" xfId="9177" xr:uid="{496D7E6D-3FC7-40BB-89D1-1F100857F7F9}"/>
    <cellStyle name="Título 1 252" xfId="9178" xr:uid="{7434CAE9-5C41-4CEB-AB9F-91F21B1678D0}"/>
    <cellStyle name="Título 1 253" xfId="9179" xr:uid="{14E5C7D7-1B9C-40C3-9730-70C97D7FCA38}"/>
    <cellStyle name="Título 1 254" xfId="9180" xr:uid="{86905EDA-BD15-4F4D-90F4-C8A3E38B4135}"/>
    <cellStyle name="Título 1 255" xfId="9181" xr:uid="{05ED53DA-219C-4476-A593-77B3C253D29C}"/>
    <cellStyle name="Título 1 256" xfId="15903" xr:uid="{E5F39A7B-17B3-4DAE-B1DA-718992A7FB4F}"/>
    <cellStyle name="Título 1 26" xfId="9182" xr:uid="{073A5971-2A7A-42D6-90D2-5EF860970368}"/>
    <cellStyle name="Título 1 27" xfId="9183" xr:uid="{1AB8CE45-7918-4528-B8A6-F49D89EFB9EA}"/>
    <cellStyle name="Título 1 28" xfId="9184" xr:uid="{AF6AF217-D317-4DAB-AD79-3EED8354E7F0}"/>
    <cellStyle name="Título 1 29" xfId="9185" xr:uid="{2495171A-F7C6-43DB-80F8-F0190D3EAA6F}"/>
    <cellStyle name="Título 1 3" xfId="9186" xr:uid="{B70CDC25-B988-4F98-BFD0-3FE2EDFD50B5}"/>
    <cellStyle name="Título 1 3 2" xfId="16293" xr:uid="{7ACA645A-D9B0-44CB-9432-9611741B9F1B}"/>
    <cellStyle name="Título 1 3 2 2" xfId="24948" xr:uid="{5D004D43-B1D9-4630-A7F0-F6399E319DE5}"/>
    <cellStyle name="Título 1 3 2 3" xfId="16423" xr:uid="{BD519313-B477-4AFB-8209-D320F73DFA07}"/>
    <cellStyle name="Título 1 3 3" xfId="24546" xr:uid="{DED1AF9D-BFEA-4D2F-9638-3854760C8BF4}"/>
    <cellStyle name="Título 1 30" xfId="9187" xr:uid="{347BFBBC-4E92-4E42-8028-723D673AC99D}"/>
    <cellStyle name="Título 1 31" xfId="9188" xr:uid="{1AEF40A3-A19E-49CE-A5F9-138EDE8EC6A3}"/>
    <cellStyle name="Título 1 32" xfId="9189" xr:uid="{BA7940D8-E8DD-4377-BB4F-8E057A36A525}"/>
    <cellStyle name="Título 1 33" xfId="9190" xr:uid="{A7F80886-80EA-4A5A-9B8B-250DB305B01B}"/>
    <cellStyle name="Título 1 34" xfId="9191" xr:uid="{EEC8A405-AB0A-44BE-B4E4-321BB8C5DC52}"/>
    <cellStyle name="Título 1 35" xfId="9192" xr:uid="{38ADB760-A190-4ED7-B3EA-66DEC275D018}"/>
    <cellStyle name="Título 1 36" xfId="9193" xr:uid="{A2290161-A2BA-4BF6-9461-80DE70942F1D}"/>
    <cellStyle name="Título 1 37" xfId="9194" xr:uid="{FB0BF6CE-8EDB-44AF-9D22-8EC0FDDCC489}"/>
    <cellStyle name="Título 1 38" xfId="9195" xr:uid="{DED0205B-67B7-4231-A28F-F7B060925F1E}"/>
    <cellStyle name="Título 1 39" xfId="9196" xr:uid="{4095B091-79DE-4CB3-B66A-C168B10FB3A6}"/>
    <cellStyle name="Título 1 4" xfId="9197" xr:uid="{CC39ACA9-9AFF-4ABC-B42B-6518CB8DE1C5}"/>
    <cellStyle name="Título 1 4 2" xfId="24547" xr:uid="{56C3FA86-023A-4967-B2AD-25711416C5C6}"/>
    <cellStyle name="Título 1 4 2 2" xfId="32045" xr:uid="{A6283048-9F5A-4854-AA89-27482639543A}"/>
    <cellStyle name="Título 1 40" xfId="9198" xr:uid="{EC700EBA-F0BA-4B55-B069-483C3CBF744A}"/>
    <cellStyle name="Título 1 41" xfId="9199" xr:uid="{3499FDBD-CBDA-49BA-A940-F2C0182B00B4}"/>
    <cellStyle name="Título 1 42" xfId="9200" xr:uid="{5EE09204-828A-45F1-A6AE-EF6DFE9C7DFA}"/>
    <cellStyle name="Título 1 43" xfId="9201" xr:uid="{A7F8E99F-8C9C-407A-9A27-972CEB0EEF6C}"/>
    <cellStyle name="Título 1 44" xfId="9202" xr:uid="{3B6A4A5E-5336-47EF-82D6-037952950B55}"/>
    <cellStyle name="Título 1 45" xfId="9203" xr:uid="{CB011EC9-C5CB-4762-AC1C-1E16A1BB2026}"/>
    <cellStyle name="Título 1 46" xfId="9204" xr:uid="{3F870920-2DAB-48A3-B3B6-5E20A62CB752}"/>
    <cellStyle name="Título 1 47" xfId="9205" xr:uid="{0DE621FD-C237-4AFC-9367-10052E4B5DCF}"/>
    <cellStyle name="Título 1 48" xfId="9206" xr:uid="{7AF682BB-96C0-44F5-964E-31602E62FD98}"/>
    <cellStyle name="Título 1 49" xfId="9207" xr:uid="{E7C31289-04C1-4A61-BAE3-A30A407EDF7D}"/>
    <cellStyle name="Título 1 5" xfId="9208" xr:uid="{F5821D32-BFC7-4882-AF70-FC07AD8FBE56}"/>
    <cellStyle name="Título 1 50" xfId="9209" xr:uid="{4CB97D67-F333-466A-870B-A870517F488C}"/>
    <cellStyle name="Título 1 51" xfId="9210" xr:uid="{DE585BAD-D227-499D-9EEB-DD0305D90F1A}"/>
    <cellStyle name="Título 1 52" xfId="9211" xr:uid="{08875058-23F4-4A3C-9E11-42AA9AFE2DEB}"/>
    <cellStyle name="Título 1 53" xfId="9212" xr:uid="{1B9A5C7F-4EBA-4954-B4F5-CC1AF3A1B8BD}"/>
    <cellStyle name="Título 1 54" xfId="9213" xr:uid="{DCCDF799-9656-4DD2-8D64-ED74F9D9151F}"/>
    <cellStyle name="Título 1 55" xfId="9214" xr:uid="{79779C5B-4323-4D8B-B7F2-4ADE6602AB4C}"/>
    <cellStyle name="Título 1 56" xfId="9215" xr:uid="{D9BCB6BD-FDE5-4585-8DE9-9FE0104120E0}"/>
    <cellStyle name="Título 1 57" xfId="9216" xr:uid="{43E6C399-5260-4447-821D-8B855D428BB3}"/>
    <cellStyle name="Título 1 58" xfId="9217" xr:uid="{C5D76A06-D9E7-4392-A9C9-78ED36CE206B}"/>
    <cellStyle name="Título 1 59" xfId="9218" xr:uid="{18E12A73-A397-4292-AF90-AE929A92306C}"/>
    <cellStyle name="Título 1 6" xfId="9219" xr:uid="{B34DC2B6-0CAB-479E-A8E0-44669E067418}"/>
    <cellStyle name="Título 1 60" xfId="9220" xr:uid="{F95AD83C-77F0-432A-B57B-3138A7D4EF75}"/>
    <cellStyle name="Título 1 61" xfId="9221" xr:uid="{FDE412BA-CBFE-49E1-936F-2BBB5D586391}"/>
    <cellStyle name="Título 1 62" xfId="9222" xr:uid="{4D588058-41A3-44DD-8D6E-19228ED5C854}"/>
    <cellStyle name="Título 1 63" xfId="9223" xr:uid="{FEED9799-18AA-42AB-B259-27BE221F5C69}"/>
    <cellStyle name="Título 1 64" xfId="9224" xr:uid="{1253983D-A1CE-4A85-B19D-B798551D258A}"/>
    <cellStyle name="Título 1 65" xfId="9225" xr:uid="{6A1C9A51-21BB-4651-87FD-28F066959122}"/>
    <cellStyle name="Título 1 66" xfId="9226" xr:uid="{9042F6CA-8B52-4171-88B5-9060267137DD}"/>
    <cellStyle name="Título 1 67" xfId="9227" xr:uid="{BAE0F1D0-4D04-4754-956A-ADB0ED727EAE}"/>
    <cellStyle name="Título 1 68" xfId="9228" xr:uid="{28063AE8-AF28-4239-A68C-7C28336B51D6}"/>
    <cellStyle name="Título 1 69" xfId="9229" xr:uid="{79AEFD37-A9B9-48D1-AEE3-EEE51790FF83}"/>
    <cellStyle name="Título 1 7" xfId="9230" xr:uid="{C24709A2-0CE2-4B62-AEBD-26A5725AC3CA}"/>
    <cellStyle name="Título 1 70" xfId="9231" xr:uid="{B531239C-1F97-4E91-A382-509A3B4331B5}"/>
    <cellStyle name="Título 1 71" xfId="9232" xr:uid="{F8949B88-80AC-4138-B064-469DC150A716}"/>
    <cellStyle name="Título 1 72" xfId="9233" xr:uid="{6487F9B8-9213-4C3C-B96C-05A62207B629}"/>
    <cellStyle name="Título 1 73" xfId="9234" xr:uid="{644421BD-73BC-42F9-A8F9-564C8B9D0935}"/>
    <cellStyle name="Título 1 74" xfId="9235" xr:uid="{DDF9224D-5C5A-4BE3-8F5C-810B1A93BAA9}"/>
    <cellStyle name="Título 1 75" xfId="9236" xr:uid="{F7BEF875-4668-4A0A-BFDA-E1A90673DB8A}"/>
    <cellStyle name="Título 1 76" xfId="9237" xr:uid="{2D410B2D-BBBF-4562-8E0E-4A65AE9A956C}"/>
    <cellStyle name="Título 1 77" xfId="9238" xr:uid="{28462170-F5C7-4106-9542-BCCD99941B17}"/>
    <cellStyle name="Título 1 78" xfId="9239" xr:uid="{D645427C-9D6F-4595-8211-5DAADBB94B33}"/>
    <cellStyle name="Título 1 79" xfId="9240" xr:uid="{43A5D4E7-79FA-4B96-8F2D-E3E8C41EAFA6}"/>
    <cellStyle name="Título 1 8" xfId="9241" xr:uid="{27E83EA8-DB87-4C27-87F1-0BC788771FE6}"/>
    <cellStyle name="Título 1 80" xfId="9242" xr:uid="{D8F15BE4-4CD7-4718-8677-63A749076731}"/>
    <cellStyle name="Título 1 81" xfId="9243" xr:uid="{B446ABEB-289B-419B-AFA1-5977F9BCD98A}"/>
    <cellStyle name="Título 1 82" xfId="9244" xr:uid="{F4F7465B-5BDA-4CED-9DC0-689078B0E205}"/>
    <cellStyle name="Título 1 83" xfId="9245" xr:uid="{136206B5-13BF-4C8D-8373-6D4EE8B1592E}"/>
    <cellStyle name="Título 1 84" xfId="9246" xr:uid="{1CB2DB8A-1F28-4950-AF0F-0138DF36A7FE}"/>
    <cellStyle name="Título 1 85" xfId="9247" xr:uid="{8217D775-C02A-4B5A-BE2E-E4CE1BE1345D}"/>
    <cellStyle name="Título 1 86" xfId="9248" xr:uid="{E3E5FA7A-9CA2-4A30-8FD7-7AC04ABA3B97}"/>
    <cellStyle name="Título 1 87" xfId="9249" xr:uid="{28B3DCAC-8746-4648-90E7-28C9D9B6A3AB}"/>
    <cellStyle name="Título 1 88" xfId="9250" xr:uid="{EB39577C-8DD8-40C8-A581-1E411F005581}"/>
    <cellStyle name="Título 1 89" xfId="9251" xr:uid="{0C7D71A0-579E-4A3E-8A35-777C372371BB}"/>
    <cellStyle name="Título 1 9" xfId="9252" xr:uid="{3C66F8CA-B7EF-4406-B242-A860AEBF5703}"/>
    <cellStyle name="Título 1 90" xfId="9253" xr:uid="{E19610A1-9A76-4A93-A65F-735CF9FC8D0C}"/>
    <cellStyle name="Título 1 91" xfId="9254" xr:uid="{D008DAB3-FE64-4C58-BDCE-485F7E680B79}"/>
    <cellStyle name="Título 1 92" xfId="9255" xr:uid="{8438A9E6-71CC-43DB-930D-5727C53EA603}"/>
    <cellStyle name="Título 1 93" xfId="9256" xr:uid="{20D566A2-7A95-423D-9477-8DDB87D1CD23}"/>
    <cellStyle name="Título 1 94" xfId="9257" xr:uid="{F03DE0D9-10A5-49D1-A0E6-D08ECB69DB7F}"/>
    <cellStyle name="Título 1 95" xfId="9258" xr:uid="{6FA99A50-0B4A-4289-9D1F-A07C9F3B3EB3}"/>
    <cellStyle name="Título 1 96" xfId="9259" xr:uid="{0E422B10-7908-40CD-837E-F60DC67C32E3}"/>
    <cellStyle name="Título 1 97" xfId="9260" xr:uid="{10B1CBAF-9F91-415C-989C-6C1E8A90D9A0}"/>
    <cellStyle name="Título 1 98" xfId="9261" xr:uid="{AE8AFCB3-66F7-46B5-B901-9807B2408880}"/>
    <cellStyle name="Título 1 99" xfId="9262" xr:uid="{68BFE5C8-FA4E-42CD-A7FC-55FE1AA4BBC4}"/>
    <cellStyle name="Título 2" xfId="104" xr:uid="{00000000-0005-0000-0000-00006A000000}"/>
    <cellStyle name="Título 2 10" xfId="9263" xr:uid="{B33A4930-D6DA-4A9A-825E-BD0EF2A633B9}"/>
    <cellStyle name="Título 2 100" xfId="9264" xr:uid="{9EE97F45-B603-4BD7-9114-7700CD46F0D3}"/>
    <cellStyle name="Título 2 101" xfId="9265" xr:uid="{A62DFED0-BA1D-41E6-995F-C84B8F9C5210}"/>
    <cellStyle name="Título 2 102" xfId="9266" xr:uid="{FD5F82AC-C8C3-408F-B260-A45394AFD98B}"/>
    <cellStyle name="Título 2 103" xfId="9267" xr:uid="{549E3F24-F06C-40DA-825E-1F85CA27CF26}"/>
    <cellStyle name="Título 2 104" xfId="9268" xr:uid="{CC79965D-FD19-45AB-BF5C-4171874A4552}"/>
    <cellStyle name="Título 2 105" xfId="9269" xr:uid="{9E60A5EA-2526-4B68-BEA6-92EBA97AE40F}"/>
    <cellStyle name="Título 2 106" xfId="9270" xr:uid="{A54F12CB-7572-4CF8-9E23-7E333B6B5AF4}"/>
    <cellStyle name="Título 2 107" xfId="9271" xr:uid="{BD53A81A-21AF-4928-B474-26C06BBE6277}"/>
    <cellStyle name="Título 2 108" xfId="9272" xr:uid="{724F0CD9-D78A-4269-8AA9-36E2AFE7B3DE}"/>
    <cellStyle name="Título 2 109" xfId="9273" xr:uid="{BF57B935-C8C2-4AF4-A687-ACE8207EEE22}"/>
    <cellStyle name="Título 2 11" xfId="9274" xr:uid="{56C0967C-BAD4-4E97-84BD-3E3A7B58DC84}"/>
    <cellStyle name="Título 2 110" xfId="9275" xr:uid="{8141465C-F521-4D86-BDCB-3BFB1150EF88}"/>
    <cellStyle name="Título 2 111" xfId="9276" xr:uid="{303C59C1-EF1D-4362-A9D6-2BC5E93BE571}"/>
    <cellStyle name="Título 2 112" xfId="9277" xr:uid="{BC4716B4-DF87-4DB4-B10A-4DD1960A6B2C}"/>
    <cellStyle name="Título 2 113" xfId="9278" xr:uid="{EE628B6C-AED4-4EFA-A745-8CAD60F24827}"/>
    <cellStyle name="Título 2 114" xfId="9279" xr:uid="{3ACDE1E8-A74E-4404-A869-01EAB1D1344A}"/>
    <cellStyle name="Título 2 115" xfId="9280" xr:uid="{3899F6E3-6F51-426C-9DF4-0FA560C08DA7}"/>
    <cellStyle name="Título 2 116" xfId="9281" xr:uid="{277EBF21-7125-4E5F-913D-3BACB9924B91}"/>
    <cellStyle name="Título 2 117" xfId="9282" xr:uid="{9F8C61DE-8B87-4B4E-AE97-BEECB6DEE6FE}"/>
    <cellStyle name="Título 2 118" xfId="9283" xr:uid="{7E8949A2-D833-4DFC-865A-AD76A2471B69}"/>
    <cellStyle name="Título 2 119" xfId="9284" xr:uid="{8E31D088-799D-43AD-A45F-4FB63BB8824D}"/>
    <cellStyle name="Título 2 12" xfId="9285" xr:uid="{9D228582-6E8E-4300-90BD-748A6CE1AB89}"/>
    <cellStyle name="Título 2 120" xfId="9286" xr:uid="{6B98F74A-F354-4E50-ADF2-E1F29A1B7889}"/>
    <cellStyle name="Título 2 121" xfId="9287" xr:uid="{3DA7BE85-EF26-4473-8703-BEFE2EC42F93}"/>
    <cellStyle name="Título 2 122" xfId="9288" xr:uid="{3C6F5636-28CA-4B73-BDE1-EDD1154829B4}"/>
    <cellStyle name="Título 2 123" xfId="9289" xr:uid="{A1DC61D3-68BB-492D-857F-475A5ADB39E5}"/>
    <cellStyle name="Título 2 124" xfId="9290" xr:uid="{73A976FC-91A1-4A70-9286-301104DA8E46}"/>
    <cellStyle name="Título 2 125" xfId="9291" xr:uid="{4ECAB6B4-13A4-4D7A-9400-CA85352D49A2}"/>
    <cellStyle name="Título 2 126" xfId="9292" xr:uid="{8DDD75A4-F543-4109-85C9-24ADD45BBC78}"/>
    <cellStyle name="Título 2 127" xfId="9293" xr:uid="{9569554C-58BE-4406-9BCA-42DA39761E1F}"/>
    <cellStyle name="Título 2 128" xfId="9294" xr:uid="{539D4AAA-C1D7-48E7-A026-E806A11ADFD0}"/>
    <cellStyle name="Título 2 129" xfId="9295" xr:uid="{EEF9A349-FB26-4165-B5F7-65DB6F38FB06}"/>
    <cellStyle name="Título 2 13" xfId="9296" xr:uid="{D83BDCD0-E399-4FA1-B8E8-08C5E2F9E4B5}"/>
    <cellStyle name="Título 2 130" xfId="9297" xr:uid="{59FD640A-ECAB-4174-86F2-087354E8557C}"/>
    <cellStyle name="Título 2 131" xfId="9298" xr:uid="{DF932A55-BDC7-4FF2-934D-72475D341527}"/>
    <cellStyle name="Título 2 132" xfId="9299" xr:uid="{F7D31B4E-A29D-454F-9DFB-D0C1D3305F40}"/>
    <cellStyle name="Título 2 133" xfId="9300" xr:uid="{8C370DE6-5FA7-439B-B24B-F560806A3498}"/>
    <cellStyle name="Título 2 134" xfId="9301" xr:uid="{15E4CC26-1F9E-44BA-876B-C06BF288F170}"/>
    <cellStyle name="Título 2 135" xfId="9302" xr:uid="{36F5B16B-D933-4801-B633-7282C75706F9}"/>
    <cellStyle name="Título 2 136" xfId="9303" xr:uid="{458F61B4-6D8E-42F7-A77D-8756A93F4E0D}"/>
    <cellStyle name="Título 2 137" xfId="9304" xr:uid="{41D8BD75-31FC-4736-A4E7-B72FE854B99C}"/>
    <cellStyle name="Título 2 138" xfId="9305" xr:uid="{176B6116-E607-4505-91DB-5F800B660F54}"/>
    <cellStyle name="Título 2 139" xfId="9306" xr:uid="{BC38D306-1071-45EF-8D3A-10464DDB3060}"/>
    <cellStyle name="Título 2 14" xfId="9307" xr:uid="{FD082BF5-ACF7-48CF-97B5-1C7385CF7FE2}"/>
    <cellStyle name="Título 2 140" xfId="9308" xr:uid="{B147CE6C-E55F-4C8A-9207-A1A7C931B834}"/>
    <cellStyle name="Título 2 141" xfId="9309" xr:uid="{17646E8C-E28E-4FB2-AA46-DB32FCC04782}"/>
    <cellStyle name="Título 2 142" xfId="9310" xr:uid="{15CC9F7D-AB73-4637-9517-D61CCF0EEC02}"/>
    <cellStyle name="Título 2 143" xfId="9311" xr:uid="{BDD57ADF-0326-4FDD-B63F-D5F340FB6595}"/>
    <cellStyle name="Título 2 144" xfId="9312" xr:uid="{C9B320D0-622F-4D6C-A69F-C0304248DF20}"/>
    <cellStyle name="Título 2 145" xfId="9313" xr:uid="{629F7101-E7DA-4088-A4E7-87260F6581AE}"/>
    <cellStyle name="Título 2 146" xfId="9314" xr:uid="{9C4229E9-D541-4797-AA1A-EFC4488EA38E}"/>
    <cellStyle name="Título 2 147" xfId="9315" xr:uid="{C2BFFF9E-296E-4DCE-AD9E-0F81C7F90533}"/>
    <cellStyle name="Título 2 148" xfId="9316" xr:uid="{EEDBF174-7C98-4FD2-B38B-99C024B8CC75}"/>
    <cellStyle name="Título 2 149" xfId="9317" xr:uid="{B32E1189-A184-4E61-8342-5CA78E635C02}"/>
    <cellStyle name="Título 2 15" xfId="9318" xr:uid="{32F417DD-18DF-48A9-85F3-A155655ABE03}"/>
    <cellStyle name="Título 2 150" xfId="9319" xr:uid="{D30B94F4-9DAC-4231-9398-39D384AD2383}"/>
    <cellStyle name="Título 2 151" xfId="9320" xr:uid="{AFA1520B-5CD5-4A93-B508-70669AD861BD}"/>
    <cellStyle name="Título 2 152" xfId="9321" xr:uid="{1A7EEEC1-6CBE-492C-B60D-4C84393126E0}"/>
    <cellStyle name="Título 2 153" xfId="9322" xr:uid="{28495490-F762-490C-9903-0ED9623549D3}"/>
    <cellStyle name="Título 2 154" xfId="9323" xr:uid="{3117D1FF-0BAD-43C6-9CCC-C0DFCDA56A6D}"/>
    <cellStyle name="Título 2 155" xfId="9324" xr:uid="{418E1114-D6EB-4B06-9346-9C4AA91BE961}"/>
    <cellStyle name="Título 2 156" xfId="9325" xr:uid="{1017FED5-902F-46A2-90C1-8F09F605E6E7}"/>
    <cellStyle name="Título 2 157" xfId="9326" xr:uid="{FFE61A72-ADA6-4910-AA71-FB3ED59D39F2}"/>
    <cellStyle name="Título 2 158" xfId="9327" xr:uid="{E568C772-541E-4549-A75C-AD74BC9EE9BF}"/>
    <cellStyle name="Título 2 159" xfId="9328" xr:uid="{2139F2F8-55CC-41F5-AB70-ED7EE6CC0508}"/>
    <cellStyle name="Título 2 16" xfId="9329" xr:uid="{6EC9997C-97C4-4C2A-A99E-F99B3A9F1E99}"/>
    <cellStyle name="Título 2 160" xfId="9330" xr:uid="{04353DC6-9045-46E3-A152-78A5927599C7}"/>
    <cellStyle name="Título 2 161" xfId="9331" xr:uid="{DA9C86AC-EF04-4B63-90BC-02ECF523E698}"/>
    <cellStyle name="Título 2 162" xfId="9332" xr:uid="{BB9B1598-D530-485D-A561-0620EFD5110A}"/>
    <cellStyle name="Título 2 163" xfId="9333" xr:uid="{20110856-09DE-41A1-8BB5-D8B3364EBA63}"/>
    <cellStyle name="Título 2 164" xfId="9334" xr:uid="{00811154-F585-4037-A7B5-2C75B12643DC}"/>
    <cellStyle name="Título 2 165" xfId="9335" xr:uid="{387EC086-2FC3-488C-90F5-538432F02E94}"/>
    <cellStyle name="Título 2 166" xfId="9336" xr:uid="{5A822153-7B9A-4515-904D-B4CE4AEA084C}"/>
    <cellStyle name="Título 2 167" xfId="9337" xr:uid="{DE8C3780-EE3A-463C-BA4F-C08E5DAB3E08}"/>
    <cellStyle name="Título 2 168" xfId="9338" xr:uid="{056ACC6F-7B42-4FCB-B7F6-8159DAB2275A}"/>
    <cellStyle name="Título 2 169" xfId="9339" xr:uid="{B04A47C4-6562-42D2-A6FF-1CE2BF5F6BED}"/>
    <cellStyle name="Título 2 17" xfId="9340" xr:uid="{C5214A1D-686F-4AD0-96D6-E673242E2DA5}"/>
    <cellStyle name="Título 2 170" xfId="9341" xr:uid="{52297BE7-951F-4DA6-BD74-30AE69F293AA}"/>
    <cellStyle name="Título 2 171" xfId="9342" xr:uid="{C5509623-78C5-4559-9804-6E0EFF9AFE46}"/>
    <cellStyle name="Título 2 172" xfId="9343" xr:uid="{54D60456-EC79-4C7B-A573-298E802FC5F9}"/>
    <cellStyle name="Título 2 173" xfId="9344" xr:uid="{E3199E87-D75F-4A52-A30E-3C23D24C2246}"/>
    <cellStyle name="Título 2 174" xfId="9345" xr:uid="{FF72EA6A-D03D-471D-BBC4-EDF177721B0C}"/>
    <cellStyle name="Título 2 175" xfId="9346" xr:uid="{4320376D-DF68-44B8-A3DE-9FFD552EA128}"/>
    <cellStyle name="Título 2 176" xfId="9347" xr:uid="{3B84C169-2E0A-4D96-AB08-B206D719F306}"/>
    <cellStyle name="Título 2 177" xfId="9348" xr:uid="{9906D707-246C-4BD9-B6DA-3334F2E3EF22}"/>
    <cellStyle name="Título 2 178" xfId="9349" xr:uid="{99B236E2-5729-4CFE-A436-61BAFDE7A04C}"/>
    <cellStyle name="Título 2 179" xfId="9350" xr:uid="{2F317064-7177-4F47-9C61-D29842996B79}"/>
    <cellStyle name="Título 2 18" xfId="9351" xr:uid="{B5A2EA29-7AAF-453C-9950-BCD824B80B1D}"/>
    <cellStyle name="Título 2 180" xfId="9352" xr:uid="{C8A3970C-3986-4146-962D-E7F02069FC63}"/>
    <cellStyle name="Título 2 181" xfId="9353" xr:uid="{29A7D4E3-D44B-4C3E-A47A-935A49555224}"/>
    <cellStyle name="Título 2 182" xfId="9354" xr:uid="{B1882FBA-AEC5-48F0-A394-00A1C7B7F5F3}"/>
    <cellStyle name="Título 2 183" xfId="9355" xr:uid="{E81D36CE-BE75-40EF-A520-5AA2CB32C10A}"/>
    <cellStyle name="Título 2 184" xfId="9356" xr:uid="{2E7F661C-FBE1-452D-8E4A-B44FA5785D7E}"/>
    <cellStyle name="Título 2 185" xfId="9357" xr:uid="{B0F30F32-44D1-48A4-92DC-6FEF44069C17}"/>
    <cellStyle name="Título 2 186" xfId="9358" xr:uid="{B555514B-FCB6-40B1-95E1-8258E8EADDDA}"/>
    <cellStyle name="Título 2 187" xfId="9359" xr:uid="{9246B3C3-C901-4E60-84C3-17D5E05C175B}"/>
    <cellStyle name="Título 2 188" xfId="9360" xr:uid="{202D2F63-9432-4B17-99A1-1AB0AC650DC2}"/>
    <cellStyle name="Título 2 189" xfId="9361" xr:uid="{B2FBC674-1585-428F-99A1-E874E19F7561}"/>
    <cellStyle name="Título 2 19" xfId="9362" xr:uid="{EBFBE02B-AF09-4529-9369-26234D5380F5}"/>
    <cellStyle name="Título 2 190" xfId="9363" xr:uid="{7E27E2B5-EA9D-4D36-87D1-9D2F04246632}"/>
    <cellStyle name="Título 2 191" xfId="9364" xr:uid="{FFE18F16-6DCB-489D-A2E4-1DEA16AADF5E}"/>
    <cellStyle name="Título 2 192" xfId="9365" xr:uid="{6574F205-37F0-40D0-A8F0-84208AE5B960}"/>
    <cellStyle name="Título 2 193" xfId="9366" xr:uid="{A0703662-C43D-4ADE-8AB6-0D79BEF8E991}"/>
    <cellStyle name="Título 2 194" xfId="9367" xr:uid="{3C442B33-BBD6-478F-83EC-0C21D1152F01}"/>
    <cellStyle name="Título 2 195" xfId="9368" xr:uid="{15D3A507-7691-4D65-B91B-69F1529C52D7}"/>
    <cellStyle name="Título 2 196" xfId="9369" xr:uid="{C41DA941-14C5-45D6-A652-E5B8D0A636EE}"/>
    <cellStyle name="Título 2 197" xfId="9370" xr:uid="{02986359-31BF-42D5-9293-4192ABA80C0E}"/>
    <cellStyle name="Título 2 198" xfId="9371" xr:uid="{94026848-8332-4C48-A22B-CD9321778EA4}"/>
    <cellStyle name="Título 2 199" xfId="9372" xr:uid="{D005AB64-81CB-4118-8C26-BB89BCC12CBD}"/>
    <cellStyle name="Título 2 2" xfId="9373" xr:uid="{A5DA0C8F-C702-4620-A279-0895DC3A0C52}"/>
    <cellStyle name="Título 2 2 2" xfId="14735" xr:uid="{8E5A077D-2ED5-4AEA-A470-75829F11AAEB}"/>
    <cellStyle name="Título 2 2 3" xfId="14736" xr:uid="{DEB22FE7-9861-4B67-89BF-24F6BD7FCB7B}"/>
    <cellStyle name="Título 2 2 4" xfId="16294" xr:uid="{F1414645-D3EB-4D2E-AB46-85419F0427B2}"/>
    <cellStyle name="Título 2 2 4 2" xfId="24961" xr:uid="{A3FE9E25-FF80-427E-9CB5-7D206F1C2699}"/>
    <cellStyle name="Título 2 2 4 3" xfId="16424" xr:uid="{575E6295-9F4D-4912-B906-590B3E3A1724}"/>
    <cellStyle name="Título 2 20" xfId="9374" xr:uid="{DA2EF06C-9EA4-437D-9380-E6A409B964B4}"/>
    <cellStyle name="Título 2 200" xfId="9375" xr:uid="{C63C0123-F627-45EC-97BF-23C086CE0320}"/>
    <cellStyle name="Título 2 201" xfId="9376" xr:uid="{4EF92136-4A33-46D1-BF1F-0E5255753027}"/>
    <cellStyle name="Título 2 202" xfId="9377" xr:uid="{EF6A671D-3349-4F62-8F60-69FD37C003E6}"/>
    <cellStyle name="Título 2 203" xfId="9378" xr:uid="{D8580478-E074-4500-98A6-017EA5D04EDA}"/>
    <cellStyle name="Título 2 204" xfId="9379" xr:uid="{B6CD5445-3BA0-4600-9B5A-34AC8F28B765}"/>
    <cellStyle name="Título 2 205" xfId="9380" xr:uid="{FEB46741-D03A-47C2-B4CC-2695B4F236FE}"/>
    <cellStyle name="Título 2 206" xfId="9381" xr:uid="{6389895B-BAE6-407A-AA7C-05E99D9BF9BF}"/>
    <cellStyle name="Título 2 207" xfId="9382" xr:uid="{5D174CD6-CF0A-4898-B0B9-7A8ADBDF80CC}"/>
    <cellStyle name="Título 2 208" xfId="9383" xr:uid="{68C8B6B0-E67C-4BD8-968B-E731329E618C}"/>
    <cellStyle name="Título 2 209" xfId="9384" xr:uid="{2C960327-1375-44B2-911E-C8B2FD2CE68C}"/>
    <cellStyle name="Título 2 21" xfId="9385" xr:uid="{6FC69DEA-56D3-4303-9B13-47C265C8491B}"/>
    <cellStyle name="Título 2 210" xfId="9386" xr:uid="{A33378B7-BE03-46EE-855C-813255795C8F}"/>
    <cellStyle name="Título 2 211" xfId="9387" xr:uid="{C1D62FEA-319F-42C0-A66D-78CE70259976}"/>
    <cellStyle name="Título 2 212" xfId="9388" xr:uid="{D0BB6BF4-CAF5-43A2-9A29-70DD1F739C91}"/>
    <cellStyle name="Título 2 213" xfId="9389" xr:uid="{B472B668-A0FB-4B58-800A-116748023735}"/>
    <cellStyle name="Título 2 214" xfId="9390" xr:uid="{8BF2DD2A-A1AF-4013-A44C-D2D35BBD97DB}"/>
    <cellStyle name="Título 2 215" xfId="9391" xr:uid="{D1E00E45-C7ED-4111-86EA-B85EC2870BD0}"/>
    <cellStyle name="Título 2 216" xfId="9392" xr:uid="{07C27857-A22A-42D8-B1B0-91298890FA44}"/>
    <cellStyle name="Título 2 217" xfId="9393" xr:uid="{64A10322-F9B4-4CD8-92AC-5D1AC1DFDD20}"/>
    <cellStyle name="Título 2 218" xfId="9394" xr:uid="{2FC37DD6-3FD6-410B-AD7B-73B08C718550}"/>
    <cellStyle name="Título 2 219" xfId="9395" xr:uid="{B1D9A0D0-844D-40E6-9C31-F8E8119F84DF}"/>
    <cellStyle name="Título 2 22" xfId="9396" xr:uid="{B3337661-FF57-43E9-9870-1E4F9E5ADA6C}"/>
    <cellStyle name="Título 2 220" xfId="9397" xr:uid="{0FB0E437-0858-4828-940E-FEE7C09BA51E}"/>
    <cellStyle name="Título 2 221" xfId="9398" xr:uid="{41E135A2-3D32-4DC1-9CBA-E6F043E9E675}"/>
    <cellStyle name="Título 2 222" xfId="9399" xr:uid="{B6BF5C34-762C-485B-8490-F57D9491BE5E}"/>
    <cellStyle name="Título 2 223" xfId="9400" xr:uid="{F5142E4F-4F0B-4639-959C-727AFE80DB8E}"/>
    <cellStyle name="Título 2 224" xfId="9401" xr:uid="{95E30607-69F2-4343-B45C-46FA9B9459F3}"/>
    <cellStyle name="Título 2 225" xfId="9402" xr:uid="{84F08E6F-3865-498D-829C-3457F2109F50}"/>
    <cellStyle name="Título 2 226" xfId="9403" xr:uid="{817A4E55-B005-47C7-968A-530DCB610817}"/>
    <cellStyle name="Título 2 227" xfId="9404" xr:uid="{1D990421-6607-411D-9714-7FD9E0FDD9DE}"/>
    <cellStyle name="Título 2 228" xfId="9405" xr:uid="{E25C3CEB-9FA1-48E7-BF52-28882A5D2D1E}"/>
    <cellStyle name="Título 2 229" xfId="9406" xr:uid="{8BBBF3A9-679D-4E3D-AD94-BF6DFD06EBC0}"/>
    <cellStyle name="Título 2 23" xfId="9407" xr:uid="{AF56038D-FEED-47BA-9F74-8220038F001F}"/>
    <cellStyle name="Título 2 230" xfId="9408" xr:uid="{AE6E46AF-CE17-4D23-9723-A1823A3FFE70}"/>
    <cellStyle name="Título 2 231" xfId="9409" xr:uid="{0B2E812B-CB51-4BB9-8887-76092670EE9C}"/>
    <cellStyle name="Título 2 232" xfId="9410" xr:uid="{2BC5762A-D3CD-413D-AABF-F9C7A0724510}"/>
    <cellStyle name="Título 2 233" xfId="9411" xr:uid="{D56C39C4-5398-4141-B4F6-595B9AF1A334}"/>
    <cellStyle name="Título 2 234" xfId="9412" xr:uid="{21F695A9-ADF4-4FDE-8DE5-B120D4DED39B}"/>
    <cellStyle name="Título 2 235" xfId="9413" xr:uid="{2ACA9092-776A-4C04-842B-993D725EE7A2}"/>
    <cellStyle name="Título 2 236" xfId="9414" xr:uid="{284AC314-0A4F-4ACB-ADFB-C644A4A5B06E}"/>
    <cellStyle name="Título 2 237" xfId="9415" xr:uid="{E120F4A1-3509-4B1F-9CF9-199DB659EF0E}"/>
    <cellStyle name="Título 2 238" xfId="9416" xr:uid="{473CAD25-B05A-4043-9B98-85101ED9EC00}"/>
    <cellStyle name="Título 2 239" xfId="9417" xr:uid="{73343D86-3E38-44F1-99E7-7A369BC0CA35}"/>
    <cellStyle name="Título 2 24" xfId="9418" xr:uid="{4FEDA5A4-79F7-4EE7-A07D-6D3F8D6DF633}"/>
    <cellStyle name="Título 2 240" xfId="9419" xr:uid="{BA405B24-341B-46C3-8E95-CF4DEC363C09}"/>
    <cellStyle name="Título 2 241" xfId="9420" xr:uid="{6E2775F2-9977-4E43-A90D-DBE435C7A785}"/>
    <cellStyle name="Título 2 242" xfId="9421" xr:uid="{7BDAA240-ED44-45F5-B70D-A95AA876F0BC}"/>
    <cellStyle name="Título 2 243" xfId="9422" xr:uid="{E24523E2-7F10-4038-8E6A-BDDB02BBE5A1}"/>
    <cellStyle name="Título 2 244" xfId="9423" xr:uid="{1F3B68CE-2D15-4D3D-9A90-68CDD95169EE}"/>
    <cellStyle name="Título 2 245" xfId="9424" xr:uid="{E2A8D0C8-46CB-41E6-8592-F2987DF98CF7}"/>
    <cellStyle name="Título 2 246" xfId="9425" xr:uid="{59B102AB-C96A-44EF-9113-6F7B4986E7AB}"/>
    <cellStyle name="Título 2 247" xfId="9426" xr:uid="{4C0285C5-5A16-4A02-9B07-C2D40B981623}"/>
    <cellStyle name="Título 2 248" xfId="9427" xr:uid="{AE8BBEDD-D482-4D99-94ED-FDA859008FC9}"/>
    <cellStyle name="Título 2 249" xfId="9428" xr:uid="{18CAA59D-477F-4C74-8FC5-6229B10107A5}"/>
    <cellStyle name="Título 2 25" xfId="9429" xr:uid="{95A3EC4D-C454-4B60-BC28-F5BA049341FD}"/>
    <cellStyle name="Título 2 250" xfId="9430" xr:uid="{175D0E43-1394-4952-8C05-E8E68BD3B21B}"/>
    <cellStyle name="Título 2 251" xfId="9431" xr:uid="{74B6967D-870C-4464-946F-1110A66AEB59}"/>
    <cellStyle name="Título 2 252" xfId="9432" xr:uid="{4C6F628A-56FD-4337-A8B7-39593B85DEBF}"/>
    <cellStyle name="Título 2 253" xfId="9433" xr:uid="{96D7C761-0E09-4BA0-9E8F-CEA59CD23354}"/>
    <cellStyle name="Título 2 254" xfId="9434" xr:uid="{9DA5CA92-A1F5-4B07-8F78-FEA62CEB9352}"/>
    <cellStyle name="Título 2 255" xfId="9435" xr:uid="{CF89C67B-C660-4623-A591-98658924D1EB}"/>
    <cellStyle name="Título 2 256" xfId="15904" xr:uid="{7049ED42-03AE-468C-9962-BC62AAAA6D80}"/>
    <cellStyle name="Título 2 26" xfId="9436" xr:uid="{8BF092BE-E59E-450B-A597-C7D1948F2942}"/>
    <cellStyle name="Título 2 27" xfId="9437" xr:uid="{364F9E71-C493-4A9A-9F88-15297D0C21E7}"/>
    <cellStyle name="Título 2 28" xfId="9438" xr:uid="{228FD8CA-056F-4B44-928D-A348EAC4AD67}"/>
    <cellStyle name="Título 2 29" xfId="9439" xr:uid="{99127710-6FBA-4931-8EC7-5C6F7D962881}"/>
    <cellStyle name="Título 2 3" xfId="9440" xr:uid="{552E347E-A191-4360-90FF-E0DF648C1801}"/>
    <cellStyle name="Título 2 3 2" xfId="16295" xr:uid="{ED03B591-E54F-4270-94DA-D54E82C43ABC}"/>
    <cellStyle name="Título 2 3 2 2" xfId="16425" xr:uid="{37874DCD-0E03-4A5F-B19F-EDF831C03F14}"/>
    <cellStyle name="Título 2 30" xfId="9441" xr:uid="{71D93068-6893-47D4-ACDB-E7DBB316757E}"/>
    <cellStyle name="Título 2 31" xfId="9442" xr:uid="{1F749FD4-5908-4FB5-8495-54AAC20BF3DF}"/>
    <cellStyle name="Título 2 32" xfId="9443" xr:uid="{85CD8E5C-B3A1-4BBF-A29A-95AD0C860B96}"/>
    <cellStyle name="Título 2 33" xfId="9444" xr:uid="{62DD3B4C-712D-4E63-BA68-4B03BE7146C6}"/>
    <cellStyle name="Título 2 34" xfId="9445" xr:uid="{38A8E95A-914B-462B-B381-9FADA297D759}"/>
    <cellStyle name="Título 2 35" xfId="9446" xr:uid="{D4BCC2D3-C726-4882-AC7F-91B740CC91F5}"/>
    <cellStyle name="Título 2 36" xfId="9447" xr:uid="{5A0D2215-17CC-4E71-AEC0-0AB94C441259}"/>
    <cellStyle name="Título 2 37" xfId="9448" xr:uid="{0D2110B1-B0C6-4363-AB6B-44B7BFD8A313}"/>
    <cellStyle name="Título 2 38" xfId="9449" xr:uid="{DAB5A752-75FB-43F6-B2C4-D6E55376729C}"/>
    <cellStyle name="Título 2 39" xfId="9450" xr:uid="{F94E633D-B9A4-4A28-A3A6-51AA74AD6BDD}"/>
    <cellStyle name="Título 2 4" xfId="9451" xr:uid="{E502178A-BE39-48D1-9036-77101539C24C}"/>
    <cellStyle name="Título 2 4 2" xfId="24548" xr:uid="{FF563FBC-0326-44E5-90C1-C2CE1C05B046}"/>
    <cellStyle name="Título 2 4 2 2" xfId="32046" xr:uid="{06320834-6BB6-4718-B69D-80D39FBB6A65}"/>
    <cellStyle name="Título 2 40" xfId="9452" xr:uid="{8E0704E6-610C-45A4-9B8F-5AEBA3A56DAF}"/>
    <cellStyle name="Título 2 41" xfId="9453" xr:uid="{B26F19CA-69AF-4220-98D0-D5747F36AC44}"/>
    <cellStyle name="Título 2 42" xfId="9454" xr:uid="{0F791DC9-6FC0-4251-A19B-F7694AB28D11}"/>
    <cellStyle name="Título 2 43" xfId="9455" xr:uid="{B8DBE5A1-F7B0-4F88-906F-A567FBDBC833}"/>
    <cellStyle name="Título 2 44" xfId="9456" xr:uid="{105B9B8F-2EB0-48A6-8A07-9A877DF80D79}"/>
    <cellStyle name="Título 2 45" xfId="9457" xr:uid="{83CC754D-2FB3-4594-B9C8-40498F4D1963}"/>
    <cellStyle name="Título 2 46" xfId="9458" xr:uid="{4FFAABF6-70E8-46F4-8992-94435557202A}"/>
    <cellStyle name="Título 2 47" xfId="9459" xr:uid="{3675B5DC-3F07-440C-92FE-60BB404ADEC0}"/>
    <cellStyle name="Título 2 48" xfId="9460" xr:uid="{5763FD71-947A-4703-8E50-D338396E5BE7}"/>
    <cellStyle name="Título 2 49" xfId="9461" xr:uid="{E6183092-1115-4469-8AC1-09B8E084BA89}"/>
    <cellStyle name="Título 2 5" xfId="9462" xr:uid="{7E88169E-7AA7-4177-9AD8-76B94CD61C91}"/>
    <cellStyle name="Título 2 50" xfId="9463" xr:uid="{86A84274-FB9E-4FEE-A309-407141639AEB}"/>
    <cellStyle name="Título 2 51" xfId="9464" xr:uid="{2518AA6C-1F3C-4A11-93BF-0F1D27282698}"/>
    <cellStyle name="Título 2 52" xfId="9465" xr:uid="{33FA91D6-3864-4DD1-8700-1EE67F621A5B}"/>
    <cellStyle name="Título 2 53" xfId="9466" xr:uid="{2EC9BD64-5A43-4998-9F00-BBEE2A9EF013}"/>
    <cellStyle name="Título 2 54" xfId="9467" xr:uid="{5F6F63D3-80E0-4E8E-A2CA-E99DBC9A8D1E}"/>
    <cellStyle name="Título 2 55" xfId="9468" xr:uid="{B4AA858D-2B37-40D7-847A-0CA709FD254A}"/>
    <cellStyle name="Título 2 56" xfId="9469" xr:uid="{53FD9DD4-FF05-49A5-8F1C-798A37CEB117}"/>
    <cellStyle name="Título 2 57" xfId="9470" xr:uid="{8E63A26E-369E-4F88-8719-5361CCE4E3EA}"/>
    <cellStyle name="Título 2 58" xfId="9471" xr:uid="{4980E683-763A-4C09-B00F-21EC3D3EE325}"/>
    <cellStyle name="Título 2 59" xfId="9472" xr:uid="{CC258B63-4CD1-4853-9791-9370BA121F1E}"/>
    <cellStyle name="Título 2 6" xfId="9473" xr:uid="{D53CD67F-6756-4C66-A563-F1B8EE47F807}"/>
    <cellStyle name="Título 2 60" xfId="9474" xr:uid="{5020A8C0-4054-452E-834A-6C0A2CA96EC1}"/>
    <cellStyle name="Título 2 61" xfId="9475" xr:uid="{6F3C1BA4-285E-4CFC-ADDB-712F4E7A6771}"/>
    <cellStyle name="Título 2 62" xfId="9476" xr:uid="{026DDD7E-EDC1-44EB-8C67-5D95325B0848}"/>
    <cellStyle name="Título 2 63" xfId="9477" xr:uid="{B879305F-9605-4B15-8CEA-4E8EDDB40CF3}"/>
    <cellStyle name="Título 2 64" xfId="9478" xr:uid="{AF0E508E-501E-495A-B6FA-9CDE46EE1D2D}"/>
    <cellStyle name="Título 2 65" xfId="9479" xr:uid="{B6D2C9D4-57EB-4EA8-A1E2-752BBBE51DA0}"/>
    <cellStyle name="Título 2 66" xfId="9480" xr:uid="{DBD10671-37FA-4EAC-87AB-D8970460C8D0}"/>
    <cellStyle name="Título 2 67" xfId="9481" xr:uid="{25EA4BBF-3C79-4121-99D1-39A11336EA7F}"/>
    <cellStyle name="Título 2 68" xfId="9482" xr:uid="{843EC625-E7CD-4D8E-9090-3D86D7A16C67}"/>
    <cellStyle name="Título 2 69" xfId="9483" xr:uid="{83420706-143A-445E-91A3-928597F6E6E7}"/>
    <cellStyle name="Título 2 7" xfId="9484" xr:uid="{893C6014-2513-473D-9292-701D18BC365D}"/>
    <cellStyle name="Título 2 70" xfId="9485" xr:uid="{E4EC050F-65D5-4976-BAF7-AF566E49FC5C}"/>
    <cellStyle name="Título 2 71" xfId="9486" xr:uid="{A465866A-8140-45C1-AC90-B7E69AE3FD33}"/>
    <cellStyle name="Título 2 72" xfId="9487" xr:uid="{AEAD12C0-E810-4E42-9BB4-9A5BA468C4E8}"/>
    <cellStyle name="Título 2 73" xfId="9488" xr:uid="{DB71A808-8DFD-41B9-8E92-F15F17C306DA}"/>
    <cellStyle name="Título 2 74" xfId="9489" xr:uid="{87A37F0C-1646-4BE6-9E35-5499A7F4D351}"/>
    <cellStyle name="Título 2 75" xfId="9490" xr:uid="{C71C8E45-D105-4A85-8447-A7D9119C5E3B}"/>
    <cellStyle name="Título 2 76" xfId="9491" xr:uid="{95D69ED8-7E3F-42E1-B986-0CF6EBD51F79}"/>
    <cellStyle name="Título 2 77" xfId="9492" xr:uid="{96F3A939-8208-4530-98E4-50A4A315D0E3}"/>
    <cellStyle name="Título 2 78" xfId="9493" xr:uid="{31AED811-5E37-4352-BED6-40C56DB5F0CD}"/>
    <cellStyle name="Título 2 79" xfId="9494" xr:uid="{9E51CF23-683F-4671-8778-FE260F537CF6}"/>
    <cellStyle name="Título 2 8" xfId="9495" xr:uid="{EDA3FD77-8163-4F80-9D13-BD8322266B58}"/>
    <cellStyle name="Título 2 80" xfId="9496" xr:uid="{BC4A8D72-9B62-4686-8C82-E91A28685A63}"/>
    <cellStyle name="Título 2 81" xfId="9497" xr:uid="{F441E528-13F1-45C0-8959-31013690D515}"/>
    <cellStyle name="Título 2 82" xfId="9498" xr:uid="{B16BF12B-7747-4F2A-847E-6FEEEE870C74}"/>
    <cellStyle name="Título 2 83" xfId="9499" xr:uid="{CD3D3D30-9EDB-4D55-B0E8-E3AF9E03B350}"/>
    <cellStyle name="Título 2 84" xfId="9500" xr:uid="{E8B0CEEA-D6B3-4E72-9DDA-C19DAEE184A9}"/>
    <cellStyle name="Título 2 85" xfId="9501" xr:uid="{6FBD3512-E9DC-4DF7-B6EE-DC9B7405651A}"/>
    <cellStyle name="Título 2 86" xfId="9502" xr:uid="{AB0F708E-7B70-491C-A112-2AE1A253696C}"/>
    <cellStyle name="Título 2 87" xfId="9503" xr:uid="{4D290711-05E4-4845-A6EE-A97421D63B9A}"/>
    <cellStyle name="Título 2 88" xfId="9504" xr:uid="{0060C779-C017-43C8-B5FB-A9396B62214C}"/>
    <cellStyle name="Título 2 89" xfId="9505" xr:uid="{CAE4F123-3FB8-4DDE-8CBE-F32D94FE82F4}"/>
    <cellStyle name="Título 2 9" xfId="9506" xr:uid="{FC9A8F31-8733-4D34-AADD-CEDF0A7D9E4A}"/>
    <cellStyle name="Título 2 90" xfId="9507" xr:uid="{DAF5B9FB-131B-4666-A06E-DF27B733B55D}"/>
    <cellStyle name="Título 2 91" xfId="9508" xr:uid="{197476D2-26F9-425B-81D3-5F97387AD7AA}"/>
    <cellStyle name="Título 2 92" xfId="9509" xr:uid="{07B668C7-DD03-4D43-B63B-273E6BAE1E1F}"/>
    <cellStyle name="Título 2 93" xfId="9510" xr:uid="{83B24F95-009B-4E30-AF59-3F438CEDAAD0}"/>
    <cellStyle name="Título 2 94" xfId="9511" xr:uid="{6AC27771-AC67-4BDB-A042-FF77EA99177D}"/>
    <cellStyle name="Título 2 95" xfId="9512" xr:uid="{FFB68D3F-1FDA-4912-AFF6-F2C9535B697C}"/>
    <cellStyle name="Título 2 96" xfId="9513" xr:uid="{51D1E5F7-BFF0-4C77-862D-D20B5C64E540}"/>
    <cellStyle name="Título 2 97" xfId="9514" xr:uid="{AF7B1DF9-D4E3-41CB-B455-C39A19F76FE3}"/>
    <cellStyle name="Título 2 98" xfId="9515" xr:uid="{1511532A-560B-499E-B0F3-E7C34B710347}"/>
    <cellStyle name="Título 2 99" xfId="9516" xr:uid="{426A25CB-2EE3-482C-953F-544D9CD46809}"/>
    <cellStyle name="Título 3" xfId="105" xr:uid="{00000000-0005-0000-0000-00006B000000}"/>
    <cellStyle name="Título 3 10" xfId="9517" xr:uid="{45535B1A-8BBF-41E9-B458-36C06D83114E}"/>
    <cellStyle name="Título 3 100" xfId="9518" xr:uid="{5A1182D3-3B3D-470A-8772-C54D19E44E13}"/>
    <cellStyle name="Título 3 101" xfId="9519" xr:uid="{F10E8570-C2B7-42FF-B482-FC2DCE0BE925}"/>
    <cellStyle name="Título 3 102" xfId="9520" xr:uid="{535F723D-8F14-436A-B79F-F253F0AA40D2}"/>
    <cellStyle name="Título 3 103" xfId="9521" xr:uid="{3BA63298-685E-4822-A80D-EA5D68DCB300}"/>
    <cellStyle name="Título 3 104" xfId="9522" xr:uid="{4E6807AA-C7A0-4F21-A5BB-A26DDE35DB5E}"/>
    <cellStyle name="Título 3 105" xfId="9523" xr:uid="{4753BC1A-17E3-4BA3-9831-347A2050A998}"/>
    <cellStyle name="Título 3 106" xfId="9524" xr:uid="{101A02BE-C61B-45D5-B373-540D7D3E43AA}"/>
    <cellStyle name="Título 3 107" xfId="9525" xr:uid="{2EFBF5F4-3E31-4C00-904E-D354DA8A0DD6}"/>
    <cellStyle name="Título 3 108" xfId="9526" xr:uid="{197B88F2-A66E-4352-B268-1EB53DDB8221}"/>
    <cellStyle name="Título 3 109" xfId="9527" xr:uid="{726E2871-562F-4B66-9F75-E9E63A1AA3D9}"/>
    <cellStyle name="Título 3 11" xfId="9528" xr:uid="{A0425BC4-1E19-487D-912F-DD6BE602677D}"/>
    <cellStyle name="Título 3 110" xfId="9529" xr:uid="{1FD415DC-8B00-4EAA-87DB-334D9CF9569D}"/>
    <cellStyle name="Título 3 111" xfId="9530" xr:uid="{4B63DE5A-F723-4944-A446-926017201289}"/>
    <cellStyle name="Título 3 112" xfId="9531" xr:uid="{E2C6039F-632F-4341-96CD-FBAB7C5CEC8A}"/>
    <cellStyle name="Título 3 113" xfId="9532" xr:uid="{834392F6-A6AB-4086-84BD-1CC33BA9350F}"/>
    <cellStyle name="Título 3 114" xfId="9533" xr:uid="{E34CF2E7-56EE-4054-A769-4F5F14D92A29}"/>
    <cellStyle name="Título 3 115" xfId="9534" xr:uid="{607A97D9-960E-4D06-AF2F-6602FC81FB5B}"/>
    <cellStyle name="Título 3 116" xfId="9535" xr:uid="{2B8282EC-112E-4C9D-9247-355D93B69519}"/>
    <cellStyle name="Título 3 117" xfId="9536" xr:uid="{405A95B1-DDF9-45A3-8C39-121C409EDA2D}"/>
    <cellStyle name="Título 3 118" xfId="9537" xr:uid="{A0B7A819-A9EA-4342-AA75-0206F174D312}"/>
    <cellStyle name="Título 3 119" xfId="9538" xr:uid="{5A254643-3A8F-44E3-85C8-63ED3E575E85}"/>
    <cellStyle name="Título 3 12" xfId="9539" xr:uid="{D54A43E9-2676-4562-8591-51EC51DC451A}"/>
    <cellStyle name="Título 3 120" xfId="9540" xr:uid="{6074824C-2AC5-404F-8B41-9689ECE72722}"/>
    <cellStyle name="Título 3 121" xfId="9541" xr:uid="{54F4185C-1C80-4A76-8CD8-4E3A640CDBDF}"/>
    <cellStyle name="Título 3 122" xfId="9542" xr:uid="{BDE583BF-16A4-4FED-92DE-CD2CC78F99A6}"/>
    <cellStyle name="Título 3 123" xfId="9543" xr:uid="{5AEFB436-C72D-4F69-A2F1-674E3CBAB707}"/>
    <cellStyle name="Título 3 124" xfId="9544" xr:uid="{408ACC69-5CB3-4360-96F5-E4DA5982CF82}"/>
    <cellStyle name="Título 3 125" xfId="9545" xr:uid="{E84D2153-4C49-48F4-931D-7B4E114B5D74}"/>
    <cellStyle name="Título 3 126" xfId="9546" xr:uid="{387D2373-854A-4F8A-9FFE-71812E40CEF1}"/>
    <cellStyle name="Título 3 127" xfId="9547" xr:uid="{E276B7DD-F136-4272-A2FF-36AAFFAC08A7}"/>
    <cellStyle name="Título 3 128" xfId="9548" xr:uid="{7008A9CF-C625-4420-8845-5F75A1027659}"/>
    <cellStyle name="Título 3 129" xfId="9549" xr:uid="{27E833B0-5C8B-44D5-9160-2A22AE06A837}"/>
    <cellStyle name="Título 3 13" xfId="9550" xr:uid="{06B7F398-0585-4CCE-98E0-76E9C770557A}"/>
    <cellStyle name="Título 3 130" xfId="9551" xr:uid="{1D54D3A9-8273-4887-9BF0-D18E67D2E7F4}"/>
    <cellStyle name="Título 3 131" xfId="9552" xr:uid="{953D382D-C07A-453F-B518-80C8EE649B0D}"/>
    <cellStyle name="Título 3 132" xfId="9553" xr:uid="{10BD9AB9-CBCF-4088-A3D4-592D47941796}"/>
    <cellStyle name="Título 3 133" xfId="9554" xr:uid="{BCA0B7B7-C0CF-485D-9989-314AD25A4E29}"/>
    <cellStyle name="Título 3 134" xfId="9555" xr:uid="{DE639153-E170-4A34-86BD-77A8283050A8}"/>
    <cellStyle name="Título 3 135" xfId="9556" xr:uid="{0A6EC4F9-C69E-4051-8A1E-A9D5CC5910F0}"/>
    <cellStyle name="Título 3 136" xfId="9557" xr:uid="{D0E23D8B-DE9B-4C7B-B036-D83A6DBDD1BA}"/>
    <cellStyle name="Título 3 137" xfId="9558" xr:uid="{3B71101B-8950-4B01-8C76-7C78EACC5E9F}"/>
    <cellStyle name="Título 3 138" xfId="9559" xr:uid="{8CF2CEB2-2BFA-4DBE-8C60-836BA3F9CE17}"/>
    <cellStyle name="Título 3 139" xfId="9560" xr:uid="{1E2E328A-9A0F-4795-9BB8-B311048F62BD}"/>
    <cellStyle name="Título 3 14" xfId="9561" xr:uid="{C881DD45-3362-44A3-AED7-F821800B8CCD}"/>
    <cellStyle name="Título 3 140" xfId="9562" xr:uid="{A04194B6-1B83-47F2-A187-5EF54297DEC1}"/>
    <cellStyle name="Título 3 141" xfId="9563" xr:uid="{0A90EC4F-F379-4744-91B5-599BB35D2B64}"/>
    <cellStyle name="Título 3 142" xfId="9564" xr:uid="{91C1F38B-F960-44AB-B111-A2DE4AD27953}"/>
    <cellStyle name="Título 3 143" xfId="9565" xr:uid="{428D6BE9-C512-4E39-8422-93716BEFEA59}"/>
    <cellStyle name="Título 3 144" xfId="9566" xr:uid="{7BD280EE-F6D8-46AB-862E-A6C51463002B}"/>
    <cellStyle name="Título 3 145" xfId="9567" xr:uid="{805F842E-D929-49B1-8441-DE726926B40E}"/>
    <cellStyle name="Título 3 146" xfId="9568" xr:uid="{2A5EDB5B-263D-4D50-B461-FB11ECCB323D}"/>
    <cellStyle name="Título 3 147" xfId="9569" xr:uid="{B7824A63-2B50-4F31-9A5D-5A642268297B}"/>
    <cellStyle name="Título 3 148" xfId="9570" xr:uid="{DC5BF98D-E63D-4DC2-AA18-9AA5367DBDFB}"/>
    <cellStyle name="Título 3 149" xfId="9571" xr:uid="{4A8079D7-8ADF-45C5-A9A6-4BEE91EC9AFB}"/>
    <cellStyle name="Título 3 15" xfId="9572" xr:uid="{939C3F2B-9606-4B0F-9620-DAAEB358E47C}"/>
    <cellStyle name="Título 3 150" xfId="9573" xr:uid="{5BB705F4-C4B0-45A4-9608-0056E58E02DB}"/>
    <cellStyle name="Título 3 151" xfId="9574" xr:uid="{61419A22-0ECC-46A7-8B48-DFAFF7EF81F7}"/>
    <cellStyle name="Título 3 152" xfId="9575" xr:uid="{22C66031-505A-467B-9D84-587D7A8704FA}"/>
    <cellStyle name="Título 3 153" xfId="9576" xr:uid="{2310AF00-332A-403A-8C36-FA55C4C0CDCD}"/>
    <cellStyle name="Título 3 154" xfId="9577" xr:uid="{403696D7-09FD-45DB-964D-4872A5DB281E}"/>
    <cellStyle name="Título 3 155" xfId="9578" xr:uid="{8386B66B-8863-497B-827C-015654DCC289}"/>
    <cellStyle name="Título 3 156" xfId="9579" xr:uid="{EFE4F749-F6D9-4298-BA2A-56D94FAC0833}"/>
    <cellStyle name="Título 3 157" xfId="9580" xr:uid="{C381F1A8-70F4-4AFD-AEB8-E6A2CCF00FA8}"/>
    <cellStyle name="Título 3 158" xfId="9581" xr:uid="{8EE5FD9F-3166-410A-8332-2AE46FCD7BD5}"/>
    <cellStyle name="Título 3 159" xfId="9582" xr:uid="{1E6AA237-7A36-4848-978F-0EE29770C733}"/>
    <cellStyle name="Título 3 16" xfId="9583" xr:uid="{B9C1BA61-CD76-4652-A9F4-C69687F04702}"/>
    <cellStyle name="Título 3 160" xfId="9584" xr:uid="{E393BD36-A56B-4A86-879E-AE04509F446A}"/>
    <cellStyle name="Título 3 161" xfId="9585" xr:uid="{0A78BFCB-231C-46C3-964F-AD096BF7D230}"/>
    <cellStyle name="Título 3 162" xfId="9586" xr:uid="{D0D07558-9FB0-45F9-9553-CEB27DE75BBF}"/>
    <cellStyle name="Título 3 163" xfId="9587" xr:uid="{6B83ACD8-5AD9-4157-8C54-3ECC1712DE9D}"/>
    <cellStyle name="Título 3 164" xfId="9588" xr:uid="{4387B14F-A39A-4D0A-B1F4-7B61B68E0002}"/>
    <cellStyle name="Título 3 165" xfId="9589" xr:uid="{0B825E81-079A-4009-9540-ECF79D01CE12}"/>
    <cellStyle name="Título 3 166" xfId="9590" xr:uid="{5E41A153-505E-4C26-B868-8F85332DD54E}"/>
    <cellStyle name="Título 3 167" xfId="9591" xr:uid="{096CCCD8-22B5-42B2-BA07-E7761E0B08B7}"/>
    <cellStyle name="Título 3 168" xfId="9592" xr:uid="{814F9FD6-F816-40BD-95DA-3A0EAA84E1A7}"/>
    <cellStyle name="Título 3 169" xfId="9593" xr:uid="{9166F8A8-675A-4F55-AC3F-36A6DF6AC084}"/>
    <cellStyle name="Título 3 17" xfId="9594" xr:uid="{27539D59-3A43-483E-8B54-C94EE64349EF}"/>
    <cellStyle name="Título 3 170" xfId="9595" xr:uid="{8D5A4AE9-0F65-41AB-B4B5-F84FFADAEFBA}"/>
    <cellStyle name="Título 3 171" xfId="9596" xr:uid="{3F34B700-F43A-4A90-85A2-60893A3A57EB}"/>
    <cellStyle name="Título 3 172" xfId="9597" xr:uid="{3EE11DF1-0EB3-4CFA-955E-C49D83E7F725}"/>
    <cellStyle name="Título 3 173" xfId="9598" xr:uid="{92BDFF61-0770-490D-9559-2A54BE088BA2}"/>
    <cellStyle name="Título 3 174" xfId="9599" xr:uid="{6B3781C4-3AAA-4CCE-B2E3-48ADA104BCE3}"/>
    <cellStyle name="Título 3 175" xfId="9600" xr:uid="{A38A9F75-0A1C-43BB-8CA2-D96E4C414097}"/>
    <cellStyle name="Título 3 176" xfId="9601" xr:uid="{23D2AB73-702C-4A4A-98D1-FD444F5070C5}"/>
    <cellStyle name="Título 3 177" xfId="9602" xr:uid="{0F08F923-A2E5-4B78-A8C1-3B8E0FA84555}"/>
    <cellStyle name="Título 3 178" xfId="9603" xr:uid="{6607014C-BD7E-499E-94B1-51202E1A4409}"/>
    <cellStyle name="Título 3 179" xfId="9604" xr:uid="{6E7B805A-7DAB-4F47-827E-619941B29A39}"/>
    <cellStyle name="Título 3 18" xfId="9605" xr:uid="{EC278C33-4AC4-47AA-9182-DC3F28FEE4C9}"/>
    <cellStyle name="Título 3 180" xfId="9606" xr:uid="{58F8E49E-CEBE-4EF9-A671-0C2D0745D3D4}"/>
    <cellStyle name="Título 3 181" xfId="9607" xr:uid="{EF3A26A2-F1A7-421B-8F5D-C95F998C7237}"/>
    <cellStyle name="Título 3 182" xfId="9608" xr:uid="{445E3356-0EA0-4864-8FC0-9BE04F1984A3}"/>
    <cellStyle name="Título 3 183" xfId="9609" xr:uid="{82C0C09B-E9EB-4909-8E89-E2E04334D749}"/>
    <cellStyle name="Título 3 184" xfId="9610" xr:uid="{73195059-7CE9-4E4D-A3B3-871F1B7AF66C}"/>
    <cellStyle name="Título 3 185" xfId="9611" xr:uid="{C67601F9-2072-4099-87DC-070035AE2E31}"/>
    <cellStyle name="Título 3 186" xfId="9612" xr:uid="{9F4FD3E8-45BD-4A78-AF57-C0C3EAD46DBF}"/>
    <cellStyle name="Título 3 187" xfId="9613" xr:uid="{7A3EA3DD-EB28-439B-A058-D04CE17348AD}"/>
    <cellStyle name="Título 3 188" xfId="9614" xr:uid="{A9BF4D40-D2EF-41A7-9256-D10EB6D875B6}"/>
    <cellStyle name="Título 3 189" xfId="9615" xr:uid="{9BC42040-2C2E-4A35-A638-3334BF13CD2B}"/>
    <cellStyle name="Título 3 19" xfId="9616" xr:uid="{5B6F6940-8549-423E-B732-8A7695A75693}"/>
    <cellStyle name="Título 3 190" xfId="9617" xr:uid="{EA1F9288-161A-4F04-966E-C89AEA0D12FE}"/>
    <cellStyle name="Título 3 191" xfId="9618" xr:uid="{724F7A59-DBAB-4D75-A10C-CDE4C5990C80}"/>
    <cellStyle name="Título 3 192" xfId="9619" xr:uid="{C1EADD5B-320C-4153-BDA4-2BD4B6D48E1D}"/>
    <cellStyle name="Título 3 193" xfId="9620" xr:uid="{6D899935-3F19-40A9-BD27-C6669EAF84F3}"/>
    <cellStyle name="Título 3 194" xfId="9621" xr:uid="{63865A98-ABA9-4AFF-9A0E-E1E98A9CC9BA}"/>
    <cellStyle name="Título 3 195" xfId="9622" xr:uid="{F508E84E-628C-4396-A263-B0B593A62275}"/>
    <cellStyle name="Título 3 196" xfId="9623" xr:uid="{A354B34B-7256-429A-AB43-90667977CE9E}"/>
    <cellStyle name="Título 3 197" xfId="9624" xr:uid="{6365BE57-FF5F-4E43-BDCE-9BA836D3EC34}"/>
    <cellStyle name="Título 3 198" xfId="9625" xr:uid="{BC00E61A-703A-48B0-AE00-02A6250DE864}"/>
    <cellStyle name="Título 3 199" xfId="9626" xr:uid="{FDBF6849-F3F5-4D88-A837-C9F078ECF197}"/>
    <cellStyle name="Título 3 2" xfId="9627" xr:uid="{0C05F4E2-17F7-4A72-9D77-CBAABB4B09EF}"/>
    <cellStyle name="Título 3 2 2" xfId="14737" xr:uid="{226B29DC-8FB8-4C93-94DC-6D97ADAD7316}"/>
    <cellStyle name="Título 3 2 3" xfId="14738" xr:uid="{F21CF6C1-0376-4076-A3CD-25666C50937E}"/>
    <cellStyle name="Título 3 2 4" xfId="16296" xr:uid="{FC0372C9-3251-436F-BD18-C1FC52D8B828}"/>
    <cellStyle name="Título 3 2 4 2" xfId="24960" xr:uid="{86016EA3-3AB4-45CA-9E0D-7E7D1D349B53}"/>
    <cellStyle name="Título 3 2 4 3" xfId="16426" xr:uid="{1DA1759B-4DE6-4716-9531-FCA5B4ECA318}"/>
    <cellStyle name="Título 3 20" xfId="9628" xr:uid="{976D1549-8FD6-4B2B-AE4A-2B7EA7CEC32B}"/>
    <cellStyle name="Título 3 200" xfId="9629" xr:uid="{12057DA9-4A7E-4B85-9A44-8265405C85AB}"/>
    <cellStyle name="Título 3 201" xfId="9630" xr:uid="{1EE8AEDB-663B-41BA-B4CE-D200A0F5003C}"/>
    <cellStyle name="Título 3 202" xfId="9631" xr:uid="{2DCEEF0D-F8BB-4DEC-B8DA-832A0BCDC169}"/>
    <cellStyle name="Título 3 203" xfId="9632" xr:uid="{BE4ACF0B-6B2F-4517-B30E-202DE4233112}"/>
    <cellStyle name="Título 3 204" xfId="9633" xr:uid="{4F9B5916-7AA1-489A-A7ED-2F7560A6D05C}"/>
    <cellStyle name="Título 3 205" xfId="9634" xr:uid="{CF23BB93-9EC4-4A15-8EFF-CEBF16496FB5}"/>
    <cellStyle name="Título 3 206" xfId="9635" xr:uid="{D802C308-8C5F-4F89-B651-FA9D9CB8A0AA}"/>
    <cellStyle name="Título 3 207" xfId="9636" xr:uid="{44BD6A12-E930-487C-B1BD-4C50AF198F41}"/>
    <cellStyle name="Título 3 208" xfId="9637" xr:uid="{073A059C-E996-4D7F-ACC0-82EB83FCF7C0}"/>
    <cellStyle name="Título 3 209" xfId="9638" xr:uid="{0BE55E49-9285-4414-AC5B-B8DC1C60FB3D}"/>
    <cellStyle name="Título 3 21" xfId="9639" xr:uid="{1DB3268D-DDD8-4938-A1C0-5AE6A20D09DE}"/>
    <cellStyle name="Título 3 210" xfId="9640" xr:uid="{38C61981-80B7-4D42-A7A6-8FF7ABB44700}"/>
    <cellStyle name="Título 3 211" xfId="9641" xr:uid="{7F130D0F-5283-433E-BC73-3714854C901E}"/>
    <cellStyle name="Título 3 212" xfId="9642" xr:uid="{24360D6E-F3FA-4326-B266-35EBC828ED71}"/>
    <cellStyle name="Título 3 213" xfId="9643" xr:uid="{4766AAB3-6839-4799-9A82-C1DD0C4BBD84}"/>
    <cellStyle name="Título 3 214" xfId="9644" xr:uid="{1415838B-8E00-402F-9B5C-A2664D65C710}"/>
    <cellStyle name="Título 3 215" xfId="9645" xr:uid="{0EB40DD5-E37D-4C64-A599-1ADEC3348D56}"/>
    <cellStyle name="Título 3 216" xfId="9646" xr:uid="{A313A0C5-3CC5-4575-8BD8-BA1EBBC3DD14}"/>
    <cellStyle name="Título 3 217" xfId="9647" xr:uid="{F4ACA75A-7EF4-4A19-B6A1-0B4F048FFB1E}"/>
    <cellStyle name="Título 3 218" xfId="9648" xr:uid="{A3A73242-FF77-4943-8F12-8990268B4EB8}"/>
    <cellStyle name="Título 3 219" xfId="9649" xr:uid="{42280E1B-E816-43C3-8214-7F39D8FB7EC9}"/>
    <cellStyle name="Título 3 22" xfId="9650" xr:uid="{AE78D05F-F1FC-4C4A-9B6D-0741D4EF1495}"/>
    <cellStyle name="Título 3 220" xfId="9651" xr:uid="{129C0E99-D8AD-49EA-9F75-17CD0FEF8F41}"/>
    <cellStyle name="Título 3 221" xfId="9652" xr:uid="{9C27E5AB-9CB6-4D8E-9E59-4978028D0DD4}"/>
    <cellStyle name="Título 3 222" xfId="9653" xr:uid="{984E3C87-4867-45D1-8958-9C1F7076A15E}"/>
    <cellStyle name="Título 3 223" xfId="9654" xr:uid="{EB4D384F-B03B-43BE-96FE-44C9DBCC50DA}"/>
    <cellStyle name="Título 3 224" xfId="9655" xr:uid="{7DD85B12-FFE5-43ED-B0EA-913903CF244C}"/>
    <cellStyle name="Título 3 225" xfId="9656" xr:uid="{2F5B4548-E25F-4F71-BEED-FA72422F3556}"/>
    <cellStyle name="Título 3 226" xfId="9657" xr:uid="{15043239-8CA3-4E4B-8BD8-7B9BA7C87091}"/>
    <cellStyle name="Título 3 227" xfId="9658" xr:uid="{DACFD34A-F2D1-41D4-82BA-8B32588AF400}"/>
    <cellStyle name="Título 3 228" xfId="9659" xr:uid="{08D130C2-D761-4991-8B01-42C5B923721E}"/>
    <cellStyle name="Título 3 229" xfId="9660" xr:uid="{7C2BB511-2498-4386-893A-2C7DEE1BFC2D}"/>
    <cellStyle name="Título 3 23" xfId="9661" xr:uid="{5CCE9F5B-7942-4671-8968-CAB20495DDA8}"/>
    <cellStyle name="Título 3 230" xfId="9662" xr:uid="{3579C5AE-DB25-4E81-AA78-AA1DA5AA6A58}"/>
    <cellStyle name="Título 3 231" xfId="9663" xr:uid="{C59AF933-31F2-4DF5-84DE-D0380F7DDBF2}"/>
    <cellStyle name="Título 3 232" xfId="9664" xr:uid="{48EEF271-9FF2-46FC-8C94-54F498AEB9D8}"/>
    <cellStyle name="Título 3 233" xfId="9665" xr:uid="{26D28642-792D-4591-95FA-43AD520A1DF8}"/>
    <cellStyle name="Título 3 234" xfId="9666" xr:uid="{F1492980-FC4C-478B-AEF3-21A3CCB0294E}"/>
    <cellStyle name="Título 3 235" xfId="9667" xr:uid="{8A0954A3-764F-4213-87E5-5ECF65F4E6EE}"/>
    <cellStyle name="Título 3 236" xfId="9668" xr:uid="{67DDD85A-97FA-4361-B909-54FC7CD79E40}"/>
    <cellStyle name="Título 3 237" xfId="9669" xr:uid="{9EF176EE-6ABC-4BC5-AF4B-7CD36751CC48}"/>
    <cellStyle name="Título 3 238" xfId="9670" xr:uid="{7571440E-BABE-4EC0-948C-7D3678AF4CB0}"/>
    <cellStyle name="Título 3 239" xfId="9671" xr:uid="{7AB9A17D-6824-4C8D-8775-44F1251676B5}"/>
    <cellStyle name="Título 3 24" xfId="9672" xr:uid="{3BD4EE56-9ADC-45E8-AEB0-559B68009E76}"/>
    <cellStyle name="Título 3 240" xfId="9673" xr:uid="{046D6685-E1AC-4AA0-AAE2-C416C0FC472C}"/>
    <cellStyle name="Título 3 241" xfId="9674" xr:uid="{323B3AEF-2FDA-46BD-A0AA-F60986D84152}"/>
    <cellStyle name="Título 3 242" xfId="9675" xr:uid="{60387D49-ABAB-4CC9-87BD-A36CAC817859}"/>
    <cellStyle name="Título 3 243" xfId="9676" xr:uid="{21C43AE9-D692-41E6-97A7-EB17FDAF3C79}"/>
    <cellStyle name="Título 3 244" xfId="9677" xr:uid="{C12F40E6-FF5A-40FB-956D-E818A1C3EAF6}"/>
    <cellStyle name="Título 3 245" xfId="9678" xr:uid="{6A70FB31-CDEF-4F1D-AEA2-A0740861A372}"/>
    <cellStyle name="Título 3 246" xfId="9679" xr:uid="{05F799EF-C8B2-4DC6-8CA5-BA78569EEBBE}"/>
    <cellStyle name="Título 3 247" xfId="9680" xr:uid="{C66DC993-09D5-4062-BDF3-D3C3C2AAF750}"/>
    <cellStyle name="Título 3 248" xfId="9681" xr:uid="{D92A9A33-EEF7-40F4-96EE-3DE5C5563C27}"/>
    <cellStyle name="Título 3 249" xfId="9682" xr:uid="{B590565F-809C-4428-82DE-BB35526DACBA}"/>
    <cellStyle name="Título 3 25" xfId="9683" xr:uid="{1482F240-E0D4-4EA8-A551-A3C797B51F51}"/>
    <cellStyle name="Título 3 250" xfId="9684" xr:uid="{AAD15DC4-BA17-46AC-ACE9-1996AE08D838}"/>
    <cellStyle name="Título 3 251" xfId="9685" xr:uid="{6A4361F9-8A6F-45BF-84D4-DA81A0C3CB67}"/>
    <cellStyle name="Título 3 252" xfId="9686" xr:uid="{39C9BB86-C78D-430B-A54A-F73E4115475D}"/>
    <cellStyle name="Título 3 253" xfId="9687" xr:uid="{11D0C5E2-434E-4997-B78E-51A14ACE0CCA}"/>
    <cellStyle name="Título 3 254" xfId="9688" xr:uid="{DFB6CFB2-F916-45C9-8FCF-5EB893BD15CF}"/>
    <cellStyle name="Título 3 255" xfId="9689" xr:uid="{BC9BF054-ED1A-450C-A391-8BE0AB1F1B1A}"/>
    <cellStyle name="Título 3 256" xfId="15905" xr:uid="{7E873BF8-D8E0-4993-8398-443BE0096784}"/>
    <cellStyle name="Título 3 26" xfId="9690" xr:uid="{6B594173-D89C-4F29-A4D2-985E4CA450FD}"/>
    <cellStyle name="Título 3 27" xfId="9691" xr:uid="{47C30AD9-5948-4A6C-980F-8C6DE6EB1D68}"/>
    <cellStyle name="Título 3 28" xfId="9692" xr:uid="{B3598484-00FD-48DF-9C0F-8323F5051058}"/>
    <cellStyle name="Título 3 29" xfId="9693" xr:uid="{6C8C3788-29CC-4A7D-A847-2E792DA0F21D}"/>
    <cellStyle name="Título 3 3" xfId="9694" xr:uid="{83175CD5-80E3-4D7B-9926-8982B8525EF1}"/>
    <cellStyle name="Título 3 3 2" xfId="16297" xr:uid="{7E3D820C-685B-4647-9D62-80E90A66F35D}"/>
    <cellStyle name="Título 3 3 2 2" xfId="24947" xr:uid="{5D7A9D4C-C76F-4709-9DFD-37F54B3BBECF}"/>
    <cellStyle name="Título 3 3 2 3" xfId="16427" xr:uid="{0C86409F-94FB-4530-AC3E-8BC9FFD32C8F}"/>
    <cellStyle name="Título 3 3 3" xfId="24549" xr:uid="{B9D9E04D-9619-426D-ADDB-673D5AC9C7D2}"/>
    <cellStyle name="Título 3 30" xfId="9695" xr:uid="{EA3749AC-457A-48EF-9123-84CDCF1072A8}"/>
    <cellStyle name="Título 3 31" xfId="9696" xr:uid="{1E9B4BE1-B5AA-473B-AD6D-79752B9AA73F}"/>
    <cellStyle name="Título 3 32" xfId="9697" xr:uid="{EEB01FC9-7ED8-4AD0-AAD5-D5373C55231F}"/>
    <cellStyle name="Título 3 33" xfId="9698" xr:uid="{7F28E312-37D8-4415-8E10-C52E50133A0B}"/>
    <cellStyle name="Título 3 34" xfId="9699" xr:uid="{07F64557-62B5-4932-B191-491AFC8A6563}"/>
    <cellStyle name="Título 3 35" xfId="9700" xr:uid="{6082235E-C941-4FDC-BC45-DB19E45C7413}"/>
    <cellStyle name="Título 3 36" xfId="9701" xr:uid="{400F5E4D-E1D8-475D-A528-5882815B3E41}"/>
    <cellStyle name="Título 3 37" xfId="9702" xr:uid="{3AFFEC07-6FAC-45D8-B5FF-B6F53FE8BFD9}"/>
    <cellStyle name="Título 3 38" xfId="9703" xr:uid="{3DEA340C-160F-4208-B985-E31E83AA3E09}"/>
    <cellStyle name="Título 3 39" xfId="9704" xr:uid="{A5D3C094-707D-4C45-A61F-933E7138D6BF}"/>
    <cellStyle name="Título 3 4" xfId="9705" xr:uid="{42BF84BB-2027-45D1-BB3B-ADA534E513DD}"/>
    <cellStyle name="Título 3 4 2" xfId="24550" xr:uid="{AC5E65B5-74C0-445A-9AE2-BDB7E83C32C5}"/>
    <cellStyle name="Título 3 4 2 2" xfId="32047" xr:uid="{153B00FF-9F53-43DB-8C32-48DA0EE34E7B}"/>
    <cellStyle name="Título 3 40" xfId="9706" xr:uid="{80C4C9B8-E7EA-4B3B-8BDC-1DD3D36B3499}"/>
    <cellStyle name="Título 3 41" xfId="9707" xr:uid="{AE2E4290-7637-4A0F-A30C-FF182B33E55D}"/>
    <cellStyle name="Título 3 42" xfId="9708" xr:uid="{CF9F1D96-6943-4035-A137-709BBD8B642D}"/>
    <cellStyle name="Título 3 43" xfId="9709" xr:uid="{C6ED925C-644F-4009-B3A7-998763AFA5F2}"/>
    <cellStyle name="Título 3 44" xfId="9710" xr:uid="{071AB0F6-B9C3-4664-80BA-EB68BD5AAB58}"/>
    <cellStyle name="Título 3 45" xfId="9711" xr:uid="{915C33D0-F8D2-4CAA-9191-844ADD3BE3C2}"/>
    <cellStyle name="Título 3 46" xfId="9712" xr:uid="{0181AA30-8ECE-44EB-BE57-F0BD22A68B0D}"/>
    <cellStyle name="Título 3 47" xfId="9713" xr:uid="{B4FB7034-3B20-4070-AE61-7771ABC0AC17}"/>
    <cellStyle name="Título 3 48" xfId="9714" xr:uid="{3B347EF1-B7FF-4AA7-88D9-0AA3942EEEEA}"/>
    <cellStyle name="Título 3 49" xfId="9715" xr:uid="{77A08089-4356-4B61-AF65-2DE65D2311D5}"/>
    <cellStyle name="Título 3 5" xfId="9716" xr:uid="{8B17427E-D3F7-4E09-AFA0-845D3A82F73E}"/>
    <cellStyle name="Título 3 50" xfId="9717" xr:uid="{7ED79C7F-C748-4D15-9D51-C24C182D22A5}"/>
    <cellStyle name="Título 3 51" xfId="9718" xr:uid="{95916495-82EA-4364-887F-BD209F65CC92}"/>
    <cellStyle name="Título 3 52" xfId="9719" xr:uid="{98B3EF1F-1A5E-4E15-A81F-99579C6C6CCC}"/>
    <cellStyle name="Título 3 53" xfId="9720" xr:uid="{EDBF3EFD-F84F-4035-B961-E6F466C775F5}"/>
    <cellStyle name="Título 3 54" xfId="9721" xr:uid="{BE0148BA-F8AE-498A-A139-F6535D96C5EA}"/>
    <cellStyle name="Título 3 55" xfId="9722" xr:uid="{760C3DCE-3712-4446-92C3-FCC06CA3C9C6}"/>
    <cellStyle name="Título 3 56" xfId="9723" xr:uid="{29BDD21A-CD7E-4282-9AF5-9B2D7F9ED5CE}"/>
    <cellStyle name="Título 3 57" xfId="9724" xr:uid="{04A208FA-7BB0-4AD2-9BA2-A33412E61C01}"/>
    <cellStyle name="Título 3 58" xfId="9725" xr:uid="{35054995-4612-4158-A853-32D4A78D30B7}"/>
    <cellStyle name="Título 3 59" xfId="9726" xr:uid="{E6233291-F033-4538-BE08-F9AE36EC1658}"/>
    <cellStyle name="Título 3 6" xfId="9727" xr:uid="{DD895398-8121-49F5-A039-82C63328C2B6}"/>
    <cellStyle name="Título 3 60" xfId="9728" xr:uid="{D01AD49B-EE12-48BA-A5A3-A923D523157F}"/>
    <cellStyle name="Título 3 61" xfId="9729" xr:uid="{8E4ECE2E-892E-4AED-988A-A7559B54627B}"/>
    <cellStyle name="Título 3 62" xfId="9730" xr:uid="{6750F3CC-C0B1-468E-9F87-D037A357E8FF}"/>
    <cellStyle name="Título 3 63" xfId="9731" xr:uid="{6C3CA881-F86E-4541-8F30-602BB17EBEC7}"/>
    <cellStyle name="Título 3 64" xfId="9732" xr:uid="{47F718AB-1D1A-4E38-8DB3-41A6B5BD4EB3}"/>
    <cellStyle name="Título 3 65" xfId="9733" xr:uid="{79A9385E-BAAE-4789-AE6E-9471301488BE}"/>
    <cellStyle name="Título 3 66" xfId="9734" xr:uid="{CC8435B9-4410-41B7-8273-E6096D260D4B}"/>
    <cellStyle name="Título 3 67" xfId="9735" xr:uid="{C537EE65-6AC6-49A5-BA06-294D4D1E1940}"/>
    <cellStyle name="Título 3 68" xfId="9736" xr:uid="{34CFDDD4-5CCF-4BEF-B43E-2A5400FE0466}"/>
    <cellStyle name="Título 3 69" xfId="9737" xr:uid="{8BAADF4D-5484-4FC9-98CC-6E4867492B8F}"/>
    <cellStyle name="Título 3 7" xfId="9738" xr:uid="{ED936654-7DF8-4E97-8FFE-9E56FB5BBCA1}"/>
    <cellStyle name="Título 3 70" xfId="9739" xr:uid="{802F2CF8-3966-49EA-A10D-371862E73138}"/>
    <cellStyle name="Título 3 71" xfId="9740" xr:uid="{372ADD6F-649A-4704-B103-303168EE8FD2}"/>
    <cellStyle name="Título 3 72" xfId="9741" xr:uid="{3C68C146-D1E6-41F4-A9DB-C2756665174F}"/>
    <cellStyle name="Título 3 73" xfId="9742" xr:uid="{C45E9606-3926-4F06-A709-105663D1E82B}"/>
    <cellStyle name="Título 3 74" xfId="9743" xr:uid="{DF6985FF-885A-470D-9DCA-7B670F1813DD}"/>
    <cellStyle name="Título 3 75" xfId="9744" xr:uid="{B830AF92-E68F-4BC7-BDD2-667A3A137A35}"/>
    <cellStyle name="Título 3 76" xfId="9745" xr:uid="{A90DEE40-CBAA-46B7-848A-C07299ABC3A4}"/>
    <cellStyle name="Título 3 77" xfId="9746" xr:uid="{7A68396F-970D-44D9-8AE6-259B56C9F297}"/>
    <cellStyle name="Título 3 78" xfId="9747" xr:uid="{37749C35-5642-45DA-AA22-33647DB92C95}"/>
    <cellStyle name="Título 3 79" xfId="9748" xr:uid="{EE6C38A3-0753-4C22-9D59-E0E956E5A049}"/>
    <cellStyle name="Título 3 8" xfId="9749" xr:uid="{587F61A3-C8B7-4CEB-B983-00CC7D761599}"/>
    <cellStyle name="Título 3 80" xfId="9750" xr:uid="{82E772BC-E8BF-4DCC-8BE3-3F76768A2610}"/>
    <cellStyle name="Título 3 81" xfId="9751" xr:uid="{C5555D94-8D3D-4E92-9575-BA25A49C50C8}"/>
    <cellStyle name="Título 3 82" xfId="9752" xr:uid="{2C49F591-D04F-4015-9598-DA24BB261FC6}"/>
    <cellStyle name="Título 3 83" xfId="9753" xr:uid="{B3990E95-9F5C-4735-8336-7E3F71694D27}"/>
    <cellStyle name="Título 3 84" xfId="9754" xr:uid="{EE053A38-B866-4AFB-8A2D-35CF7F0D3188}"/>
    <cellStyle name="Título 3 85" xfId="9755" xr:uid="{2AA26A67-F857-4875-B3C8-D458B43C1C07}"/>
    <cellStyle name="Título 3 86" xfId="9756" xr:uid="{A424A913-05A2-43DB-8338-EC34197F4612}"/>
    <cellStyle name="Título 3 87" xfId="9757" xr:uid="{BCD59251-9F9F-4568-9A27-D88D7D792081}"/>
    <cellStyle name="Título 3 88" xfId="9758" xr:uid="{3D7FA16F-68A0-4C23-92D6-C5D6AB814FFA}"/>
    <cellStyle name="Título 3 89" xfId="9759" xr:uid="{B271DC22-9F30-4765-9203-4E35B98513F4}"/>
    <cellStyle name="Título 3 9" xfId="9760" xr:uid="{B220FBEA-7104-41FE-8791-8E0D25859B4B}"/>
    <cellStyle name="Título 3 90" xfId="9761" xr:uid="{A9573F01-B0C1-4878-BCA5-35843FF495A7}"/>
    <cellStyle name="Título 3 91" xfId="9762" xr:uid="{4B59E5C6-7E1E-4CBB-81A9-8D39D9275809}"/>
    <cellStyle name="Título 3 92" xfId="9763" xr:uid="{E35AE395-2E72-4465-B45D-F7343958FC96}"/>
    <cellStyle name="Título 3 93" xfId="9764" xr:uid="{440D19EC-CE8B-45E3-9FD8-5FE402125506}"/>
    <cellStyle name="Título 3 94" xfId="9765" xr:uid="{593D591C-E139-4559-B124-07EDB71BC021}"/>
    <cellStyle name="Título 3 95" xfId="9766" xr:uid="{6D6D7B96-4B3D-4F4F-9E84-49ADE360F02C}"/>
    <cellStyle name="Título 3 96" xfId="9767" xr:uid="{E6E799AE-6F75-42BD-9D65-5E59E0244C8F}"/>
    <cellStyle name="Título 3 97" xfId="9768" xr:uid="{164CF038-A846-43FD-A9EB-C71AB65FF2D3}"/>
    <cellStyle name="Título 3 98" xfId="9769" xr:uid="{2EDD0784-EA7B-44F8-9707-CF06AF93DEB2}"/>
    <cellStyle name="Título 3 99" xfId="9770" xr:uid="{9B14FDA6-9968-4E55-A83A-490D8D8020FC}"/>
    <cellStyle name="Título 4" xfId="106" xr:uid="{00000000-0005-0000-0000-00006C000000}"/>
    <cellStyle name="Título 4 10" xfId="9771" xr:uid="{1A0EA31B-423B-4C26-B85D-A9C411D3B0CE}"/>
    <cellStyle name="Título 4 100" xfId="9772" xr:uid="{A11B4BDD-C878-4624-BD74-24FBECF673D6}"/>
    <cellStyle name="Título 4 101" xfId="9773" xr:uid="{7CDC3A9F-579A-4B5B-8C16-B7E13F82C06E}"/>
    <cellStyle name="Título 4 102" xfId="9774" xr:uid="{146BBF36-482D-4DA5-83C1-EED67D4ECDA7}"/>
    <cellStyle name="Título 4 103" xfId="9775" xr:uid="{BE397ADB-D7A7-469C-9B97-F41405689801}"/>
    <cellStyle name="Título 4 104" xfId="9776" xr:uid="{8C0D21FE-CA5A-4F56-AD0D-378FD2F64554}"/>
    <cellStyle name="Título 4 105" xfId="9777" xr:uid="{57ED917B-E6DB-4811-AC48-24189E429D0B}"/>
    <cellStyle name="Título 4 106" xfId="9778" xr:uid="{AF66D4FF-03D3-40BD-95C7-E83CB6CE3D26}"/>
    <cellStyle name="Título 4 107" xfId="9779" xr:uid="{3FE3CFB5-0112-47BB-870F-9411632D66AB}"/>
    <cellStyle name="Título 4 108" xfId="9780" xr:uid="{60645127-B2EA-47E1-B934-6EE47D1C678D}"/>
    <cellStyle name="Título 4 109" xfId="9781" xr:uid="{6365F09C-FB63-4C78-97A7-20B9EBA455E3}"/>
    <cellStyle name="Título 4 11" xfId="9782" xr:uid="{28753FBD-4B9C-4312-8E07-609F598272FE}"/>
    <cellStyle name="Título 4 110" xfId="9783" xr:uid="{5D215017-91BC-49F0-9461-55EC134DAEBE}"/>
    <cellStyle name="Título 4 111" xfId="9784" xr:uid="{C5F1D03F-8955-446F-A6E9-0CF3FEFD392B}"/>
    <cellStyle name="Título 4 112" xfId="9785" xr:uid="{5F2A4658-021C-4246-A0A8-F5A0CDEA02E5}"/>
    <cellStyle name="Título 4 113" xfId="9786" xr:uid="{EC69DBF3-40FC-4634-8089-F2620E83C9E6}"/>
    <cellStyle name="Título 4 114" xfId="9787" xr:uid="{DB866D02-86FD-4496-9B3A-C5D76622C456}"/>
    <cellStyle name="Título 4 115" xfId="9788" xr:uid="{985B4EED-4357-43FC-984C-A2F581EB1389}"/>
    <cellStyle name="Título 4 116" xfId="9789" xr:uid="{064AE8C9-937C-42B5-A185-1C15B8EE6E4F}"/>
    <cellStyle name="Título 4 117" xfId="9790" xr:uid="{6429D217-E071-48BE-BDFB-649F74B31805}"/>
    <cellStyle name="Título 4 118" xfId="9791" xr:uid="{349D11C8-CCAF-4142-9378-C4B7DCC02F28}"/>
    <cellStyle name="Título 4 119" xfId="9792" xr:uid="{65D3B0D4-004E-480B-9B38-D363BCF5B3DE}"/>
    <cellStyle name="Título 4 12" xfId="9793" xr:uid="{298BB22A-0025-4F19-8A5E-9AEA9E4A5D36}"/>
    <cellStyle name="Título 4 120" xfId="9794" xr:uid="{6F73BAC7-F566-4723-A36D-7C6316B5FEF1}"/>
    <cellStyle name="Título 4 121" xfId="9795" xr:uid="{7D12B615-5BB1-4417-BF6B-6D07AF59A8A9}"/>
    <cellStyle name="Título 4 122" xfId="9796" xr:uid="{8D43707B-89DA-4439-BE53-31F829C14EF3}"/>
    <cellStyle name="Título 4 123" xfId="9797" xr:uid="{34137FD0-99CA-4330-BFEA-17DBB8FF5E17}"/>
    <cellStyle name="Título 4 124" xfId="9798" xr:uid="{31C39282-B111-4EF5-B20F-5A90CC866CF3}"/>
    <cellStyle name="Título 4 125" xfId="9799" xr:uid="{D9CE7884-0066-40BE-BF18-B230BD321C03}"/>
    <cellStyle name="Título 4 126" xfId="9800" xr:uid="{AE248010-A10D-4EF7-A11A-DB261E24E25B}"/>
    <cellStyle name="Título 4 127" xfId="9801" xr:uid="{089FBA26-1526-4994-A7C7-F87D977914AB}"/>
    <cellStyle name="Título 4 128" xfId="9802" xr:uid="{4E03462C-A561-452E-A273-46623F404E85}"/>
    <cellStyle name="Título 4 129" xfId="9803" xr:uid="{15417E4D-069D-497C-8BB4-7C1F5E2A1F46}"/>
    <cellStyle name="Título 4 13" xfId="9804" xr:uid="{B7EC0099-DDBD-4295-87BF-8DF8E375FA32}"/>
    <cellStyle name="Título 4 130" xfId="9805" xr:uid="{C87057AC-221C-46AA-8F87-BC94A39DC508}"/>
    <cellStyle name="Título 4 131" xfId="9806" xr:uid="{AC822F48-2E0C-488E-AC08-1683589D9160}"/>
    <cellStyle name="Título 4 132" xfId="9807" xr:uid="{4DB33BEB-C856-4001-9B68-840AD4511217}"/>
    <cellStyle name="Título 4 133" xfId="9808" xr:uid="{291D93DB-D013-47FF-9A9D-AC230819354C}"/>
    <cellStyle name="Título 4 134" xfId="9809" xr:uid="{2AAC0CA3-5461-4D92-A672-E6C7F4E30355}"/>
    <cellStyle name="Título 4 135" xfId="9810" xr:uid="{6E660736-6EFE-430D-B163-75F85640D82F}"/>
    <cellStyle name="Título 4 136" xfId="9811" xr:uid="{81C328E0-B0F2-48E2-91BE-C8B73A81B137}"/>
    <cellStyle name="Título 4 137" xfId="9812" xr:uid="{F3DFE0BF-F70B-4265-9DEE-B48E900CFA30}"/>
    <cellStyle name="Título 4 138" xfId="9813" xr:uid="{8D37F683-8EFF-4FF6-82CA-18141452338E}"/>
    <cellStyle name="Título 4 139" xfId="9814" xr:uid="{1A1B3671-DB34-4C37-B9C9-88476499F8F7}"/>
    <cellStyle name="Título 4 14" xfId="9815" xr:uid="{B8893198-E0DD-4B4A-A124-C6A3B6B1113D}"/>
    <cellStyle name="Título 4 140" xfId="9816" xr:uid="{10CB507F-5E93-4DEB-B0C6-727F1176A128}"/>
    <cellStyle name="Título 4 141" xfId="9817" xr:uid="{FA701611-67F0-411C-B4D5-81168AD65BE3}"/>
    <cellStyle name="Título 4 142" xfId="9818" xr:uid="{17007597-F2A2-4565-830E-B840E7ACDEE7}"/>
    <cellStyle name="Título 4 143" xfId="9819" xr:uid="{E42CE5CD-CD31-44DE-BAE8-099EEE1114D1}"/>
    <cellStyle name="Título 4 144" xfId="9820" xr:uid="{E08A4568-A9BD-46DD-8400-C2FB5DF4A3DD}"/>
    <cellStyle name="Título 4 145" xfId="9821" xr:uid="{CA555934-EF02-4754-9396-C49BEC06CA57}"/>
    <cellStyle name="Título 4 146" xfId="9822" xr:uid="{5E71A343-E536-4C40-ABC0-AA27EFB852BF}"/>
    <cellStyle name="Título 4 147" xfId="9823" xr:uid="{7C8B8EA7-FA96-4184-88AB-67C773D855B2}"/>
    <cellStyle name="Título 4 148" xfId="9824" xr:uid="{B0950BED-11E7-4424-9D09-D386ED96E4CD}"/>
    <cellStyle name="Título 4 149" xfId="9825" xr:uid="{FC5DF916-049F-4214-BC7E-ED05C413E8E3}"/>
    <cellStyle name="Título 4 15" xfId="9826" xr:uid="{6692DA5B-1724-4319-9596-54CF5080422E}"/>
    <cellStyle name="Título 4 150" xfId="9827" xr:uid="{888A7E94-AEB7-4610-8BB0-F695974A6F88}"/>
    <cellStyle name="Título 4 151" xfId="9828" xr:uid="{863717BD-2F62-4DC7-917E-CB458A37341D}"/>
    <cellStyle name="Título 4 152" xfId="9829" xr:uid="{4DAF7FA1-6D80-4F4E-80B6-9F453D49C47A}"/>
    <cellStyle name="Título 4 153" xfId="9830" xr:uid="{4DC5E2D3-1958-45B9-A62F-6FBEE811CB04}"/>
    <cellStyle name="Título 4 154" xfId="9831" xr:uid="{F0063094-1943-4197-AC08-2A2D43966244}"/>
    <cellStyle name="Título 4 155" xfId="9832" xr:uid="{E95F238D-9F46-4E97-B652-9B766958B6C2}"/>
    <cellStyle name="Título 4 156" xfId="9833" xr:uid="{760969CE-097C-4CB3-8A32-6E7CE2FA3EE8}"/>
    <cellStyle name="Título 4 157" xfId="9834" xr:uid="{62038935-15A1-4F7C-A0DD-E387172632A3}"/>
    <cellStyle name="Título 4 158" xfId="9835" xr:uid="{8FD34518-1B7A-44BA-BCAF-29670C9BF841}"/>
    <cellStyle name="Título 4 159" xfId="9836" xr:uid="{30313034-B638-4DB0-B184-FCA0F50CC60A}"/>
    <cellStyle name="Título 4 16" xfId="9837" xr:uid="{7A5BE50C-B684-42CE-96B5-15F2E209757B}"/>
    <cellStyle name="Título 4 160" xfId="9838" xr:uid="{AC6491B4-6A60-492A-BD85-5AD4B492D1FE}"/>
    <cellStyle name="Título 4 161" xfId="9839" xr:uid="{98B42D3C-50EE-4B3D-8A0F-05E0FA1AF521}"/>
    <cellStyle name="Título 4 162" xfId="9840" xr:uid="{AF17AB1C-8BA1-43DA-B5E5-AE8E06AEB7BC}"/>
    <cellStyle name="Título 4 163" xfId="9841" xr:uid="{C5A3185A-78D0-4E40-A591-6BC3269EC218}"/>
    <cellStyle name="Título 4 164" xfId="9842" xr:uid="{69AF1055-B867-4BFE-A2F9-58FE92665D73}"/>
    <cellStyle name="Título 4 165" xfId="9843" xr:uid="{FCECE438-1C86-4E07-A048-6D91EB824581}"/>
    <cellStyle name="Título 4 166" xfId="9844" xr:uid="{61F954B9-B573-46E4-A993-EEC7B44715DB}"/>
    <cellStyle name="Título 4 167" xfId="9845" xr:uid="{B73B4EDC-C848-4AAB-A664-488160425B35}"/>
    <cellStyle name="Título 4 168" xfId="9846" xr:uid="{3155BD79-CF1F-47F3-A5CA-2174DAD13F7C}"/>
    <cellStyle name="Título 4 169" xfId="9847" xr:uid="{56BE78E7-D8FA-43F9-B461-219A214D8045}"/>
    <cellStyle name="Título 4 17" xfId="9848" xr:uid="{286198FB-8012-48BA-9DFF-CA551C0EE60E}"/>
    <cellStyle name="Título 4 170" xfId="9849" xr:uid="{461A86F4-B61B-4411-9EB8-5E6284CBB887}"/>
    <cellStyle name="Título 4 171" xfId="9850" xr:uid="{AB1872EE-4DF7-4AF1-A4F2-F1CC5FAE5A08}"/>
    <cellStyle name="Título 4 172" xfId="9851" xr:uid="{BB3CFEC0-8187-4F20-A92A-4975E36268FC}"/>
    <cellStyle name="Título 4 173" xfId="9852" xr:uid="{9BBEBD78-4E24-4009-804B-E2DD69D74B83}"/>
    <cellStyle name="Título 4 174" xfId="9853" xr:uid="{37B170B4-66BC-4676-A052-7B7D98F93ADC}"/>
    <cellStyle name="Título 4 175" xfId="9854" xr:uid="{B131CDE3-6397-480A-B1E1-BB2EAA7E63D0}"/>
    <cellStyle name="Título 4 176" xfId="9855" xr:uid="{D96705D2-5440-4D15-BC58-C0649772C00A}"/>
    <cellStyle name="Título 4 177" xfId="9856" xr:uid="{6D63A0B3-9702-452E-B158-82CCB6EBAD83}"/>
    <cellStyle name="Título 4 178" xfId="9857" xr:uid="{CE8CD73C-514E-46ED-BC9F-E549E3692201}"/>
    <cellStyle name="Título 4 179" xfId="9858" xr:uid="{6C467372-0ECD-430A-8C11-B5A8274BCBB0}"/>
    <cellStyle name="Título 4 18" xfId="9859" xr:uid="{2CB08579-BCF9-43EC-A95C-0513D21A76A7}"/>
    <cellStyle name="Título 4 180" xfId="9860" xr:uid="{939E3682-9766-432F-835C-7FE78EF748C0}"/>
    <cellStyle name="Título 4 181" xfId="9861" xr:uid="{53A4D50C-E156-4B39-A659-61D2E7319C4E}"/>
    <cellStyle name="Título 4 182" xfId="9862" xr:uid="{3633B9B6-B43B-445D-B8EA-101FFBB2878F}"/>
    <cellStyle name="Título 4 183" xfId="9863" xr:uid="{D9F19D21-596A-429A-8011-3FEAC454F94B}"/>
    <cellStyle name="Título 4 184" xfId="9864" xr:uid="{165B5767-1217-41B8-B923-4DCE36B020DE}"/>
    <cellStyle name="Título 4 185" xfId="9865" xr:uid="{13615DFD-BF65-4F69-A545-B26CFD91B3A4}"/>
    <cellStyle name="Título 4 186" xfId="9866" xr:uid="{ADEDD386-1FB4-44C0-8649-CF4CE476AD58}"/>
    <cellStyle name="Título 4 187" xfId="9867" xr:uid="{641F13A4-6F69-4AEE-8681-92D9A83F7827}"/>
    <cellStyle name="Título 4 188" xfId="9868" xr:uid="{ECE5AA58-7A71-4B56-8590-3561712C1395}"/>
    <cellStyle name="Título 4 189" xfId="9869" xr:uid="{DF2D5C95-9261-4A4F-8708-27A551A66900}"/>
    <cellStyle name="Título 4 19" xfId="9870" xr:uid="{11AEE967-963A-4C72-BDF0-23EBE1910322}"/>
    <cellStyle name="Título 4 190" xfId="9871" xr:uid="{3899A133-F019-4D4C-B433-3D69FAC82937}"/>
    <cellStyle name="Título 4 191" xfId="9872" xr:uid="{735210C9-4AB2-483C-8067-56BDE1211A57}"/>
    <cellStyle name="Título 4 192" xfId="9873" xr:uid="{CF124392-E923-446C-9B8A-F36EE8F6C6D7}"/>
    <cellStyle name="Título 4 193" xfId="9874" xr:uid="{FA2A2F5E-D653-45B3-A362-64EFB5A44E93}"/>
    <cellStyle name="Título 4 194" xfId="9875" xr:uid="{AA7F4B9B-87BD-410F-993B-56E2EE5F0B61}"/>
    <cellStyle name="Título 4 195" xfId="9876" xr:uid="{DBF91854-9DCE-41A9-ADB1-4F391B22234D}"/>
    <cellStyle name="Título 4 196" xfId="9877" xr:uid="{CB7910BA-401F-4B15-8833-F209F618972A}"/>
    <cellStyle name="Título 4 197" xfId="9878" xr:uid="{253052E1-E90A-404B-9D07-7855F38E647A}"/>
    <cellStyle name="Título 4 198" xfId="9879" xr:uid="{435B0FB8-F56E-4E73-A7EB-B3BD48CD1480}"/>
    <cellStyle name="Título 4 199" xfId="9880" xr:uid="{F54E54F8-732B-42D9-A608-5F0F9A04895D}"/>
    <cellStyle name="Título 4 2" xfId="9881" xr:uid="{EAE7090B-C8F7-47DB-AAE4-F8B0629B6240}"/>
    <cellStyle name="Título 4 2 2" xfId="14739" xr:uid="{AB0B33AB-7962-403B-B9D1-B5CEB4C5FE2F}"/>
    <cellStyle name="Título 4 2 3" xfId="14740" xr:uid="{90BC79ED-7BE5-458C-943B-9F1057CA11F9}"/>
    <cellStyle name="Título 4 2 4" xfId="16298" xr:uid="{9609CAC7-8A19-4CDB-8656-E4C89B6953FF}"/>
    <cellStyle name="Título 4 2 4 2" xfId="24959" xr:uid="{6606C95C-05EC-42D8-B564-9B9EBCBF6A4D}"/>
    <cellStyle name="Título 4 2 4 3" xfId="16428" xr:uid="{590A3ED3-0F9D-43D9-A501-B36B09441600}"/>
    <cellStyle name="Título 4 20" xfId="9882" xr:uid="{D0FB65AE-779C-4FEE-A018-E12AC372D46A}"/>
    <cellStyle name="Título 4 200" xfId="9883" xr:uid="{5E14041D-51B4-4973-A656-85C44C54A3A7}"/>
    <cellStyle name="Título 4 201" xfId="9884" xr:uid="{7950227A-4C4B-482C-ACE4-D53CF09FB5ED}"/>
    <cellStyle name="Título 4 202" xfId="9885" xr:uid="{8163ED74-7700-4EEF-B417-5CACB38F39C8}"/>
    <cellStyle name="Título 4 203" xfId="9886" xr:uid="{1FB10F27-1189-4028-BBF5-34987955214A}"/>
    <cellStyle name="Título 4 204" xfId="9887" xr:uid="{BA8F95A6-6A17-4972-84CB-0D6122DDBFA8}"/>
    <cellStyle name="Título 4 205" xfId="9888" xr:uid="{35A27E02-C912-40A1-A2F2-9B9CB6C60BEC}"/>
    <cellStyle name="Título 4 206" xfId="9889" xr:uid="{258D284E-695A-4E7B-AF40-9482F8C755B7}"/>
    <cellStyle name="Título 4 207" xfId="9890" xr:uid="{96931D7E-A6F5-4DD5-9C9B-C28F4A0203F8}"/>
    <cellStyle name="Título 4 208" xfId="9891" xr:uid="{03BEDBE8-6F56-4B5A-97E0-A0F2BC368280}"/>
    <cellStyle name="Título 4 209" xfId="9892" xr:uid="{7365C563-BD00-42AF-B03B-444866FA8D7A}"/>
    <cellStyle name="Título 4 21" xfId="9893" xr:uid="{04C4487D-758A-43CF-AF4B-815AA0B2004C}"/>
    <cellStyle name="Título 4 210" xfId="9894" xr:uid="{28E93B45-B19A-47D0-A89B-7BD3E475A46B}"/>
    <cellStyle name="Título 4 211" xfId="9895" xr:uid="{CCBDBF80-3EA4-4C08-9735-330A54FED6C6}"/>
    <cellStyle name="Título 4 212" xfId="9896" xr:uid="{61B99763-E3C0-4D56-B742-C1A4A462B807}"/>
    <cellStyle name="Título 4 213" xfId="9897" xr:uid="{BE3C10D5-8B9D-4504-84C2-C813E7DEC873}"/>
    <cellStyle name="Título 4 214" xfId="9898" xr:uid="{9E320922-B8B4-4F8B-BAA5-22C5CA13A3D0}"/>
    <cellStyle name="Título 4 215" xfId="9899" xr:uid="{F14E5856-280E-4DFB-A5B0-88465B62ACEB}"/>
    <cellStyle name="Título 4 216" xfId="9900" xr:uid="{EAED2F96-4D9E-435D-BD58-6B8BF7C973CE}"/>
    <cellStyle name="Título 4 217" xfId="9901" xr:uid="{F98C7611-EB5D-49E7-B739-E2D4D102DC8C}"/>
    <cellStyle name="Título 4 218" xfId="9902" xr:uid="{3A579FDD-31DE-47B8-955E-69092140A6CB}"/>
    <cellStyle name="Título 4 219" xfId="9903" xr:uid="{6E62DD4C-9744-4A66-8ECD-417C9DCF18EE}"/>
    <cellStyle name="Título 4 22" xfId="9904" xr:uid="{1A7A99FC-D6A4-4855-BF79-E8D700CB783B}"/>
    <cellStyle name="Título 4 220" xfId="9905" xr:uid="{9AC3C27F-1582-465C-8D5C-6F6E6B5ED9AD}"/>
    <cellStyle name="Título 4 221" xfId="9906" xr:uid="{80D4B8CA-AD18-48EA-8E91-B273F86F071A}"/>
    <cellStyle name="Título 4 222" xfId="9907" xr:uid="{8A43A536-9E46-4007-B58E-086A39097E8C}"/>
    <cellStyle name="Título 4 223" xfId="9908" xr:uid="{A6AE9BD5-64B3-4411-BF9C-AF64F129AA46}"/>
    <cellStyle name="Título 4 224" xfId="9909" xr:uid="{46A25861-5126-44B4-A7D8-1BB03DBC843C}"/>
    <cellStyle name="Título 4 225" xfId="9910" xr:uid="{DD2AB109-A671-4A56-AACC-686A503ECB20}"/>
    <cellStyle name="Título 4 226" xfId="9911" xr:uid="{E3C1226F-4968-4F40-87EF-622891EF2A40}"/>
    <cellStyle name="Título 4 227" xfId="9912" xr:uid="{3AC45222-164C-4B01-A405-8EE1880CBBE0}"/>
    <cellStyle name="Título 4 228" xfId="9913" xr:uid="{351A18B2-0DEA-4BD4-9280-52B5FEE14BDE}"/>
    <cellStyle name="Título 4 229" xfId="9914" xr:uid="{1B2452FB-45C6-4D3D-90EB-156C4DF4137F}"/>
    <cellStyle name="Título 4 23" xfId="9915" xr:uid="{2FA9F2AE-1EDE-422B-99FE-4F23726630BF}"/>
    <cellStyle name="Título 4 230" xfId="9916" xr:uid="{415CFA5E-1454-4D96-80EE-15BE2D92E4BF}"/>
    <cellStyle name="Título 4 231" xfId="9917" xr:uid="{6594443D-6CF1-43ED-ADC0-0F5B4FBAB4A6}"/>
    <cellStyle name="Título 4 232" xfId="9918" xr:uid="{F9A6D385-B39B-484F-9938-43BA736BD554}"/>
    <cellStyle name="Título 4 233" xfId="9919" xr:uid="{B96FF0C8-1715-48DB-B8B7-B5B2BC02C042}"/>
    <cellStyle name="Título 4 234" xfId="9920" xr:uid="{6E427EC2-D0C3-460B-988E-3D79979612A1}"/>
    <cellStyle name="Título 4 235" xfId="9921" xr:uid="{C2FF5A55-DC0B-4610-977D-C29959F682DB}"/>
    <cellStyle name="Título 4 236" xfId="9922" xr:uid="{909FE5A9-2E94-470F-8F21-B1B4DF8B6F24}"/>
    <cellStyle name="Título 4 237" xfId="9923" xr:uid="{656A1DFC-7635-4EE9-9C0F-79730BE2D2D3}"/>
    <cellStyle name="Título 4 238" xfId="9924" xr:uid="{AE903DA6-E1BA-4E2C-AA35-2AA716F97190}"/>
    <cellStyle name="Título 4 239" xfId="9925" xr:uid="{C97503DE-48AE-4EE4-B8EA-34A29255246B}"/>
    <cellStyle name="Título 4 24" xfId="9926" xr:uid="{83641570-EC29-4212-9401-89DF1025E7C1}"/>
    <cellStyle name="Título 4 240" xfId="9927" xr:uid="{C150EBAE-71D5-4F97-BDF6-C998523A05F0}"/>
    <cellStyle name="Título 4 241" xfId="9928" xr:uid="{A34A5E75-128C-49E4-A37C-200FF801EEA8}"/>
    <cellStyle name="Título 4 242" xfId="9929" xr:uid="{EECAAE4E-DA1A-420E-A553-4A49420B95D2}"/>
    <cellStyle name="Título 4 243" xfId="9930" xr:uid="{78147904-12CD-49D7-8494-69FE414119C7}"/>
    <cellStyle name="Título 4 244" xfId="9931" xr:uid="{909EE923-38B5-493E-81B0-B3B334FCACF9}"/>
    <cellStyle name="Título 4 245" xfId="9932" xr:uid="{A0BBB9D6-E773-4316-84E5-706D8C740D5E}"/>
    <cellStyle name="Título 4 246" xfId="9933" xr:uid="{C47C780F-5BB2-44CD-9F3E-3AB4DB56AEF9}"/>
    <cellStyle name="Título 4 247" xfId="9934" xr:uid="{0C5E3B19-C039-40D0-8B57-7B8E85D851C4}"/>
    <cellStyle name="Título 4 248" xfId="9935" xr:uid="{B23D07C9-5C76-49EB-99A9-57895EF14A90}"/>
    <cellStyle name="Título 4 249" xfId="9936" xr:uid="{6367100A-0BF2-42F6-87F6-10F542A56DBD}"/>
    <cellStyle name="Título 4 25" xfId="9937" xr:uid="{93ADD1F2-096A-4162-9064-35AA3CB5367A}"/>
    <cellStyle name="Título 4 250" xfId="9938" xr:uid="{65618842-AA8A-4D32-AB66-EA107645F3CF}"/>
    <cellStyle name="Título 4 251" xfId="9939" xr:uid="{8A37453E-A51E-46F9-B718-C6CE0F925A04}"/>
    <cellStyle name="Título 4 252" xfId="9940" xr:uid="{4A531D87-ED4E-4C33-BB35-1F433C7C3180}"/>
    <cellStyle name="Título 4 253" xfId="9941" xr:uid="{E00E40BE-0452-404C-80C1-D4630D0B11F9}"/>
    <cellStyle name="Título 4 254" xfId="9942" xr:uid="{84B41966-9248-490B-8658-799FF8A50485}"/>
    <cellStyle name="Título 4 255" xfId="9943" xr:uid="{6B9E4614-409E-48C8-8A40-AE1AD3282312}"/>
    <cellStyle name="Título 4 256" xfId="15906" xr:uid="{5AFB9B5F-FE52-42CE-ACF5-075D39B4AF78}"/>
    <cellStyle name="Título 4 26" xfId="9944" xr:uid="{335A35A5-2181-435C-A695-1B231DF7BECA}"/>
    <cellStyle name="Título 4 27" xfId="9945" xr:uid="{0EFC9138-6384-4D74-9B23-A38B8CAA6358}"/>
    <cellStyle name="Título 4 28" xfId="9946" xr:uid="{547A5C6D-1B05-433C-A0B2-47D8EC4AE7AA}"/>
    <cellStyle name="Título 4 29" xfId="9947" xr:uid="{FB4CA18F-33C2-4C06-A459-09BA7224B794}"/>
    <cellStyle name="Título 4 3" xfId="9948" xr:uid="{657AC068-0B2A-46C5-B747-6621219BA3CB}"/>
    <cellStyle name="Título 4 3 2" xfId="16299" xr:uid="{D5E51531-9957-4D90-9013-CA2D63C5338C}"/>
    <cellStyle name="Título 4 3 2 2" xfId="24946" xr:uid="{727CEE37-1323-4F81-B730-F5A56874392C}"/>
    <cellStyle name="Título 4 3 2 3" xfId="16429" xr:uid="{44984DCB-B87A-43CE-A8E8-699DD76A6458}"/>
    <cellStyle name="Título 4 3 3" xfId="24551" xr:uid="{50AB6495-EED5-4E0A-861F-1890D0E2A290}"/>
    <cellStyle name="Título 4 30" xfId="9949" xr:uid="{9D603683-534D-40E9-A85C-90912FC06202}"/>
    <cellStyle name="Título 4 31" xfId="9950" xr:uid="{8124083B-0A7C-4A9B-9C55-23FCD11B7759}"/>
    <cellStyle name="Título 4 32" xfId="9951" xr:uid="{B6412F55-D3EE-4C29-9CE4-69EC60969F86}"/>
    <cellStyle name="Título 4 33" xfId="9952" xr:uid="{A3BFB353-8303-40B3-B571-8577B50FB201}"/>
    <cellStyle name="Título 4 34" xfId="9953" xr:uid="{E5880A3B-D1BF-4BD9-BE94-05154ACB8102}"/>
    <cellStyle name="Título 4 35" xfId="9954" xr:uid="{CF217D01-5C6D-4F03-85F1-B7AC901B8110}"/>
    <cellStyle name="Título 4 36" xfId="9955" xr:uid="{D7FACE9C-7DA0-4E09-916B-A7BF9CFDAEA1}"/>
    <cellStyle name="Título 4 37" xfId="9956" xr:uid="{6278EABE-F672-4344-8A18-B62EFC7070ED}"/>
    <cellStyle name="Título 4 38" xfId="9957" xr:uid="{8B89250D-F95D-4086-872A-3F11041E47C6}"/>
    <cellStyle name="Título 4 39" xfId="9958" xr:uid="{3A08D8C6-62A5-4A5A-8336-189764B9A506}"/>
    <cellStyle name="Título 4 4" xfId="9959" xr:uid="{A2CE7128-267B-47E2-9E66-39F9BB586CA5}"/>
    <cellStyle name="Título 4 4 2" xfId="24552" xr:uid="{E8CC79CD-EB63-4391-8D41-3B4CED1431CD}"/>
    <cellStyle name="Título 4 4 2 2" xfId="32048" xr:uid="{35D63AF6-7ED6-48E9-8AEF-62BDEFFAB4F4}"/>
    <cellStyle name="Título 4 40" xfId="9960" xr:uid="{B6D22F76-E77F-436C-ACE7-08B9F49EDD8B}"/>
    <cellStyle name="Título 4 41" xfId="9961" xr:uid="{2BF9D040-25C5-4557-A37D-CDD37E8649D0}"/>
    <cellStyle name="Título 4 42" xfId="9962" xr:uid="{3D300B75-1233-4D8C-A5FE-62DB94793E72}"/>
    <cellStyle name="Título 4 43" xfId="9963" xr:uid="{B7815746-AEE5-4241-8765-B9197F95FA24}"/>
    <cellStyle name="Título 4 44" xfId="9964" xr:uid="{3CE22667-04B5-4463-BB46-5A65C3BD5D32}"/>
    <cellStyle name="Título 4 45" xfId="9965" xr:uid="{1C3F25EE-92D2-42CA-BFC6-D8E169683F00}"/>
    <cellStyle name="Título 4 46" xfId="9966" xr:uid="{C79AB076-49A1-4F89-9790-6236B69848B4}"/>
    <cellStyle name="Título 4 47" xfId="9967" xr:uid="{5C1B00D9-83B1-4509-9991-336BC430D196}"/>
    <cellStyle name="Título 4 48" xfId="9968" xr:uid="{49C0235D-6F4E-4B62-B2C9-94B58D66DF9B}"/>
    <cellStyle name="Título 4 49" xfId="9969" xr:uid="{9759AAA3-7E20-40FE-8C21-C4B218D1CF52}"/>
    <cellStyle name="Título 4 5" xfId="9970" xr:uid="{143B1FB2-D91F-412C-9B4B-3F26EF7C4E99}"/>
    <cellStyle name="Título 4 50" xfId="9971" xr:uid="{DA82B208-8AC1-454C-9859-5985D6B01711}"/>
    <cellStyle name="Título 4 51" xfId="9972" xr:uid="{41CCC2AD-E32E-44F7-9D2B-B7B9F980C923}"/>
    <cellStyle name="Título 4 52" xfId="9973" xr:uid="{520F9322-D630-49B7-95A2-0F3026057214}"/>
    <cellStyle name="Título 4 53" xfId="9974" xr:uid="{3A469516-3D88-49D0-8A9C-145DF950F811}"/>
    <cellStyle name="Título 4 54" xfId="9975" xr:uid="{026B29B5-2C33-4C7B-AA4F-A3BA73E857E0}"/>
    <cellStyle name="Título 4 55" xfId="9976" xr:uid="{F690C86A-ED3B-4B81-A0B8-921D59BC42EA}"/>
    <cellStyle name="Título 4 56" xfId="9977" xr:uid="{3E91DD8D-AC21-4437-B484-D4FDABFA1BE0}"/>
    <cellStyle name="Título 4 57" xfId="9978" xr:uid="{2BB35C83-86DF-4862-9A2F-F9C66D0C53D6}"/>
    <cellStyle name="Título 4 58" xfId="9979" xr:uid="{43B4F321-EF0E-46D8-B8CD-DD0B26A61C85}"/>
    <cellStyle name="Título 4 59" xfId="9980" xr:uid="{D5220B86-97DA-460B-8335-1118D7C5F931}"/>
    <cellStyle name="Título 4 6" xfId="9981" xr:uid="{9C164328-5B9C-4354-8256-E24B945E96B7}"/>
    <cellStyle name="Título 4 60" xfId="9982" xr:uid="{D7DF0F54-8250-4BF8-94C2-096EF84C8F3E}"/>
    <cellStyle name="Título 4 61" xfId="9983" xr:uid="{1191DCF6-DEC1-4F8F-949C-A86A6C08435D}"/>
    <cellStyle name="Título 4 62" xfId="9984" xr:uid="{B1BDD93C-35F3-49C2-9FC7-505601AB1A98}"/>
    <cellStyle name="Título 4 63" xfId="9985" xr:uid="{C631E00C-6F90-4C23-9C2C-69CBAD703BBB}"/>
    <cellStyle name="Título 4 64" xfId="9986" xr:uid="{17A3DDDE-3C1B-4F84-9150-A234B5FB0CBD}"/>
    <cellStyle name="Título 4 65" xfId="9987" xr:uid="{BB927819-375B-469E-95A3-DB7FCB00D274}"/>
    <cellStyle name="Título 4 66" xfId="9988" xr:uid="{13C1B405-A34E-42A6-99CA-4C53ED71C088}"/>
    <cellStyle name="Título 4 67" xfId="9989" xr:uid="{BAF4F79D-A246-4DD8-AC32-BA583322DE61}"/>
    <cellStyle name="Título 4 68" xfId="9990" xr:uid="{E75E7BBA-038C-4069-B705-9EA48F4E9312}"/>
    <cellStyle name="Título 4 69" xfId="9991" xr:uid="{4BC375C3-2682-4B27-AAE2-1EC9C2D98EF1}"/>
    <cellStyle name="Título 4 7" xfId="9992" xr:uid="{3CBE0003-E6D5-48CC-88B3-235492F2C779}"/>
    <cellStyle name="Título 4 70" xfId="9993" xr:uid="{57EC2708-8E9C-45AF-A398-DCC116804147}"/>
    <cellStyle name="Título 4 71" xfId="9994" xr:uid="{3F723E83-BC0B-4B63-B214-32FFF1EE2026}"/>
    <cellStyle name="Título 4 72" xfId="9995" xr:uid="{FF23D758-21A3-4025-96A7-CBF675F663FE}"/>
    <cellStyle name="Título 4 73" xfId="9996" xr:uid="{A4F3D2AA-4CD6-4D1B-B9FC-6B1CDC24EA97}"/>
    <cellStyle name="Título 4 74" xfId="9997" xr:uid="{F471394A-498A-473F-AD90-66DED2E2475F}"/>
    <cellStyle name="Título 4 75" xfId="9998" xr:uid="{BD0B7712-F554-46D1-A6E9-BE70241AAF71}"/>
    <cellStyle name="Título 4 76" xfId="9999" xr:uid="{207CACB7-1702-4CAE-AB3D-A60B62837A06}"/>
    <cellStyle name="Título 4 77" xfId="10000" xr:uid="{A53F52E1-D9C2-4EA9-B8C7-536C2098BCA1}"/>
    <cellStyle name="Título 4 78" xfId="10001" xr:uid="{36D7429F-D042-4C18-B079-650D61D460DB}"/>
    <cellStyle name="Título 4 79" xfId="10002" xr:uid="{50A8E043-AEEB-472D-B62F-416CB290849A}"/>
    <cellStyle name="Título 4 8" xfId="10003" xr:uid="{67308767-2096-458B-BC62-9F8A1F0A13C4}"/>
    <cellStyle name="Título 4 80" xfId="10004" xr:uid="{0B19B261-75CE-4AC7-A817-7642AD6CCF72}"/>
    <cellStyle name="Título 4 81" xfId="10005" xr:uid="{FF92F43E-67E0-4B36-8DBD-D8FBA9804998}"/>
    <cellStyle name="Título 4 82" xfId="10006" xr:uid="{27F50C89-5E02-4E09-BDEB-44392E638595}"/>
    <cellStyle name="Título 4 83" xfId="10007" xr:uid="{90630A4C-5BC5-42AF-8E72-930CA981EB07}"/>
    <cellStyle name="Título 4 84" xfId="10008" xr:uid="{77140B67-10F2-4824-92B2-9DA275AB55B2}"/>
    <cellStyle name="Título 4 85" xfId="10009" xr:uid="{34735D1D-12FB-4941-80DE-50F9654AD1B5}"/>
    <cellStyle name="Título 4 86" xfId="10010" xr:uid="{53E4EC34-A8D5-4054-A319-4196AD80F819}"/>
    <cellStyle name="Título 4 87" xfId="10011" xr:uid="{DCA81D82-43B5-429F-ADB7-2BF4CA69EB24}"/>
    <cellStyle name="Título 4 88" xfId="10012" xr:uid="{FDDE596F-EEA2-43E3-B908-B0622AD1D5CC}"/>
    <cellStyle name="Título 4 89" xfId="10013" xr:uid="{E8B874FB-D90B-485C-98A8-16C3C936927F}"/>
    <cellStyle name="Título 4 9" xfId="10014" xr:uid="{2EBBD117-95CD-4780-8F55-9E33F1F13115}"/>
    <cellStyle name="Título 4 90" xfId="10015" xr:uid="{043D973D-54F1-40A3-A8B6-D2854F2A5F91}"/>
    <cellStyle name="Título 4 91" xfId="10016" xr:uid="{8B21354E-A820-417A-9554-E20FE4FF7DE6}"/>
    <cellStyle name="Título 4 92" xfId="10017" xr:uid="{5631CD3D-BD55-4E96-8051-2DC2A01D75A3}"/>
    <cellStyle name="Título 4 93" xfId="10018" xr:uid="{040A29B8-E7F0-4082-AADA-BA5DD51658D5}"/>
    <cellStyle name="Título 4 94" xfId="10019" xr:uid="{8245DC55-571E-4EE5-9637-2F0425867035}"/>
    <cellStyle name="Título 4 95" xfId="10020" xr:uid="{F763D17C-1191-4DC2-9DD2-96D84582032D}"/>
    <cellStyle name="Título 4 96" xfId="10021" xr:uid="{0E29027A-4730-4612-A7C8-0652A78045F5}"/>
    <cellStyle name="Título 4 97" xfId="10022" xr:uid="{2709C291-ADA5-4827-BAED-CCE476BDE166}"/>
    <cellStyle name="Título 4 98" xfId="10023" xr:uid="{3DDD3DB2-5623-4DA0-943B-29857ADFC6B6}"/>
    <cellStyle name="Título 4 99" xfId="10024" xr:uid="{44974468-80FC-4F62-A172-A174F7EB5594}"/>
    <cellStyle name="Título 5" xfId="14741" xr:uid="{40CA3D05-454D-4056-9B77-2D3393F4D2EF}"/>
    <cellStyle name="Título 5 2" xfId="16300" xr:uid="{6656EC70-0C1B-428E-8B1E-F0DA18FB2EE0}"/>
    <cellStyle name="Título 5 2 2" xfId="17356" xr:uid="{D67207F5-F64B-4DB6-B4CE-980CA3FE460D}"/>
    <cellStyle name="Título 6" xfId="14742" xr:uid="{DBDCE2A4-D563-43D7-B122-DA192032EA6E}"/>
    <cellStyle name="Título 6 2" xfId="16301" xr:uid="{104E5E06-03D4-4938-9C27-1DDF2821E059}"/>
    <cellStyle name="Título 6 2 2" xfId="17357" xr:uid="{77D8F9C7-9591-4DF2-9553-48F3F567F4C1}"/>
    <cellStyle name="Título 6 3" xfId="24553" xr:uid="{2280BC6D-7155-437E-9E9D-5BF63E1BF144}"/>
    <cellStyle name="Título 7" xfId="14743" xr:uid="{D3E3D2D8-6AA8-4BB8-9A7D-4BDAE04F8F8B}"/>
    <cellStyle name="Título 8" xfId="15942" xr:uid="{331B7A72-BAE6-4127-99BE-9B2A2BA4CD31}"/>
    <cellStyle name="Título_DRE e BP" xfId="107" xr:uid="{00000000-0005-0000-0000-00006D000000}"/>
    <cellStyle name="TopGrey" xfId="14744" xr:uid="{2E298E2A-2B34-441A-9C66-4CE2676FB7A1}"/>
    <cellStyle name="Total" xfId="115" builtinId="25" customBuiltin="1"/>
    <cellStyle name="Total 10" xfId="10025" xr:uid="{FA66888B-E08B-470F-B412-ADB1E8C03199}"/>
    <cellStyle name="Total 100" xfId="10026" xr:uid="{5D042F68-5AB0-4ED2-8011-CBF8AB7DAE8F}"/>
    <cellStyle name="Total 101" xfId="10027" xr:uid="{4AE868E5-5686-4BE1-A9CF-815620131CC4}"/>
    <cellStyle name="Total 102" xfId="10028" xr:uid="{27652110-74BA-4FFB-A81E-360E0618E184}"/>
    <cellStyle name="Total 103" xfId="10029" xr:uid="{0E337223-6C91-46A5-B427-27D368EF3C22}"/>
    <cellStyle name="Total 104" xfId="10030" xr:uid="{524690FB-F051-48EC-8FCA-F8BF05979DAE}"/>
    <cellStyle name="Total 105" xfId="10031" xr:uid="{0841D704-0A34-4AF8-AB89-9CB9AC96F493}"/>
    <cellStyle name="Total 106" xfId="10032" xr:uid="{9F6F5E26-49BD-4A97-B0AF-5F8DB8D6BD5E}"/>
    <cellStyle name="Total 107" xfId="10033" xr:uid="{239CE008-5A10-47BB-907F-46D8428E5453}"/>
    <cellStyle name="Total 108" xfId="10034" xr:uid="{C85A6A80-82B6-4D0F-9307-2338FA3C611D}"/>
    <cellStyle name="Total 109" xfId="10035" xr:uid="{8D8ACB77-21A7-4294-81CE-34CFD4EE425C}"/>
    <cellStyle name="Total 11" xfId="10036" xr:uid="{20CF1A38-60DD-4CDC-AC92-C7F2EA76F296}"/>
    <cellStyle name="Total 110" xfId="10037" xr:uid="{111B434A-6C94-407B-9628-B5A0A19D13E0}"/>
    <cellStyle name="Total 111" xfId="10038" xr:uid="{8FCA47E9-9E9E-471E-B666-3C23CBA4FAA7}"/>
    <cellStyle name="Total 112" xfId="10039" xr:uid="{7FED0B13-55D9-4493-A39A-B0AF75F434F2}"/>
    <cellStyle name="Total 113" xfId="10040" xr:uid="{158785EE-6277-4082-B0D4-D12AA67CD1C9}"/>
    <cellStyle name="Total 114" xfId="10041" xr:uid="{00B92649-D923-4821-8398-B747BD60D094}"/>
    <cellStyle name="Total 115" xfId="10042" xr:uid="{E517D76F-E3A6-4B3C-B8AC-846EB774A266}"/>
    <cellStyle name="Total 116" xfId="10043" xr:uid="{9C9EC8F1-88CA-471B-951C-DC924D0B9362}"/>
    <cellStyle name="Total 117" xfId="10044" xr:uid="{294A8C29-A734-479E-9693-3C1755A744B4}"/>
    <cellStyle name="Total 118" xfId="10045" xr:uid="{E297ACD4-CC5F-43B2-9300-7F1DE6B6D165}"/>
    <cellStyle name="Total 119" xfId="10046" xr:uid="{858B9A7B-65BC-46E8-96F5-9ED78240F44D}"/>
    <cellStyle name="Total 12" xfId="10047" xr:uid="{6101D2F8-3383-4787-A433-446BADBABAAB}"/>
    <cellStyle name="Total 120" xfId="10048" xr:uid="{B9A89EBF-61C9-466E-8172-4913353BC9B3}"/>
    <cellStyle name="Total 121" xfId="10049" xr:uid="{1FCF3A62-C9C1-4E36-BEEF-76C50ADDE4A6}"/>
    <cellStyle name="Total 122" xfId="10050" xr:uid="{179ECCED-D1A2-4FA8-919E-25206C065B02}"/>
    <cellStyle name="Total 123" xfId="10051" xr:uid="{05C05417-E368-4B16-8BD9-B8F6DA3F47FE}"/>
    <cellStyle name="Total 124" xfId="10052" xr:uid="{B03D7376-A2DC-4B1B-A7A6-B2E09D2E9349}"/>
    <cellStyle name="Total 125" xfId="10053" xr:uid="{DAB59BA1-C0A7-4A58-9275-9BB3AF2D0A31}"/>
    <cellStyle name="Total 126" xfId="10054" xr:uid="{8B1677CD-8264-48FC-82AF-C99559C2993B}"/>
    <cellStyle name="Total 127" xfId="10055" xr:uid="{4C241856-340C-4119-BA7D-42C728E2976F}"/>
    <cellStyle name="Total 128" xfId="10056" xr:uid="{E562A15A-939E-48C0-AB6C-3CF0372D0051}"/>
    <cellStyle name="Total 129" xfId="10057" xr:uid="{1A0F2165-B6F0-4D7C-98AD-4A5E9CD5ADCC}"/>
    <cellStyle name="Total 13" xfId="10058" xr:uid="{511C7E36-6874-4560-8C9F-FAB5F1F89869}"/>
    <cellStyle name="Total 130" xfId="10059" xr:uid="{8E12893C-DB6F-4086-9603-507B75743047}"/>
    <cellStyle name="Total 131" xfId="10060" xr:uid="{9C76268F-8B4E-4202-8143-CAFB8E4FACD7}"/>
    <cellStyle name="Total 132" xfId="10061" xr:uid="{2D381F83-9C27-4BD9-B414-DCB481A4A55E}"/>
    <cellStyle name="Total 133" xfId="10062" xr:uid="{E9B2B3EC-88A6-448A-AD48-D7887866DE8E}"/>
    <cellStyle name="Total 134" xfId="10063" xr:uid="{570E9123-3617-4125-B3D1-2ADECEF9CDC3}"/>
    <cellStyle name="Total 135" xfId="10064" xr:uid="{D227A076-2E91-4253-B145-3FB0D2557D90}"/>
    <cellStyle name="Total 136" xfId="10065" xr:uid="{AD2C8CDA-689D-4436-A709-08161883599F}"/>
    <cellStyle name="Total 137" xfId="10066" xr:uid="{995F35F9-F471-4AA9-B42B-E4B0333538B6}"/>
    <cellStyle name="Total 138" xfId="10067" xr:uid="{4CACF692-E13F-4F73-9C2E-693A679A9FEC}"/>
    <cellStyle name="Total 139" xfId="10068" xr:uid="{D9928DE7-C4B9-481C-9087-74CC428DB8C9}"/>
    <cellStyle name="Total 14" xfId="10069" xr:uid="{D09B0D9D-615E-42DF-931F-DEA740401731}"/>
    <cellStyle name="Total 140" xfId="10070" xr:uid="{AF83E69F-DFD7-44A2-A2BA-FB20F623AB54}"/>
    <cellStyle name="Total 141" xfId="10071" xr:uid="{84090B55-6686-4EFF-92AD-3466227FA210}"/>
    <cellStyle name="Total 142" xfId="10072" xr:uid="{D3C35D4F-7A58-4B5D-BFE7-8A2E75F20208}"/>
    <cellStyle name="Total 143" xfId="10073" xr:uid="{BB84F423-3E12-493D-A2C1-059B9A0B71A6}"/>
    <cellStyle name="Total 144" xfId="10074" xr:uid="{B54D7119-F825-4530-B6FB-D880733B25EB}"/>
    <cellStyle name="Total 145" xfId="10075" xr:uid="{ABA0A3DC-D1AD-40E4-851B-258FF8D77860}"/>
    <cellStyle name="Total 146" xfId="10076" xr:uid="{FE7E0414-D59F-4EB8-BAB6-BB389536AE91}"/>
    <cellStyle name="Total 147" xfId="10077" xr:uid="{DF881A1E-9658-40BB-97C9-7EFD5882205C}"/>
    <cellStyle name="Total 148" xfId="10078" xr:uid="{D5D9D197-FB52-492C-A340-C9A0BFF2EDBA}"/>
    <cellStyle name="Total 149" xfId="10079" xr:uid="{F6997C6E-37BC-4379-88E9-39D44B4A6272}"/>
    <cellStyle name="Total 15" xfId="10080" xr:uid="{0C69B3B0-85E7-4062-A4F1-DC09245E8606}"/>
    <cellStyle name="Total 150" xfId="10081" xr:uid="{BFE03E03-3281-41FB-B12D-1D9EEB76A745}"/>
    <cellStyle name="Total 151" xfId="10082" xr:uid="{98C6CDDA-DB24-4B7D-B30C-18CE598A407A}"/>
    <cellStyle name="Total 152" xfId="10083" xr:uid="{D5506C40-68AD-47D0-9D08-E2BC95D6AEBF}"/>
    <cellStyle name="Total 153" xfId="10084" xr:uid="{34339C94-0D24-48AD-AB45-91C7633B012B}"/>
    <cellStyle name="Total 154" xfId="10085" xr:uid="{1BFF62DB-C0BD-4264-B8A2-43491299234B}"/>
    <cellStyle name="Total 155" xfId="10086" xr:uid="{51B507D4-17DF-4720-8B29-AF6DDAAE6A2A}"/>
    <cellStyle name="Total 156" xfId="10087" xr:uid="{1635A120-C488-41AD-B99D-7F5F05814456}"/>
    <cellStyle name="Total 157" xfId="10088" xr:uid="{239ABB1C-0875-4FF8-9F33-D147B62D1DCC}"/>
    <cellStyle name="Total 158" xfId="10089" xr:uid="{BDFB1537-35C9-43A2-84B8-0F87848AACEB}"/>
    <cellStyle name="Total 159" xfId="10090" xr:uid="{0266C0EA-AA69-4CE9-9326-F58828D4DF6A}"/>
    <cellStyle name="Total 16" xfId="10091" xr:uid="{9FE68220-7CE2-4581-B37D-172C49562E90}"/>
    <cellStyle name="Total 160" xfId="10092" xr:uid="{B8A0BC66-8DD7-423F-BF49-9EC327258C6F}"/>
    <cellStyle name="Total 161" xfId="10093" xr:uid="{59595F0A-70D0-4513-AF7B-857FAAE87CFE}"/>
    <cellStyle name="Total 162" xfId="10094" xr:uid="{D236625A-994B-4913-BB7E-49041A4F7FA4}"/>
    <cellStyle name="Total 163" xfId="10095" xr:uid="{858C63FE-9B96-4881-8506-FC3275C027F5}"/>
    <cellStyle name="Total 164" xfId="10096" xr:uid="{598F4C17-6617-4397-B5BA-AE1441CBFE6E}"/>
    <cellStyle name="Total 165" xfId="10097" xr:uid="{E10BA396-E99E-43B4-8E39-F5FA17776AED}"/>
    <cellStyle name="Total 166" xfId="10098" xr:uid="{60BC1212-6266-4801-ADEF-E024A0C4E0A6}"/>
    <cellStyle name="Total 167" xfId="10099" xr:uid="{9A82BE41-C966-4F4F-86DB-E60584408555}"/>
    <cellStyle name="Total 168" xfId="10100" xr:uid="{BD91C83D-8BB0-4D2E-9DE9-EC51FD682218}"/>
    <cellStyle name="Total 169" xfId="10101" xr:uid="{C35B1849-6BB5-43B5-8BA6-39ABAD682C5B}"/>
    <cellStyle name="Total 17" xfId="10102" xr:uid="{FA7AD419-B1ED-4127-85E1-C7171F988C21}"/>
    <cellStyle name="Total 170" xfId="10103" xr:uid="{E185269D-96C8-41ED-B8D8-186224447FBA}"/>
    <cellStyle name="Total 171" xfId="10104" xr:uid="{997B6DBF-0F59-4360-98B7-A329A5548CE2}"/>
    <cellStyle name="Total 172" xfId="10105" xr:uid="{61964541-AFD3-4FD1-99BF-C4C7ABA826EE}"/>
    <cellStyle name="Total 173" xfId="10106" xr:uid="{B1460600-2A72-46B4-93C2-F0F75757D586}"/>
    <cellStyle name="Total 174" xfId="10107" xr:uid="{8DD634AA-3B0E-42AE-B954-E38BE9EB582C}"/>
    <cellStyle name="Total 175" xfId="10108" xr:uid="{6FDF3A8A-810F-4809-AE98-C33DC7844AF4}"/>
    <cellStyle name="Total 176" xfId="10109" xr:uid="{FDB83647-9B1A-4E11-AD05-00889C8D69B1}"/>
    <cellStyle name="Total 177" xfId="10110" xr:uid="{FDB38EA7-D621-4D1F-8CD7-1379877F3E19}"/>
    <cellStyle name="Total 178" xfId="10111" xr:uid="{C593713E-EAE9-483C-B16D-FB40FE60EA0D}"/>
    <cellStyle name="Total 179" xfId="10112" xr:uid="{82C0AE30-E186-44D7-9F5C-C0A8B62C8EE8}"/>
    <cellStyle name="Total 18" xfId="10113" xr:uid="{CF6ACB21-E796-4E40-BD96-09A7C82777B3}"/>
    <cellStyle name="Total 180" xfId="10114" xr:uid="{D8576035-9075-4445-80C7-023FDDE95AFF}"/>
    <cellStyle name="Total 181" xfId="10115" xr:uid="{04D416D6-A332-4A3B-BAB7-72D0ECE23BC9}"/>
    <cellStyle name="Total 182" xfId="10116" xr:uid="{52D41675-7146-4875-8E20-27EB8BAC66AF}"/>
    <cellStyle name="Total 183" xfId="10117" xr:uid="{F5ABB818-BB11-4642-9467-7A707D35B0D2}"/>
    <cellStyle name="Total 184" xfId="10118" xr:uid="{91C66E3D-A6FE-49C6-9689-C19CE2544200}"/>
    <cellStyle name="Total 185" xfId="10119" xr:uid="{004C1555-D7CC-41C4-8467-05F5396262FE}"/>
    <cellStyle name="Total 186" xfId="10120" xr:uid="{BABD41DA-49FC-44AD-B480-44DED47D273E}"/>
    <cellStyle name="Total 187" xfId="10121" xr:uid="{CD194242-B684-4B2C-BA17-8EE6764A1430}"/>
    <cellStyle name="Total 188" xfId="10122" xr:uid="{BBDB8B95-8EE5-4973-BB8B-5D1A0B26AF68}"/>
    <cellStyle name="Total 189" xfId="10123" xr:uid="{9EA64E05-5421-413B-8095-340671FE5C02}"/>
    <cellStyle name="Total 19" xfId="10124" xr:uid="{1995058C-025C-4309-B6AF-DB3E6E1B5A67}"/>
    <cellStyle name="Total 190" xfId="10125" xr:uid="{83C73FA2-CCA9-4258-A1F2-EDDF29153E4D}"/>
    <cellStyle name="Total 191" xfId="10126" xr:uid="{C8BB00D1-06F3-4D3C-A02E-2D0ABCC8D83B}"/>
    <cellStyle name="Total 192" xfId="10127" xr:uid="{166016F6-81FA-4BB7-B7B4-5DC21E4CD703}"/>
    <cellStyle name="Total 193" xfId="10128" xr:uid="{B65489C7-E073-4623-A9A8-2432E94D769E}"/>
    <cellStyle name="Total 194" xfId="10129" xr:uid="{3B515EFD-0CAE-43F5-AFF1-11CE4A4C4040}"/>
    <cellStyle name="Total 195" xfId="10130" xr:uid="{05D69E3B-6352-43A0-A8EB-FA8391906FA9}"/>
    <cellStyle name="Total 196" xfId="10131" xr:uid="{68BA825B-B94C-4AE1-95B5-07BE47EB5B02}"/>
    <cellStyle name="Total 197" xfId="10132" xr:uid="{C17256C0-62C0-4819-8D3A-AD81C744F61B}"/>
    <cellStyle name="Total 198" xfId="10133" xr:uid="{A585A338-3210-4F3F-A416-1306BBE6AC11}"/>
    <cellStyle name="Total 199" xfId="10134" xr:uid="{C9980793-23F4-4645-B5A0-1D978D57EDC4}"/>
    <cellStyle name="Total 2" xfId="10135" xr:uid="{9CC351C9-BB5C-4A3E-8655-CCBFB201FD29}"/>
    <cellStyle name="Total 2 2" xfId="14745" xr:uid="{CE530514-9AA4-44F2-AED3-3856A8D591A4}"/>
    <cellStyle name="Total 2 3" xfId="14746" xr:uid="{E13933ED-544F-42A4-91D5-AC5AA1C55A36}"/>
    <cellStyle name="Total 2 3 10" xfId="14747" xr:uid="{89BF715C-800B-4E32-98F0-EC93F49BFCC8}"/>
    <cellStyle name="Total 2 3 10 2" xfId="17582" xr:uid="{EF98A1E0-D474-482A-8346-027783149C51}"/>
    <cellStyle name="Total 2 3 10 2 2" xfId="17984" xr:uid="{029C6D83-B308-4F03-9AF8-47E8729B7EB6}"/>
    <cellStyle name="Total 2 3 10 2 2 2" xfId="33194" xr:uid="{FA0827B0-29D2-42B1-9ADE-A44CDBA2E7FA}"/>
    <cellStyle name="Total 2 3 10 2 2 3" xfId="34576" xr:uid="{19466C2F-5F33-428B-B25C-01855A28B350}"/>
    <cellStyle name="Total 2 3 10 2 2 4" xfId="48028" xr:uid="{AED92EF2-0AB1-4BA0-95D4-6F392E665715}"/>
    <cellStyle name="Total 2 3 10 2 3" xfId="25390" xr:uid="{2DCFC925-CAD2-4013-8480-B5ACE15596B4}"/>
    <cellStyle name="Total 2 3 10 2 3 2" xfId="33349" xr:uid="{E99BD91D-2E6C-428F-B413-9B784790020A}"/>
    <cellStyle name="Total 2 3 10 2 3 3" xfId="41711" xr:uid="{F62BFC3C-2848-42BF-9C42-ABE1061D828F}"/>
    <cellStyle name="Total 2 3 10 2 3 4" xfId="48199" xr:uid="{3BAAA551-D2FB-46E7-8CF0-269B1613025A}"/>
    <cellStyle name="Total 2 3 10 2 4" xfId="25591" xr:uid="{59C87139-8D70-4465-A8D9-60C22F8AB2A3}"/>
    <cellStyle name="Total 2 3 10 2 4 2" xfId="41912" xr:uid="{2A674F51-BBD5-448C-9D72-19D774E27C08}"/>
    <cellStyle name="Total 2 3 10 2 4 3" xfId="48413" xr:uid="{8A6677DE-94C6-4AF5-AF4F-CD03DD5D9232}"/>
    <cellStyle name="Total 2 3 10 2 5" xfId="34098" xr:uid="{0B3A41DD-C557-4ABE-9CB4-31C2343BE7F6}"/>
    <cellStyle name="Total 2 3 10 2 5 2" xfId="48976" xr:uid="{06367618-E5F6-45E8-935A-5EABC17B8521}"/>
    <cellStyle name="Total 2 3 10 2 6" xfId="34255" xr:uid="{B53FAF11-324E-4BDC-898B-F8A41F23BCB1}"/>
    <cellStyle name="Total 2 3 10 2 7" xfId="47635" xr:uid="{3F7BED09-454D-41E1-BA5B-561FD12D54D0}"/>
    <cellStyle name="Total 2 3 10 3" xfId="17783" xr:uid="{E3258B86-5145-40B1-A86B-C2B7DC41AAB3}"/>
    <cellStyle name="Total 2 3 10 3 2" xfId="32684" xr:uid="{5A25E512-4072-4D35-B53D-8DE9A9FAF745}"/>
    <cellStyle name="Total 2 3 10 3 3" xfId="34697" xr:uid="{D25CFE9E-B66B-4310-B7AF-355EA26450F9}"/>
    <cellStyle name="Total 2 3 10 3 4" xfId="47416" xr:uid="{DAA78EC0-1D2D-4BB6-9CD9-C3619C7266AB}"/>
    <cellStyle name="Total 2 3 10 4" xfId="25054" xr:uid="{F60801F4-440F-4B09-BD25-29FCE524771F}"/>
    <cellStyle name="Total 2 3 10 4 2" xfId="33416" xr:uid="{6CC99343-B928-4E66-B248-BFCF8C3010EE}"/>
    <cellStyle name="Total 2 3 10 4 3" xfId="41424" xr:uid="{4E62D12E-7350-4827-8844-087C6D355FF3}"/>
    <cellStyle name="Total 2 3 10 4 4" xfId="48257" xr:uid="{76191500-74BC-4E70-BF41-250DA822541D}"/>
    <cellStyle name="Total 2 3 10 5" xfId="34844" xr:uid="{EC1BD8F9-6181-49A1-9485-4781087B30CD}"/>
    <cellStyle name="Total 2 3 10 6" xfId="47418" xr:uid="{EF65DB35-D6C0-412E-B968-A1E508F4602B}"/>
    <cellStyle name="Total 2 3 10 7" xfId="17359" xr:uid="{14635C76-0E83-49A6-A2BD-EB2D7159D298}"/>
    <cellStyle name="Total 2 3 11" xfId="14748" xr:uid="{9ADD232F-753D-43AE-8C0B-40D682DDE7FB}"/>
    <cellStyle name="Total 2 3 11 2" xfId="17583" xr:uid="{574C5BB9-34CA-4C40-BDE0-FCA145D76E9D}"/>
    <cellStyle name="Total 2 3 11 2 2" xfId="17985" xr:uid="{8EC13833-0837-4E22-9C5D-AFA2728E076E}"/>
    <cellStyle name="Total 2 3 11 2 2 2" xfId="33195" xr:uid="{35FF32F7-F793-4E60-B574-1222A7C282ED}"/>
    <cellStyle name="Total 2 3 11 2 2 3" xfId="34575" xr:uid="{7D622779-8B56-4F6D-9BB2-AB56DFA45A96}"/>
    <cellStyle name="Total 2 3 11 2 2 4" xfId="48029" xr:uid="{FBF29EC5-8065-4B94-BA09-14D6EBE1ADAA}"/>
    <cellStyle name="Total 2 3 11 2 3" xfId="25391" xr:uid="{D0DECA8B-4E9F-48CD-BEDA-42834769E456}"/>
    <cellStyle name="Total 2 3 11 2 3 2" xfId="33350" xr:uid="{4BEE2EEC-8368-4EBD-B98C-B45970E4C7AD}"/>
    <cellStyle name="Total 2 3 11 2 3 3" xfId="41712" xr:uid="{16B4BC06-C4F9-45E1-BB62-B01AFB8009AA}"/>
    <cellStyle name="Total 2 3 11 2 3 4" xfId="48200" xr:uid="{BBBB7160-45A7-488F-8C84-C12EA51A5EC6}"/>
    <cellStyle name="Total 2 3 11 2 4" xfId="25592" xr:uid="{72CB52D4-0554-494B-A0C0-AF59061EBC44}"/>
    <cellStyle name="Total 2 3 11 2 4 2" xfId="41913" xr:uid="{87D0845C-3064-48E0-ABAD-3CAE9CC040FD}"/>
    <cellStyle name="Total 2 3 11 2 4 3" xfId="48414" xr:uid="{0015C5A2-4C1B-45D5-93EF-E13B5037EF99}"/>
    <cellStyle name="Total 2 3 11 2 5" xfId="34099" xr:uid="{19542DE1-5C31-43D4-88FE-EA07933D3937}"/>
    <cellStyle name="Total 2 3 11 2 5 2" xfId="48977" xr:uid="{F6EFBD99-9DDD-419F-BCB4-D7821EF23A04}"/>
    <cellStyle name="Total 2 3 11 2 6" xfId="34773" xr:uid="{7C92AA47-D5EC-4255-99CD-F6AF1F0C1A34}"/>
    <cellStyle name="Total 2 3 11 2 7" xfId="47636" xr:uid="{376D97EF-42A0-4008-AC68-6B9B94EFBC5E}"/>
    <cellStyle name="Total 2 3 11 3" xfId="17784" xr:uid="{F6212FDB-43EA-4D35-A948-A8DED6492AA3}"/>
    <cellStyle name="Total 2 3 11 3 2" xfId="32685" xr:uid="{94188C6C-BAE1-4CFD-A6FE-4E55E749B45F}"/>
    <cellStyle name="Total 2 3 11 3 3" xfId="34696" xr:uid="{B588849B-860F-42CA-8817-55A306804EB6}"/>
    <cellStyle name="Total 2 3 11 3 4" xfId="47417" xr:uid="{DB5E9889-D65A-491B-A62A-79C4FAB9FC51}"/>
    <cellStyle name="Total 2 3 11 4" xfId="25055" xr:uid="{A7DFA36D-539A-4B05-84BA-1DEA9BF48B06}"/>
    <cellStyle name="Total 2 3 11 4 2" xfId="33417" xr:uid="{B1B846D0-D76A-4B4A-B6AA-CB9A89D882D5}"/>
    <cellStyle name="Total 2 3 11 4 3" xfId="41425" xr:uid="{43E6243C-D325-40F8-9B7F-8C84A92F3CAF}"/>
    <cellStyle name="Total 2 3 11 4 4" xfId="48258" xr:uid="{1A6093BD-84DB-40D3-A49F-4A7BF5B0812C}"/>
    <cellStyle name="Total 2 3 11 5" xfId="34843" xr:uid="{96C264DD-1985-4CE4-9BA8-2CE125449C47}"/>
    <cellStyle name="Total 2 3 11 6" xfId="47419" xr:uid="{F912533D-83C7-4B2B-9A45-3CDAC346EA0B}"/>
    <cellStyle name="Total 2 3 11 7" xfId="17360" xr:uid="{8F07866B-AE3E-48D5-8B5D-5BA41CA8FFBB}"/>
    <cellStyle name="Total 2 3 12" xfId="14749" xr:uid="{E900BED7-7C0E-4AED-99A7-DFBD327E7693}"/>
    <cellStyle name="Total 2 3 12 2" xfId="17584" xr:uid="{15C95C84-012C-47A8-B4C9-8D96757F6C15}"/>
    <cellStyle name="Total 2 3 12 2 2" xfId="17986" xr:uid="{CC845F61-2558-40CF-9A70-A75A39F83D12}"/>
    <cellStyle name="Total 2 3 12 2 2 2" xfId="33196" xr:uid="{A0BA8AE0-302C-4963-8110-DE29741F7B32}"/>
    <cellStyle name="Total 2 3 12 2 2 3" xfId="34574" xr:uid="{6258C33D-3572-4B5F-A12A-5E3C67FB0C81}"/>
    <cellStyle name="Total 2 3 12 2 2 4" xfId="48030" xr:uid="{EBA39C81-FE98-439C-A931-2BB70F9F9422}"/>
    <cellStyle name="Total 2 3 12 2 3" xfId="25392" xr:uid="{C6DB905D-4B3E-4B2F-879B-A172250058C3}"/>
    <cellStyle name="Total 2 3 12 2 3 2" xfId="33351" xr:uid="{0513984D-E99E-4CE1-B441-B19A8F6C95CC}"/>
    <cellStyle name="Total 2 3 12 2 3 3" xfId="41713" xr:uid="{861FB2C0-96AC-49AE-9180-5D8197756F1B}"/>
    <cellStyle name="Total 2 3 12 2 3 4" xfId="48201" xr:uid="{53E18227-DA48-4526-88FE-AF803D039EF1}"/>
    <cellStyle name="Total 2 3 12 2 4" xfId="25593" xr:uid="{BDCD0B41-D630-4493-B6FA-2405C9BBFF40}"/>
    <cellStyle name="Total 2 3 12 2 4 2" xfId="41914" xr:uid="{76179DD8-CF7A-41EC-ACC8-D4F6569F872F}"/>
    <cellStyle name="Total 2 3 12 2 4 3" xfId="48415" xr:uid="{50B49236-2B5F-4417-972D-E6621047A6DD}"/>
    <cellStyle name="Total 2 3 12 2 5" xfId="34100" xr:uid="{FE9193FF-38E0-4BB5-9B74-4EAFE7E9381D}"/>
    <cellStyle name="Total 2 3 12 2 5 2" xfId="48978" xr:uid="{82FFEA87-67B6-4528-AA83-8D581D024301}"/>
    <cellStyle name="Total 2 3 12 2 6" xfId="34772" xr:uid="{EB208080-F830-4914-896D-AFA4D9534346}"/>
    <cellStyle name="Total 2 3 12 2 7" xfId="47637" xr:uid="{54933CCF-96B9-4A17-9F72-8B1B8B237576}"/>
    <cellStyle name="Total 2 3 12 3" xfId="17785" xr:uid="{753C089A-9BEB-4743-A7FF-1A042AF29055}"/>
    <cellStyle name="Total 2 3 12 3 2" xfId="32686" xr:uid="{32FFD504-D298-4F4A-96CE-C1101F66ED80}"/>
    <cellStyle name="Total 2 3 12 3 3" xfId="34695" xr:uid="{DBB17FF6-6936-4A54-8A84-02ACE326B4ED}"/>
    <cellStyle name="Total 2 3 12 3 4" xfId="47421" xr:uid="{8C328955-1374-4A9C-BB4D-0C0B8D3C4846}"/>
    <cellStyle name="Total 2 3 12 4" xfId="25056" xr:uid="{3DE73FF2-BB3B-4727-9352-3A3C6F8D8A35}"/>
    <cellStyle name="Total 2 3 12 4 2" xfId="33418" xr:uid="{082258CF-63C2-4AF7-9EF9-659D966F5EBF}"/>
    <cellStyle name="Total 2 3 12 4 3" xfId="41426" xr:uid="{17618B18-A36F-4DF9-995C-68E7A65FE26D}"/>
    <cellStyle name="Total 2 3 12 4 4" xfId="48259" xr:uid="{09B55193-776C-4A02-AEC9-643154674EE6}"/>
    <cellStyle name="Total 2 3 12 5" xfId="34842" xr:uid="{26914F10-A331-490F-9F10-94ECF779C12F}"/>
    <cellStyle name="Total 2 3 12 6" xfId="47420" xr:uid="{629FE7B5-42FB-4315-A4C4-EB42607D795A}"/>
    <cellStyle name="Total 2 3 12 7" xfId="17361" xr:uid="{A5E87D32-98A6-4C91-B14D-79660B6B8F3F}"/>
    <cellStyle name="Total 2 3 13" xfId="17581" xr:uid="{4E41796E-163C-4C36-8EB4-3C74FB60DBBA}"/>
    <cellStyle name="Total 2 3 13 2" xfId="17983" xr:uid="{D0ABF94F-89BF-4162-AC40-7C39533D5639}"/>
    <cellStyle name="Total 2 3 13 2 2" xfId="33193" xr:uid="{32258706-4B21-4756-9E3E-54103B69160A}"/>
    <cellStyle name="Total 2 3 13 2 3" xfId="34190" xr:uid="{648CC83F-9F6C-4EBF-95F6-BA5A0642FC4C}"/>
    <cellStyle name="Total 2 3 13 2 4" xfId="48027" xr:uid="{D46CF29C-8644-495C-9048-009232DEA34A}"/>
    <cellStyle name="Total 2 3 13 3" xfId="25389" xr:uid="{6069C83A-D90D-4510-B7B5-4D909721760A}"/>
    <cellStyle name="Total 2 3 13 3 2" xfId="33348" xr:uid="{2E0A0EFD-554B-4714-B69A-968CEED773AE}"/>
    <cellStyle name="Total 2 3 13 3 3" xfId="41710" xr:uid="{01BDF0EA-8C50-4D10-B6F4-A5FACBF97B06}"/>
    <cellStyle name="Total 2 3 13 3 4" xfId="48198" xr:uid="{6DF2A845-1931-4986-8040-F887783A3FF1}"/>
    <cellStyle name="Total 2 3 13 4" xfId="25590" xr:uid="{940A2B86-A0BE-431E-8522-E12158208FC5}"/>
    <cellStyle name="Total 2 3 13 4 2" xfId="41911" xr:uid="{2B313367-96BC-458B-BEB9-2B413479A093}"/>
    <cellStyle name="Total 2 3 13 4 3" xfId="48412" xr:uid="{C9D2EDB7-1885-440C-8BC3-19D0D59A9F3D}"/>
    <cellStyle name="Total 2 3 13 5" xfId="34097" xr:uid="{0DF9D5F0-D25C-4332-A9E3-86C258E20CAA}"/>
    <cellStyle name="Total 2 3 13 5 2" xfId="48975" xr:uid="{3DFF682B-1569-4033-92CF-2FFE46CA04CC}"/>
    <cellStyle name="Total 2 3 13 6" xfId="34991" xr:uid="{760A3BDB-6C30-45A7-83A4-25B9D6CD429E}"/>
    <cellStyle name="Total 2 3 13 7" xfId="47634" xr:uid="{BC6EFA58-1D13-4955-B653-B2B30C610AB3}"/>
    <cellStyle name="Total 2 3 14" xfId="17782" xr:uid="{92C84DFC-2AE7-4898-80D8-826AB8F1DA97}"/>
    <cellStyle name="Total 2 3 14 2" xfId="32770" xr:uid="{15EAD816-6E12-4F16-AB44-1EB3AC9030C1}"/>
    <cellStyle name="Total 2 3 14 3" xfId="34698" xr:uid="{3BEE86C5-D7DC-479F-A7F0-46C900C7D770}"/>
    <cellStyle name="Total 2 3 14 4" xfId="47515" xr:uid="{8590C403-D676-4EDE-AA79-14010F9C08F0}"/>
    <cellStyle name="Total 2 3 15" xfId="25053" xr:uid="{0D73DCC4-44D3-4A69-8847-65506E97139C}"/>
    <cellStyle name="Total 2 3 15 2" xfId="33415" xr:uid="{57454121-9FB3-40E1-80B3-ECE0E9D63D6B}"/>
    <cellStyle name="Total 2 3 15 3" xfId="41423" xr:uid="{F371CE2D-BA51-4B71-90CA-E204D3A38CEE}"/>
    <cellStyle name="Total 2 3 15 4" xfId="48256" xr:uid="{5622C19D-ADEF-400F-A329-081FBEB1429E}"/>
    <cellStyle name="Total 2 3 16" xfId="24945" xr:uid="{1BFEBCDB-114A-476B-8A7D-137AB0F43685}"/>
    <cellStyle name="Total 2 3 16 2" xfId="41073" xr:uid="{57FD0465-2EA9-4751-80B6-16FA0120AABD}"/>
    <cellStyle name="Total 2 3 16 3" xfId="41384" xr:uid="{F8DBA093-6763-4824-84EC-B3844956B817}"/>
    <cellStyle name="Total 2 3 17" xfId="17358" xr:uid="{2238C3A4-D6FD-4AC4-98ED-BE3F47C91DEB}"/>
    <cellStyle name="Total 2 3 2" xfId="14750" xr:uid="{6FCDFC9C-18E6-4079-97FE-6FCE979FD43B}"/>
    <cellStyle name="Total 2 3 2 10" xfId="17362" xr:uid="{05F0CDEE-FE71-46DA-8586-7AE842639A62}"/>
    <cellStyle name="Total 2 3 2 2" xfId="14751" xr:uid="{783B5E50-E68E-45DF-8261-5285B9221C0A}"/>
    <cellStyle name="Total 2 3 2 2 2" xfId="17586" xr:uid="{CA89DF1D-28E9-4AA4-876B-091F35F5C529}"/>
    <cellStyle name="Total 2 3 2 2 2 2" xfId="17988" xr:uid="{FAD70ACB-38BC-45C7-A9B2-52758FDAC1FF}"/>
    <cellStyle name="Total 2 3 2 2 2 2 2" xfId="24554" xr:uid="{7B75C35E-8039-4E91-A9C5-04A7424EB6C7}"/>
    <cellStyle name="Total 2 3 2 2 2 2 2 2" xfId="18359" xr:uid="{EA1A6CF3-5026-479B-B4F2-0360EE1EEA78}"/>
    <cellStyle name="Total 2 3 2 2 2 2 2 2 2" xfId="35842" xr:uid="{39BFD522-C727-4A40-84AE-2388C504F22F}"/>
    <cellStyle name="Total 2 3 2 2 2 2 2 2 3" xfId="34390" xr:uid="{1BC2F48E-2831-4175-99B3-5F44DF57CAB3}"/>
    <cellStyle name="Total 2 3 2 2 2 2 2 3" xfId="27015" xr:uid="{AE30D5F1-A6EC-462D-8CE2-8248FFCFE15B}"/>
    <cellStyle name="Total 2 3 2 2 2 2 3" xfId="18357" xr:uid="{CBAD8EF5-EFB9-4361-A699-C8EE58497997}"/>
    <cellStyle name="Total 2 3 2 2 2 2 3 2" xfId="35841" xr:uid="{B2A4BE6D-1A94-4A44-9DCC-2100DB254345}"/>
    <cellStyle name="Total 2 3 2 2 2 2 3 3" xfId="34391" xr:uid="{B4E92DEA-D16D-4A73-A341-176E52E76029}"/>
    <cellStyle name="Total 2 3 2 2 2 2 4" xfId="27014" xr:uid="{C2EF5A53-DBE6-4086-B65D-8C2B4BC3B119}"/>
    <cellStyle name="Total 2 3 2 2 2 3" xfId="24555" xr:uid="{4EA32DF7-2805-457B-9EF0-1F18F592B7D8}"/>
    <cellStyle name="Total 2 3 2 2 2 3 2" xfId="18360" xr:uid="{2358C850-C3D1-4EF5-B894-55415F0A5E36}"/>
    <cellStyle name="Total 2 3 2 2 2 3 2 2" xfId="35843" xr:uid="{F3782593-3FDC-4FB4-BACD-2B6584D94120}"/>
    <cellStyle name="Total 2 3 2 2 2 3 2 3" xfId="34389" xr:uid="{87EEE2EF-70C1-47F9-AD0F-104F7F72E65F}"/>
    <cellStyle name="Total 2 3 2 2 2 3 3" xfId="27016" xr:uid="{7F4AACF7-F4E5-49F7-B751-95EA6A155872}"/>
    <cellStyle name="Total 2 3 2 2 2 4" xfId="25394" xr:uid="{2584498C-5F0C-4D14-B5A2-755395AF0C5F}"/>
    <cellStyle name="Total 2 3 2 2 2 4 2" xfId="32843" xr:uid="{CA4DC450-14F2-4A40-8E51-900F5AF6F359}"/>
    <cellStyle name="Total 2 3 2 2 2 4 3" xfId="41715" xr:uid="{4702660A-ECDF-4BF0-BEAA-1206D600E744}"/>
    <cellStyle name="Total 2 3 2 2 2 4 4" xfId="47639" xr:uid="{A690D8F6-BFC2-4305-BED7-D9F56DD8EA51}"/>
    <cellStyle name="Total 2 3 2 2 2 5" xfId="25595" xr:uid="{ABF56307-FFF1-413F-A24D-A59C3E1F9E7F}"/>
    <cellStyle name="Total 2 3 2 2 2 5 2" xfId="41916" xr:uid="{9DEA1A84-93FD-4459-BFF8-D9ED0D26E36F}"/>
    <cellStyle name="Total 2 3 2 2 2 5 3" xfId="48032" xr:uid="{70D26905-46B3-4FB8-8803-2AF066FC7891}"/>
    <cellStyle name="Total 2 3 2 2 2 6" xfId="19244" xr:uid="{E0984BE4-B9ED-4326-863F-01E15283B904}"/>
    <cellStyle name="Total 2 3 2 2 2 6 2" xfId="33353" xr:uid="{FB5019A1-A9F1-4513-805F-E5D26C6CF1E9}"/>
    <cellStyle name="Total 2 3 2 2 2 6 3" xfId="36044" xr:uid="{D30766E0-798B-4B9D-9A8B-FEDC40A33DD7}"/>
    <cellStyle name="Total 2 3 2 2 2 6 4" xfId="34262" xr:uid="{320D57BA-D5E7-4741-8F1E-10F8DC4693A0}"/>
    <cellStyle name="Total 2 3 2 2 2 7" xfId="33562" xr:uid="{CE0A69F3-364B-4A1F-AC1F-612695DA084B}"/>
    <cellStyle name="Total 2 3 2 2 2 7 2" xfId="48417" xr:uid="{5DE3D687-670C-492E-B00C-C2159B613B0F}"/>
    <cellStyle name="Total 2 3 2 2 2 8" xfId="34102" xr:uid="{AAAE686A-E193-423B-85C7-B4CE1EE82C9B}"/>
    <cellStyle name="Total 2 3 2 2 2 8 2" xfId="48980" xr:uid="{57B1BA68-CF5A-4582-A948-5510D13E8C4C}"/>
    <cellStyle name="Total 2 3 2 2 3" xfId="17787" xr:uid="{C3ED269D-109E-4C44-AE16-92EEC252FF76}"/>
    <cellStyle name="Total 2 3 2 2 3 2" xfId="24557" xr:uid="{045825ED-B5B8-4E3D-AF12-4410D7BD3859}"/>
    <cellStyle name="Total 2 3 2 2 3 2 2" xfId="18361" xr:uid="{CFEDDEB4-340F-4A70-854C-6DFC0197AB41}"/>
    <cellStyle name="Total 2 3 2 2 3 2 2 2" xfId="35844" xr:uid="{D0AFF621-66E4-41E4-8C5B-D7D0AF1EC0C4}"/>
    <cellStyle name="Total 2 3 2 2 3 2 2 3" xfId="34388" xr:uid="{C03D31B6-EE92-4540-91AA-D3BCCE55A5DC}"/>
    <cellStyle name="Total 2 3 2 2 3 2 3" xfId="27018" xr:uid="{475F7A0D-AB13-41ED-BCC8-41D67FA8ABD5}"/>
    <cellStyle name="Total 2 3 2 2 3 3" xfId="24556" xr:uid="{B0F24E89-2623-4C4F-AC32-D9E64CD4BF75}"/>
    <cellStyle name="Total 2 3 2 2 3 3 2" xfId="40784" xr:uid="{4F46AE6A-FF2E-42F3-A827-65B84E2AFF7C}"/>
    <cellStyle name="Total 2 3 2 2 3 3 3" xfId="41244" xr:uid="{A5946FE2-997E-43F4-B622-75CEFE38DB00}"/>
    <cellStyle name="Total 2 3 2 2 3 4" xfId="25092" xr:uid="{FBD31F0B-44EA-4308-BA3F-840FAD5B25A7}"/>
    <cellStyle name="Total 2 3 2 2 3 4 2" xfId="41114" xr:uid="{88AA608A-04D9-4070-9031-7EA78A4DED6C}"/>
    <cellStyle name="Total 2 3 2 2 3 4 3" xfId="41462" xr:uid="{B0F7C450-2242-421E-8B26-7ABD20AA4093}"/>
    <cellStyle name="Total 2 3 2 2 3 5" xfId="27017" xr:uid="{59BB470A-33CD-4DFB-8436-61A2B03F7BA1}"/>
    <cellStyle name="Total 2 3 2 2 4" xfId="24558" xr:uid="{0332B1E8-A2D9-409E-8754-47286C1024CE}"/>
    <cellStyle name="Total 2 3 2 2 4 2" xfId="18362" xr:uid="{E7BD96C0-A55D-42F8-A1EE-58E95B63FB3E}"/>
    <cellStyle name="Total 2 3 2 2 4 2 2" xfId="35845" xr:uid="{3D3DEE83-6949-4CE1-B25C-31700CCBECD7}"/>
    <cellStyle name="Total 2 3 2 2 4 2 3" xfId="34387" xr:uid="{E71D2892-0610-45C4-9784-F50D205A60BF}"/>
    <cellStyle name="Total 2 3 2 2 4 3" xfId="27019" xr:uid="{39381BBC-003A-4E89-90A0-51E22429C726}"/>
    <cellStyle name="Total 2 3 2 2 5" xfId="24582" xr:uid="{BCA303A9-C75D-4314-B37E-76E88F0FCFFE}"/>
    <cellStyle name="Total 2 3 2 2 5 2" xfId="32688" xr:uid="{EE05A85E-D01A-4B27-9B2D-31F1BEFF7D5A}"/>
    <cellStyle name="Total 2 3 2 2 5 3" xfId="41254" xr:uid="{168414B9-16D4-45A1-81C3-1FDB1D209113}"/>
    <cellStyle name="Total 2 3 2 2 5 4" xfId="47423" xr:uid="{BA5900CA-CC5B-45EC-A5FA-BF83ABDEC374}"/>
    <cellStyle name="Total 2 3 2 2 6" xfId="18356" xr:uid="{03D8D0D4-FA33-469D-A10D-990DED78B088}"/>
    <cellStyle name="Total 2 3 2 2 6 2" xfId="33420" xr:uid="{92957A86-DF7B-4D2C-B826-E6E3DBA190BB}"/>
    <cellStyle name="Total 2 3 2 2 6 3" xfId="35840" xr:uid="{BC5F722A-48B2-457D-83EF-91223F3380BD}"/>
    <cellStyle name="Total 2 3 2 2 6 4" xfId="34392" xr:uid="{2FAF6919-918B-4931-B6CC-B6418B33B585}"/>
    <cellStyle name="Total 2 3 2 2 7" xfId="17363" xr:uid="{111AEF58-64D1-45EC-822C-3B587E1A5106}"/>
    <cellStyle name="Total 2 3 2 3" xfId="14752" xr:uid="{7574AA6E-C180-4921-964D-97540D9B2296}"/>
    <cellStyle name="Total 2 3 2 3 2" xfId="17587" xr:uid="{414AA623-C069-44DD-9D12-E1C1EECCD30D}"/>
    <cellStyle name="Total 2 3 2 3 2 2" xfId="17989" xr:uid="{10212787-C78F-45FD-9033-53E3C9D9DF05}"/>
    <cellStyle name="Total 2 3 2 3 2 2 2" xfId="18365" xr:uid="{B5060AEE-2658-491A-A969-B317F2094546}"/>
    <cellStyle name="Total 2 3 2 3 2 2 2 2" xfId="35848" xr:uid="{4B5A5E90-B309-4EA5-AECD-258C0C14B784}"/>
    <cellStyle name="Total 2 3 2 3 2 2 2 3" xfId="34384" xr:uid="{04F51198-02D2-4B8E-A2FE-08D9393BCC8B}"/>
    <cellStyle name="Total 2 3 2 3 2 2 3" xfId="27020" xr:uid="{FDCA83ED-178E-4110-9D13-0F1AB426D854}"/>
    <cellStyle name="Total 2 3 2 3 2 3" xfId="25395" xr:uid="{67C9E4B5-8227-42FA-BED7-6C1046478E8E}"/>
    <cellStyle name="Total 2 3 2 3 2 3 2" xfId="32844" xr:uid="{1458B97B-A486-4633-90D0-12636C834538}"/>
    <cellStyle name="Total 2 3 2 3 2 3 3" xfId="41716" xr:uid="{B718E0F6-81C7-4D13-8B0F-CD14149CF99D}"/>
    <cellStyle name="Total 2 3 2 3 2 3 4" xfId="47640" xr:uid="{6CA05AA5-265A-4322-B50A-050994C313D3}"/>
    <cellStyle name="Total 2 3 2 3 2 4" xfId="25596" xr:uid="{42140D8E-E6B5-49F5-8202-87B6EF9AB678}"/>
    <cellStyle name="Total 2 3 2 3 2 4 2" xfId="41917" xr:uid="{F9975AF1-27F2-4DD2-877B-D3ABB89C8BDF}"/>
    <cellStyle name="Total 2 3 2 3 2 4 3" xfId="48033" xr:uid="{43B0954B-8ED9-4025-A177-6259527CB98B}"/>
    <cellStyle name="Total 2 3 2 3 2 5" xfId="18364" xr:uid="{7215205F-5DDF-483E-83DF-7A5CCAABBDF0}"/>
    <cellStyle name="Total 2 3 2 3 2 5 2" xfId="33354" xr:uid="{46D72A0C-F1B3-4A18-B85C-A367CE4AFC0E}"/>
    <cellStyle name="Total 2 3 2 3 2 5 3" xfId="35847" xr:uid="{080448C0-AD02-4766-A6EE-D28B6950E852}"/>
    <cellStyle name="Total 2 3 2 3 2 5 4" xfId="34385" xr:uid="{F764EF4D-D351-41FF-AF69-CB2DD7BEA74F}"/>
    <cellStyle name="Total 2 3 2 3 2 6" xfId="33563" xr:uid="{9346DEAF-81A3-4929-A0B1-0B9712D29BE3}"/>
    <cellStyle name="Total 2 3 2 3 2 6 2" xfId="48418" xr:uid="{0B59E1E6-BF4E-4CE5-B6C3-E619AF081E4F}"/>
    <cellStyle name="Total 2 3 2 3 2 7" xfId="34103" xr:uid="{AA3E974A-8C1A-4D4B-AB03-167C4EF5D202}"/>
    <cellStyle name="Total 2 3 2 3 2 7 2" xfId="48981" xr:uid="{77B42489-A27E-425C-9111-43D95BA3A352}"/>
    <cellStyle name="Total 2 3 2 3 3" xfId="17788" xr:uid="{CAE2E78D-A6E0-4E86-A8A0-5274952C75E7}"/>
    <cellStyle name="Total 2 3 2 3 3 2" xfId="24559" xr:uid="{F1E91E10-E180-4917-9555-7F6D8C2CCDFF}"/>
    <cellStyle name="Total 2 3 2 3 3 2 2" xfId="40785" xr:uid="{A13C2928-79CE-49E0-815F-907C225A4280}"/>
    <cellStyle name="Total 2 3 2 3 3 2 3" xfId="41245" xr:uid="{632ED6DC-490F-4317-8BB7-B86504450130}"/>
    <cellStyle name="Total 2 3 2 3 3 3" xfId="18366" xr:uid="{3CB3E2CD-B2DB-4BB9-9BFE-C238FBE46FCD}"/>
    <cellStyle name="Total 2 3 2 3 3 3 2" xfId="35849" xr:uid="{1A8AE5EA-5FE1-41A2-8AC1-816FFBA09767}"/>
    <cellStyle name="Total 2 3 2 3 3 3 3" xfId="34383" xr:uid="{5534C649-6E7B-4360-8C38-2E586455F986}"/>
    <cellStyle name="Total 2 3 2 3 3 4" xfId="27021" xr:uid="{C2DB1862-6FD4-48DF-BB75-77AE737AE4D9}"/>
    <cellStyle name="Total 2 3 2 3 4" xfId="25058" xr:uid="{D30542AD-2597-4D7C-8DA9-41B68A001166}"/>
    <cellStyle name="Total 2 3 2 3 4 2" xfId="32689" xr:uid="{11103776-2EDF-4A4E-98F8-51BA8A3CDDE7}"/>
    <cellStyle name="Total 2 3 2 3 4 3" xfId="41428" xr:uid="{4D01A6A3-AB8C-4711-818E-4F18B301D3FB}"/>
    <cellStyle name="Total 2 3 2 3 4 4" xfId="47424" xr:uid="{A19329E1-1D60-42E2-8073-549496198C08}"/>
    <cellStyle name="Total 2 3 2 3 5" xfId="18363" xr:uid="{FA15DC48-43A5-4E76-B755-E22CF7B23CBC}"/>
    <cellStyle name="Total 2 3 2 3 5 2" xfId="33421" xr:uid="{16BAE8CC-7B75-4CCB-846F-FD4517FD6749}"/>
    <cellStyle name="Total 2 3 2 3 5 3" xfId="35846" xr:uid="{3F3F0A06-1CAE-41D9-A891-8105CF1DBE2C}"/>
    <cellStyle name="Total 2 3 2 3 5 4" xfId="34386" xr:uid="{DBB89B1D-67D9-41BA-B35C-7F51BE413EA4}"/>
    <cellStyle name="Total 2 3 2 3 6" xfId="17364" xr:uid="{A132F29B-1911-4DD0-A1E1-7CF911206A47}"/>
    <cellStyle name="Total 2 3 2 4" xfId="14753" xr:uid="{1FA1ECCF-698F-4707-8CA4-BFD6F71ED857}"/>
    <cellStyle name="Total 2 3 2 4 2" xfId="17588" xr:uid="{94978EDA-2C8A-4E92-9F86-C24FA7FB530B}"/>
    <cellStyle name="Total 2 3 2 4 2 2" xfId="17990" xr:uid="{8F2CD697-1212-4B6C-9D89-9F52665268A9}"/>
    <cellStyle name="Total 2 3 2 4 2 2 2" xfId="32845" xr:uid="{10EBBACE-E1DB-4D84-964D-09AEE5D7FF3A}"/>
    <cellStyle name="Total 2 3 2 4 2 2 3" xfId="34572" xr:uid="{99F9D565-525F-4870-8E0D-9CE566F69BBA}"/>
    <cellStyle name="Total 2 3 2 4 2 2 4" xfId="47641" xr:uid="{0C641D09-8E7D-4566-9F37-F0DB14756CAF}"/>
    <cellStyle name="Total 2 3 2 4 2 3" xfId="25396" xr:uid="{2B506134-CEC8-445D-9122-5681DB788011}"/>
    <cellStyle name="Total 2 3 2 4 2 3 2" xfId="33198" xr:uid="{329DD36C-21DA-4D88-A973-4A0470C47BE9}"/>
    <cellStyle name="Total 2 3 2 4 2 3 3" xfId="41717" xr:uid="{7D146591-5775-46AD-B4F6-8F57CC64EE44}"/>
    <cellStyle name="Total 2 3 2 4 2 3 4" xfId="48034" xr:uid="{C4832C53-A6FC-4110-BE82-BF65C85384F0}"/>
    <cellStyle name="Total 2 3 2 4 2 4" xfId="25597" xr:uid="{7E024D48-AE7D-45A0-A42F-AB37E48CB656}"/>
    <cellStyle name="Total 2 3 2 4 2 4 2" xfId="41918" xr:uid="{D02315AD-1A5C-4E88-AD9C-16ABC1C21F36}"/>
    <cellStyle name="Total 2 3 2 4 2 4 3" xfId="48203" xr:uid="{84ADC65C-2084-4EE2-9480-095E9745B4CB}"/>
    <cellStyle name="Total 2 3 2 4 2 5" xfId="18372" xr:uid="{2F32FC3E-BFD9-4802-A55E-3DB9B24A25DF}"/>
    <cellStyle name="Total 2 3 2 4 2 5 2" xfId="33564" xr:uid="{3EE49D1E-98B7-4178-8F77-A694FD93890E}"/>
    <cellStyle name="Total 2 3 2 4 2 5 3" xfId="35851" xr:uid="{C353A301-6557-4CF6-9BF8-65C6C5ADAB3D}"/>
    <cellStyle name="Total 2 3 2 4 2 5 4" xfId="34381" xr:uid="{1C176DCE-7570-4156-9C7F-E520C863515D}"/>
    <cellStyle name="Total 2 3 2 4 2 6" xfId="34104" xr:uid="{70A2FDD4-FE6F-4826-AF04-106735CDF048}"/>
    <cellStyle name="Total 2 3 2 4 2 6 2" xfId="48982" xr:uid="{149DAEC6-6121-459F-9F70-5A8BE3775433}"/>
    <cellStyle name="Total 2 3 2 4 3" xfId="17789" xr:uid="{61822E16-47A2-4B2D-80C9-14CAABEA6289}"/>
    <cellStyle name="Total 2 3 2 4 3 2" xfId="32690" xr:uid="{2DB45C09-AE29-4D11-A4A9-6CD2F74E3831}"/>
    <cellStyle name="Total 2 3 2 4 3 3" xfId="34693" xr:uid="{E3B2F876-F7A9-40AB-AC6A-75D9F4CC22EB}"/>
    <cellStyle name="Total 2 3 2 4 3 4" xfId="47425" xr:uid="{6A9D6C1D-68F5-4B94-8732-63C6EE916184}"/>
    <cellStyle name="Total 2 3 2 4 4" xfId="25059" xr:uid="{8295DEDE-DAC5-4183-AC12-0ACE22310D72}"/>
    <cellStyle name="Total 2 3 2 4 4 2" xfId="33422" xr:uid="{A84482BC-892A-4743-B5BE-CD10CFDC555E}"/>
    <cellStyle name="Total 2 3 2 4 4 3" xfId="41429" xr:uid="{EE3B15AA-2B73-421D-987C-1F04306E11F8}"/>
    <cellStyle name="Total 2 3 2 4 4 4" xfId="48261" xr:uid="{3083256D-EC43-49F5-A305-336EB8A387F7}"/>
    <cellStyle name="Total 2 3 2 4 5" xfId="18367" xr:uid="{FC6A3EA6-AAA3-4440-AF4C-5EB03F8F409C}"/>
    <cellStyle name="Total 2 3 2 4 5 2" xfId="35850" xr:uid="{5AF58E49-B236-4FC2-B3D6-5F5458FD411E}"/>
    <cellStyle name="Total 2 3 2 4 5 3" xfId="34382" xr:uid="{CFE75C2A-72B9-44DB-B5BD-C158B0CFABE7}"/>
    <cellStyle name="Total 2 3 2 4 6" xfId="17365" xr:uid="{E2B748B7-1C11-4EFD-A8A8-ECB45B18081E}"/>
    <cellStyle name="Total 2 3 2 5" xfId="14754" xr:uid="{47DA909D-89C7-46F9-A993-B23919F810DA}"/>
    <cellStyle name="Total 2 3 2 5 2" xfId="17589" xr:uid="{302AEC1D-B580-48B6-95E5-09222B92FB46}"/>
    <cellStyle name="Total 2 3 2 5 2 2" xfId="17991" xr:uid="{C0099BFE-BAAD-402B-80F6-B48AD0AFDDD1}"/>
    <cellStyle name="Total 2 3 2 5 2 2 2" xfId="33199" xr:uid="{41C8DADF-0D8A-4DCB-AF41-84197F598AFE}"/>
    <cellStyle name="Total 2 3 2 5 2 2 3" xfId="34571" xr:uid="{851B3E8C-7BA4-4553-A5EC-8115615D1674}"/>
    <cellStyle name="Total 2 3 2 5 2 2 4" xfId="48035" xr:uid="{683E19A4-663B-4E32-B9CC-50A5736DD336}"/>
    <cellStyle name="Total 2 3 2 5 2 3" xfId="25397" xr:uid="{F5BA9F07-4F7B-4192-9FDA-E1B57F573138}"/>
    <cellStyle name="Total 2 3 2 5 2 3 2" xfId="33355" xr:uid="{E0ABA571-D91A-4B1C-B91D-457DC6F50BFC}"/>
    <cellStyle name="Total 2 3 2 5 2 3 3" xfId="41718" xr:uid="{99C69421-83EB-4B67-A717-2E6CD020C8B5}"/>
    <cellStyle name="Total 2 3 2 5 2 3 4" xfId="48204" xr:uid="{A5A14ECB-3553-47F5-9439-53062DA02CE0}"/>
    <cellStyle name="Total 2 3 2 5 2 4" xfId="25598" xr:uid="{E07494A0-1D87-48B1-9F2E-1964A56FA7FE}"/>
    <cellStyle name="Total 2 3 2 5 2 4 2" xfId="41919" xr:uid="{234E822F-62D6-4B30-8462-43ADDFEB5C20}"/>
    <cellStyle name="Total 2 3 2 5 2 4 3" xfId="48419" xr:uid="{3583B506-6AC9-4DDC-AEE7-AE4925F0153A}"/>
    <cellStyle name="Total 2 3 2 5 2 5" xfId="34105" xr:uid="{BBC8ABE4-1B1D-463B-9628-C3C90E2348FA}"/>
    <cellStyle name="Total 2 3 2 5 2 5 2" xfId="48983" xr:uid="{B5A2E271-2863-4D31-BDCB-3E88A323115E}"/>
    <cellStyle name="Total 2 3 2 5 2 6" xfId="34770" xr:uid="{939A307A-8B61-4924-BD9E-288899244E0C}"/>
    <cellStyle name="Total 2 3 2 5 2 7" xfId="47642" xr:uid="{3FFD161C-E32B-4A03-B70F-65C86685AC40}"/>
    <cellStyle name="Total 2 3 2 5 3" xfId="17790" xr:uid="{8AA01BC7-CACA-4778-95FF-8689767010F4}"/>
    <cellStyle name="Total 2 3 2 5 3 2" xfId="32691" xr:uid="{E3A5DEAE-5D45-406A-89AF-2CFFC929B718}"/>
    <cellStyle name="Total 2 3 2 5 3 3" xfId="34692" xr:uid="{ED9C67DD-9A8D-4588-A5FB-3E9D3B9F1437}"/>
    <cellStyle name="Total 2 3 2 5 3 4" xfId="47426" xr:uid="{834073D5-3D27-4C93-B3BF-4AA8A609C453}"/>
    <cellStyle name="Total 2 3 2 5 4" xfId="25060" xr:uid="{91A59821-EA88-4D75-8A38-476925E3B885}"/>
    <cellStyle name="Total 2 3 2 5 4 2" xfId="33423" xr:uid="{2DB98C37-9CB3-47A6-9A1E-1EBF7AD7E6A4}"/>
    <cellStyle name="Total 2 3 2 5 4 3" xfId="41430" xr:uid="{C5E6F0C3-A143-493E-B8DA-F16CE376DF84}"/>
    <cellStyle name="Total 2 3 2 5 4 4" xfId="48262" xr:uid="{676869A8-F0C8-4174-843F-BB8C55BB6369}"/>
    <cellStyle name="Total 2 3 2 5 5" xfId="18373" xr:uid="{89EC7570-C44D-4591-8AA1-2D6BB3FD5C4E}"/>
    <cellStyle name="Total 2 3 2 5 5 2" xfId="35852" xr:uid="{1EF25819-EEB7-448E-B8A3-A6A39E649472}"/>
    <cellStyle name="Total 2 3 2 5 5 3" xfId="34380" xr:uid="{8016947A-9663-43EC-8082-180BB57C6133}"/>
    <cellStyle name="Total 2 3 2 5 6" xfId="17366" xr:uid="{C1F0FF48-8506-46CC-AD5F-5FAEE3082D08}"/>
    <cellStyle name="Total 2 3 2 6" xfId="17585" xr:uid="{CA4B2953-C753-4A23-9EBA-0D005F19CFAD}"/>
    <cellStyle name="Total 2 3 2 6 2" xfId="17987" xr:uid="{159F4381-BA22-4908-B1F2-EC1E18E2254A}"/>
    <cellStyle name="Total 2 3 2 6 2 2" xfId="33197" xr:uid="{89A2AA05-6FCB-4222-A5AE-3A2BFE2C9369}"/>
    <cellStyle name="Total 2 3 2 6 2 3" xfId="34573" xr:uid="{617D7489-76DA-4CAA-AFB9-6AD7BC8C8B4D}"/>
    <cellStyle name="Total 2 3 2 6 2 4" xfId="48031" xr:uid="{1440FD93-7D16-4FE4-BF14-DE3D22B9CAA9}"/>
    <cellStyle name="Total 2 3 2 6 3" xfId="25393" xr:uid="{056867A6-0091-466A-A789-81E2E2290D13}"/>
    <cellStyle name="Total 2 3 2 6 3 2" xfId="33352" xr:uid="{BA364438-91D0-4B60-B5B9-32194BBA30A3}"/>
    <cellStyle name="Total 2 3 2 6 3 3" xfId="41714" xr:uid="{60CC684D-079A-4529-BA46-D0E926C241E1}"/>
    <cellStyle name="Total 2 3 2 6 3 4" xfId="48202" xr:uid="{5B00B578-12CD-4A51-A026-5AC2DBF393B5}"/>
    <cellStyle name="Total 2 3 2 6 4" xfId="25594" xr:uid="{D7A8ED06-2E36-40C9-B173-D98516A40BCC}"/>
    <cellStyle name="Total 2 3 2 6 4 2" xfId="41915" xr:uid="{12A51BDE-B447-40BA-835B-7827736C77E6}"/>
    <cellStyle name="Total 2 3 2 6 4 3" xfId="48416" xr:uid="{F285CBEA-EEA0-4A05-B3A4-3E144FE5D27C}"/>
    <cellStyle name="Total 2 3 2 6 5" xfId="34101" xr:uid="{9F2C40DB-6946-4C48-AE86-CB7013755676}"/>
    <cellStyle name="Total 2 3 2 6 5 2" xfId="48979" xr:uid="{EC148126-C227-459B-94EB-6C59D1D0852B}"/>
    <cellStyle name="Total 2 3 2 6 6" xfId="34771" xr:uid="{63317DFA-7CCA-4E17-874E-C0B02114F125}"/>
    <cellStyle name="Total 2 3 2 6 7" xfId="47638" xr:uid="{257BEE43-CD82-4504-845C-218925D8BC7A}"/>
    <cellStyle name="Total 2 3 2 7" xfId="17786" xr:uid="{3976F337-EBFB-4E22-9D37-98DA5364CE14}"/>
    <cellStyle name="Total 2 3 2 7 2" xfId="32687" xr:uid="{AE2F8705-24DE-40B5-8EFD-F492B0CE1D57}"/>
    <cellStyle name="Total 2 3 2 7 3" xfId="34694" xr:uid="{CB4FB30D-2E7C-49B6-A9F7-E11315B02D81}"/>
    <cellStyle name="Total 2 3 2 7 4" xfId="47422" xr:uid="{8045EB0C-7F9F-42EF-A9C9-FA22EF28CA6C}"/>
    <cellStyle name="Total 2 3 2 8" xfId="25057" xr:uid="{86B4759C-59F4-478A-9BCD-1E464E5AE85B}"/>
    <cellStyle name="Total 2 3 2 8 2" xfId="33419" xr:uid="{6889A963-D8AF-4A3A-91FC-8D78FA778D62}"/>
    <cellStyle name="Total 2 3 2 8 3" xfId="41427" xr:uid="{C4AD4C0E-0A0D-4E4D-9B49-F9937DBD99F4}"/>
    <cellStyle name="Total 2 3 2 8 4" xfId="48260" xr:uid="{47FC5BC5-D68B-44F5-8798-CF3B7D3BBA88}"/>
    <cellStyle name="Total 2 3 2 9" xfId="24944" xr:uid="{65128D88-A187-45EC-93CE-4293AA2B3083}"/>
    <cellStyle name="Total 2 3 2 9 2" xfId="41072" xr:uid="{1AB86E9B-B174-44AD-BB63-688E520BF416}"/>
    <cellStyle name="Total 2 3 2 9 3" xfId="41383" xr:uid="{020A34F1-9BD1-435B-8337-07E6BEDC5F5F}"/>
    <cellStyle name="Total 2 3 3" xfId="14755" xr:uid="{81653711-58C2-4AB2-A705-FCC48CB7479D}"/>
    <cellStyle name="Total 2 3 3 10" xfId="17367" xr:uid="{012C607D-2126-49D0-8BF0-6A1548F7802A}"/>
    <cellStyle name="Total 2 3 3 2" xfId="14756" xr:uid="{0E4422C8-EFFF-4F74-B452-5EB1222FC30A}"/>
    <cellStyle name="Total 2 3 3 2 2" xfId="17591" xr:uid="{6ECC928D-5928-4862-85D9-BB39B9CFC1C7}"/>
    <cellStyle name="Total 2 3 3 2 2 2" xfId="17993" xr:uid="{40D1C7DB-9CBD-4D50-9F02-755292AA1035}"/>
    <cellStyle name="Total 2 3 3 2 2 2 2" xfId="24560" xr:uid="{B76AA67F-AF62-4C4F-8C79-20153EC2E707}"/>
    <cellStyle name="Total 2 3 3 2 2 2 2 2" xfId="19312" xr:uid="{225ED5B7-6FF4-4646-B9B1-15D128A0D107}"/>
    <cellStyle name="Total 2 3 3 2 2 2 2 2 2" xfId="36058" xr:uid="{E7E3E156-6D1A-4F54-B25B-778C305D831F}"/>
    <cellStyle name="Total 2 3 3 2 2 2 2 2 3" xfId="34215" xr:uid="{CD969094-EB7F-48E9-A4F4-6552B4FBAC3D}"/>
    <cellStyle name="Total 2 3 3 2 2 2 2 3" xfId="27023" xr:uid="{4F07A56B-3314-4D17-8F4C-98696786032A}"/>
    <cellStyle name="Total 2 3 3 2 2 2 3" xfId="18376" xr:uid="{EB380084-7584-4E83-897D-4C33A836EB5D}"/>
    <cellStyle name="Total 2 3 3 2 2 2 3 2" xfId="35855" xr:uid="{04008598-8BA9-4F95-A999-45A7A59AC494}"/>
    <cellStyle name="Total 2 3 3 2 2 2 3 3" xfId="34377" xr:uid="{1F330688-DB33-4043-82D0-BD5BCABE67E8}"/>
    <cellStyle name="Total 2 3 3 2 2 2 4" xfId="27022" xr:uid="{8C6685EF-91BA-4052-A8BC-63A5DD0CCCC7}"/>
    <cellStyle name="Total 2 3 3 2 2 3" xfId="24561" xr:uid="{309099BC-F811-4340-9173-1D86C570899F}"/>
    <cellStyle name="Total 2 3 3 2 2 3 2" xfId="18377" xr:uid="{0389C75A-3B59-434F-907B-753F9387B821}"/>
    <cellStyle name="Total 2 3 3 2 2 3 2 2" xfId="35856" xr:uid="{B126055E-9381-4C49-8D16-A7C51972D62E}"/>
    <cellStyle name="Total 2 3 3 2 2 3 2 3" xfId="34376" xr:uid="{89631CAF-A25E-499D-B6DB-4958E763BE68}"/>
    <cellStyle name="Total 2 3 3 2 2 3 3" xfId="27024" xr:uid="{8E4AFB2A-DC1E-41D0-8C48-89978B402594}"/>
    <cellStyle name="Total 2 3 3 2 2 4" xfId="25399" xr:uid="{B8D848E7-487D-49A8-93CD-E95D76572BE5}"/>
    <cellStyle name="Total 2 3 3 2 2 4 2" xfId="32846" xr:uid="{CE3704FF-9F56-4815-B769-D0AD6D77C334}"/>
    <cellStyle name="Total 2 3 3 2 2 4 3" xfId="41720" xr:uid="{6BE9F541-858B-4FF0-A597-1B4AF03303FA}"/>
    <cellStyle name="Total 2 3 3 2 2 4 4" xfId="47644" xr:uid="{6414EDCE-9379-4C44-9B0F-B153A1195D36}"/>
    <cellStyle name="Total 2 3 3 2 2 5" xfId="25600" xr:uid="{A6CC18C0-463E-4D4A-82B6-8FD492FFFD35}"/>
    <cellStyle name="Total 2 3 3 2 2 5 2" xfId="41921" xr:uid="{7552A0D1-3E01-4FEC-9B5E-D45E0728CA7D}"/>
    <cellStyle name="Total 2 3 3 2 2 5 3" xfId="48037" xr:uid="{DDD0B69A-EFBE-4F50-99F9-960AE2D622B0}"/>
    <cellStyle name="Total 2 3 3 2 2 6" xfId="18375" xr:uid="{9E57A7C4-D293-4FE2-A65D-9E1A670C8C14}"/>
    <cellStyle name="Total 2 3 3 2 2 6 2" xfId="33357" xr:uid="{5745B1D2-A851-4D4E-BF31-C48D98C75B99}"/>
    <cellStyle name="Total 2 3 3 2 2 6 3" xfId="35854" xr:uid="{321FF46A-F499-48B9-8D2D-E655156736D6}"/>
    <cellStyle name="Total 2 3 3 2 2 6 4" xfId="34378" xr:uid="{0C62AD15-28B8-4717-BBE6-D524FACBE4A4}"/>
    <cellStyle name="Total 2 3 3 2 2 7" xfId="33565" xr:uid="{C483435F-D07E-457B-BE95-AB0F3A50DEC7}"/>
    <cellStyle name="Total 2 3 3 2 2 7 2" xfId="48421" xr:uid="{2209D997-89FC-4B94-B64C-5D2B624FF161}"/>
    <cellStyle name="Total 2 3 3 2 2 8" xfId="34107" xr:uid="{608224E9-105E-41A3-A83A-2DDBB5E102BA}"/>
    <cellStyle name="Total 2 3 3 2 2 8 2" xfId="48985" xr:uid="{D57F004C-C6A0-48CC-8D59-D0F049D96F8C}"/>
    <cellStyle name="Total 2 3 3 2 3" xfId="17792" xr:uid="{FD00D1F3-4E85-4743-8F69-D988345FD3FE}"/>
    <cellStyle name="Total 2 3 3 2 3 2" xfId="24563" xr:uid="{61CE2283-B5A5-452E-8E09-3A3CCB1B99FB}"/>
    <cellStyle name="Total 2 3 3 2 3 2 2" xfId="18379" xr:uid="{FA9E95E1-64CD-46EE-A8E4-D93FEE54D24D}"/>
    <cellStyle name="Total 2 3 3 2 3 2 2 2" xfId="35858" xr:uid="{7568B1C8-8469-462C-AD6E-112D2ABB0733}"/>
    <cellStyle name="Total 2 3 3 2 3 2 2 3" xfId="34374" xr:uid="{0744A5D0-2004-467D-9A0A-5BE7D37402F4}"/>
    <cellStyle name="Total 2 3 3 2 3 2 3" xfId="27026" xr:uid="{0B1D0366-7447-4D8B-9984-F1097FB8D761}"/>
    <cellStyle name="Total 2 3 3 2 3 3" xfId="24562" xr:uid="{24DADAAE-7B44-487A-BDAD-6E2A5423876C}"/>
    <cellStyle name="Total 2 3 3 2 3 3 2" xfId="40786" xr:uid="{9749F0DC-004B-4642-94FE-319E5E932B26}"/>
    <cellStyle name="Total 2 3 3 2 3 3 3" xfId="41246" xr:uid="{8C7553B7-33ED-42A5-B5C4-C484766B1F7C}"/>
    <cellStyle name="Total 2 3 3 2 3 4" xfId="18378" xr:uid="{9F956068-AD7F-4BBD-AFE9-AEDD4DF7A19B}"/>
    <cellStyle name="Total 2 3 3 2 3 4 2" xfId="35857" xr:uid="{BA16C5AB-3E15-4367-854E-287BB6726C50}"/>
    <cellStyle name="Total 2 3 3 2 3 4 3" xfId="34375" xr:uid="{983CE779-30EC-4EA2-BFDD-EB14B985F8B5}"/>
    <cellStyle name="Total 2 3 3 2 3 5" xfId="27025" xr:uid="{D7FD9726-BC0E-4A78-B3F6-CED6F15DBBE7}"/>
    <cellStyle name="Total 2 3 3 2 4" xfId="24564" xr:uid="{46765F40-2C1E-4DE3-9A17-1E3597FC4D23}"/>
    <cellStyle name="Total 2 3 3 2 4 2" xfId="25097" xr:uid="{F643398C-84AB-490E-8798-255957A6357F}"/>
    <cellStyle name="Total 2 3 3 2 4 2 2" xfId="41115" xr:uid="{42518B6B-899D-4ACA-9C35-0190D13CC7D5}"/>
    <cellStyle name="Total 2 3 3 2 4 2 3" xfId="41465" xr:uid="{88421745-EB7C-493A-84CB-DA6407EF03DF}"/>
    <cellStyle name="Total 2 3 3 2 4 3" xfId="27027" xr:uid="{33B08D56-B1D2-4A2F-9303-B9EDFDBB7DB7}"/>
    <cellStyle name="Total 2 3 3 2 5" xfId="25062" xr:uid="{997C0200-2E11-4415-BA37-F90AAB0281B6}"/>
    <cellStyle name="Total 2 3 3 2 5 2" xfId="32693" xr:uid="{05B3C11F-63F6-4E8D-B205-7C91082242CC}"/>
    <cellStyle name="Total 2 3 3 2 5 3" xfId="41432" xr:uid="{E6A5A4E5-61D2-44F8-95F4-FDD90741DD81}"/>
    <cellStyle name="Total 2 3 3 2 5 4" xfId="47428" xr:uid="{EF92E636-D397-4E8A-BAD5-3C124421F600}"/>
    <cellStyle name="Total 2 3 3 2 6" xfId="18374" xr:uid="{A6A393CB-F9D8-4B50-9831-0D75C2B90380}"/>
    <cellStyle name="Total 2 3 3 2 6 2" xfId="33425" xr:uid="{A36294C8-0D14-4FC8-9025-17B188453064}"/>
    <cellStyle name="Total 2 3 3 2 6 3" xfId="35853" xr:uid="{F15977FA-6E97-4014-B213-A28A8A465D4D}"/>
    <cellStyle name="Total 2 3 3 2 6 4" xfId="34379" xr:uid="{34812C2A-485B-4C80-B2FA-20CAC59E78BA}"/>
    <cellStyle name="Total 2 3 3 2 7" xfId="17368" xr:uid="{8ED373C3-E899-4956-8774-E1FD958C22A2}"/>
    <cellStyle name="Total 2 3 3 3" xfId="14757" xr:uid="{A4B98902-61FD-4155-BE24-B02D0D3E09C0}"/>
    <cellStyle name="Total 2 3 3 3 2" xfId="17592" xr:uid="{9C001263-D0E1-443E-B438-763CAF8A7308}"/>
    <cellStyle name="Total 2 3 3 3 2 2" xfId="17994" xr:uid="{6F5EA67B-D5E1-4ABD-BC52-895458B048C9}"/>
    <cellStyle name="Total 2 3 3 3 2 2 2" xfId="18382" xr:uid="{E9A7C83C-2F94-420A-92F6-8E1BCB62FFA5}"/>
    <cellStyle name="Total 2 3 3 3 2 2 2 2" xfId="35861" xr:uid="{948B8843-6899-4B4E-BFFC-977161E7767E}"/>
    <cellStyle name="Total 2 3 3 3 2 2 2 3" xfId="34371" xr:uid="{41EE64D9-A397-4A08-A112-91415CB0F238}"/>
    <cellStyle name="Total 2 3 3 3 2 2 3" xfId="27028" xr:uid="{4BAA3F2E-D13A-417C-AE86-EC7C4BCA5C30}"/>
    <cellStyle name="Total 2 3 3 3 2 3" xfId="25400" xr:uid="{29AC0E46-3379-4FA2-998E-3F0A65106C3D}"/>
    <cellStyle name="Total 2 3 3 3 2 3 2" xfId="32847" xr:uid="{92AD1863-3EEA-4249-8560-035AC98B5B91}"/>
    <cellStyle name="Total 2 3 3 3 2 3 3" xfId="41721" xr:uid="{AFF607F3-210C-4148-916C-AFB874172690}"/>
    <cellStyle name="Total 2 3 3 3 2 3 4" xfId="47645" xr:uid="{CDDC7ACF-A994-4202-A51B-A0ABA1ADDACD}"/>
    <cellStyle name="Total 2 3 3 3 2 4" xfId="25601" xr:uid="{6DBD7414-9965-42FC-9B4C-B1F2D8DF2327}"/>
    <cellStyle name="Total 2 3 3 3 2 4 2" xfId="41922" xr:uid="{D7DA7D91-65D9-4589-B87D-D91481381511}"/>
    <cellStyle name="Total 2 3 3 3 2 4 3" xfId="48038" xr:uid="{4F3591B0-38D4-4052-A5E1-FB314A4C5A6C}"/>
    <cellStyle name="Total 2 3 3 3 2 5" xfId="18381" xr:uid="{A6C7746A-4B77-4F2B-8EB2-16C77D9F5FAF}"/>
    <cellStyle name="Total 2 3 3 3 2 5 2" xfId="33358" xr:uid="{E68A875D-56AB-4EB5-BE04-7B87D528B2F7}"/>
    <cellStyle name="Total 2 3 3 3 2 5 3" xfId="35860" xr:uid="{2D60C2E6-5213-49BF-BD55-CA756752C1D7}"/>
    <cellStyle name="Total 2 3 3 3 2 5 4" xfId="34372" xr:uid="{891C01F4-BBF9-4A30-8FDE-294890F57ED1}"/>
    <cellStyle name="Total 2 3 3 3 2 6" xfId="33566" xr:uid="{80C0F7CA-5797-443D-91E8-9FF8A829B887}"/>
    <cellStyle name="Total 2 3 3 3 2 6 2" xfId="48422" xr:uid="{559854DE-B689-4263-8CC8-A85991F247B2}"/>
    <cellStyle name="Total 2 3 3 3 2 7" xfId="34108" xr:uid="{39D244FA-8250-4CE5-AA0B-890E2DC5C6DA}"/>
    <cellStyle name="Total 2 3 3 3 2 7 2" xfId="48986" xr:uid="{803FA8ED-C240-4A25-AB34-06C73C81F68F}"/>
    <cellStyle name="Total 2 3 3 3 3" xfId="17793" xr:uid="{36C6CD06-6EBA-41CA-814B-BDB59DE507E8}"/>
    <cellStyle name="Total 2 3 3 3 3 2" xfId="24565" xr:uid="{985C932B-D507-4FDC-8C2F-B74FE36F364C}"/>
    <cellStyle name="Total 2 3 3 3 3 2 2" xfId="40787" xr:uid="{A90C385D-EBFE-4A5D-8D3A-72B2BF4A170C}"/>
    <cellStyle name="Total 2 3 3 3 3 2 3" xfId="41247" xr:uid="{0CB73D7B-8D63-4933-B865-F060F94580E5}"/>
    <cellStyle name="Total 2 3 3 3 3 3" xfId="18383" xr:uid="{5BE7DCB8-BDAB-4959-9556-072A05B9F5E3}"/>
    <cellStyle name="Total 2 3 3 3 3 3 2" xfId="35862" xr:uid="{CB495212-B8C7-4149-87DB-A7C302ED0819}"/>
    <cellStyle name="Total 2 3 3 3 3 3 3" xfId="34370" xr:uid="{3FDA172F-D5C0-407F-B54F-094B61D236DE}"/>
    <cellStyle name="Total 2 3 3 3 3 4" xfId="27029" xr:uid="{C2E5458A-79C8-45E9-B21D-18110ED04E95}"/>
    <cellStyle name="Total 2 3 3 3 4" xfId="25063" xr:uid="{DBC25E6F-F42D-48AD-AA97-A73703893908}"/>
    <cellStyle name="Total 2 3 3 3 4 2" xfId="32694" xr:uid="{00092876-2CFB-483C-B12B-2DBE9CD65641}"/>
    <cellStyle name="Total 2 3 3 3 4 3" xfId="41433" xr:uid="{F188506B-95B4-4A35-8F28-285BA8609A35}"/>
    <cellStyle name="Total 2 3 3 3 4 4" xfId="47429" xr:uid="{799467CC-E623-4F39-9175-6438A36549C8}"/>
    <cellStyle name="Total 2 3 3 3 5" xfId="18380" xr:uid="{38BF4E04-C628-4900-A044-7B9B1A9111C3}"/>
    <cellStyle name="Total 2 3 3 3 5 2" xfId="33426" xr:uid="{87A51F39-48FD-449B-8482-98C6885F7097}"/>
    <cellStyle name="Total 2 3 3 3 5 3" xfId="35859" xr:uid="{C7E179B5-9C6D-4ACC-818C-64E4424BF9D9}"/>
    <cellStyle name="Total 2 3 3 3 5 4" xfId="34373" xr:uid="{79165145-B350-4994-A3A6-3BD2288C154B}"/>
    <cellStyle name="Total 2 3 3 3 6" xfId="17369" xr:uid="{DA78E1C8-5E75-4977-8486-8EB069F53169}"/>
    <cellStyle name="Total 2 3 3 4" xfId="14758" xr:uid="{EA56BA6E-C5AF-480D-A87E-0226787DD389}"/>
    <cellStyle name="Total 2 3 3 4 2" xfId="17593" xr:uid="{71044C28-216E-436A-9549-371A378FD5A6}"/>
    <cellStyle name="Total 2 3 3 4 2 2" xfId="17995" xr:uid="{677798C3-45CF-435E-8769-F4836A12BE33}"/>
    <cellStyle name="Total 2 3 3 4 2 2 2" xfId="32848" xr:uid="{16D7D546-55A5-4EF9-9BB4-F8EA8B60FBFB}"/>
    <cellStyle name="Total 2 3 3 4 2 2 3" xfId="34569" xr:uid="{9F48B60C-750C-4A8B-B6F4-20DF731C9278}"/>
    <cellStyle name="Total 2 3 3 4 2 2 4" xfId="47646" xr:uid="{1E2C29B0-B0E4-442B-BCA2-E2AD69ABDC15}"/>
    <cellStyle name="Total 2 3 3 4 2 3" xfId="25401" xr:uid="{BB6292DD-E172-4164-925F-B071D0C3E6E8}"/>
    <cellStyle name="Total 2 3 3 4 2 3 2" xfId="33201" xr:uid="{79DBB151-3EB6-4F28-90D4-E70AFA9DC1D2}"/>
    <cellStyle name="Total 2 3 3 4 2 3 3" xfId="41722" xr:uid="{FDB07F4D-C1C9-4077-9F7C-BE785C9E9B81}"/>
    <cellStyle name="Total 2 3 3 4 2 3 4" xfId="48039" xr:uid="{09F1BD91-A608-4281-86AF-2B9F721F8C2B}"/>
    <cellStyle name="Total 2 3 3 4 2 4" xfId="25602" xr:uid="{0DB22557-1E5E-4D58-8E6F-FBB4A281C6D1}"/>
    <cellStyle name="Total 2 3 3 4 2 4 2" xfId="41923" xr:uid="{617F7A77-18D5-4038-BC8E-52B409986DD3}"/>
    <cellStyle name="Total 2 3 3 4 2 4 3" xfId="48206" xr:uid="{EEAA9E8B-27EA-4821-A484-6DE80E5114B9}"/>
    <cellStyle name="Total 2 3 3 4 2 5" xfId="18385" xr:uid="{18403A40-3EE6-4842-B823-179A8C323724}"/>
    <cellStyle name="Total 2 3 3 4 2 5 2" xfId="33567" xr:uid="{085071BB-993C-451A-B5C9-B82A00AC9A18}"/>
    <cellStyle name="Total 2 3 3 4 2 5 3" xfId="35864" xr:uid="{889215B3-2B2C-476D-B7D6-48ED174315F0}"/>
    <cellStyle name="Total 2 3 3 4 2 5 4" xfId="34368" xr:uid="{D75D7FFA-9E70-42F1-82A3-BE028F17FF9F}"/>
    <cellStyle name="Total 2 3 3 4 2 6" xfId="34109" xr:uid="{AF01C2D6-4CAA-4FFE-8DF5-B0B540395B5A}"/>
    <cellStyle name="Total 2 3 3 4 2 6 2" xfId="48987" xr:uid="{0FF8CCE5-1172-4322-A298-16FE1CE0A31F}"/>
    <cellStyle name="Total 2 3 3 4 3" xfId="17794" xr:uid="{E124FF74-E194-4EFC-A020-6C45361B75E7}"/>
    <cellStyle name="Total 2 3 3 4 3 2" xfId="32695" xr:uid="{93655474-FA35-4E0D-B285-6575684F70EA}"/>
    <cellStyle name="Total 2 3 3 4 3 3" xfId="34690" xr:uid="{1ED5ACE1-6132-4148-8A83-FC465394EB5B}"/>
    <cellStyle name="Total 2 3 3 4 3 4" xfId="47430" xr:uid="{96735D7C-D6D3-436B-ACC8-6369AD8594C3}"/>
    <cellStyle name="Total 2 3 3 4 4" xfId="25064" xr:uid="{B8EEA6C6-6B30-4A67-853E-D21977E0E410}"/>
    <cellStyle name="Total 2 3 3 4 4 2" xfId="33427" xr:uid="{78C32798-882A-4253-AA74-1E10F2D8B5E0}"/>
    <cellStyle name="Total 2 3 3 4 4 3" xfId="41434" xr:uid="{5392E182-4B3A-4565-9AB9-0ADF578F5031}"/>
    <cellStyle name="Total 2 3 3 4 4 4" xfId="48264" xr:uid="{F56305C9-9AC7-49F4-A55D-E0445D8D1D6A}"/>
    <cellStyle name="Total 2 3 3 4 5" xfId="18384" xr:uid="{DF55AE77-7E85-410D-BDCA-EBF38E685011}"/>
    <cellStyle name="Total 2 3 3 4 5 2" xfId="35863" xr:uid="{47F0A700-3E13-49AE-98CF-C358D9DD8419}"/>
    <cellStyle name="Total 2 3 3 4 5 3" xfId="34369" xr:uid="{12CDFFAE-60F3-42D6-BC9B-2AAD2B029C86}"/>
    <cellStyle name="Total 2 3 3 4 6" xfId="17370" xr:uid="{B76C2A7A-56B2-4401-A040-3359693B687F}"/>
    <cellStyle name="Total 2 3 3 5" xfId="14759" xr:uid="{A76C67EC-9443-4753-9757-724DFF832F8F}"/>
    <cellStyle name="Total 2 3 3 5 2" xfId="17594" xr:uid="{66C6852A-2AD0-48DF-8B14-BA71998257AC}"/>
    <cellStyle name="Total 2 3 3 5 2 2" xfId="17996" xr:uid="{0E381024-5CF2-4831-905E-87145FA2864A}"/>
    <cellStyle name="Total 2 3 3 5 2 2 2" xfId="33202" xr:uid="{43607848-51AD-4B03-B995-07183317348E}"/>
    <cellStyle name="Total 2 3 3 5 2 2 3" xfId="34568" xr:uid="{A38D0185-4CD7-450F-A903-C2FD01DCF072}"/>
    <cellStyle name="Total 2 3 3 5 2 2 4" xfId="48040" xr:uid="{9F78AF57-4211-41F8-912E-A5940E486445}"/>
    <cellStyle name="Total 2 3 3 5 2 3" xfId="25402" xr:uid="{4E7B2490-2037-449F-98C7-269D2A43A745}"/>
    <cellStyle name="Total 2 3 3 5 2 3 2" xfId="33359" xr:uid="{207252CB-FC7A-4405-A327-462BAA2E09D1}"/>
    <cellStyle name="Total 2 3 3 5 2 3 3" xfId="41723" xr:uid="{E97A62BD-CE87-4DE8-BA23-325F013C1B34}"/>
    <cellStyle name="Total 2 3 3 5 2 3 4" xfId="48207" xr:uid="{BDD5F4C4-E953-4C95-AC6E-EC1F88647555}"/>
    <cellStyle name="Total 2 3 3 5 2 4" xfId="25603" xr:uid="{1E783E06-BD51-47D8-908C-5B376D79770B}"/>
    <cellStyle name="Total 2 3 3 5 2 4 2" xfId="41924" xr:uid="{FDCBCF43-EE97-4233-97BC-0063F6042577}"/>
    <cellStyle name="Total 2 3 3 5 2 4 3" xfId="48423" xr:uid="{39A3AC4F-58A3-4CB7-825B-67E9E0DA0339}"/>
    <cellStyle name="Total 2 3 3 5 2 5" xfId="34110" xr:uid="{976A51E2-8D71-4E53-BA9B-D33241C6E3B5}"/>
    <cellStyle name="Total 2 3 3 5 2 5 2" xfId="48988" xr:uid="{F16987B7-B968-4840-BF38-E09370A81A66}"/>
    <cellStyle name="Total 2 3 3 5 2 6" xfId="34990" xr:uid="{6C9E34EF-F156-4CA0-A1EB-89D221DE67D5}"/>
    <cellStyle name="Total 2 3 3 5 2 7" xfId="47647" xr:uid="{24F8AEA0-6CE7-4C58-865B-AD00A1C32813}"/>
    <cellStyle name="Total 2 3 3 5 3" xfId="17795" xr:uid="{E743F4AA-1A2F-4E2D-B925-143C6F93F759}"/>
    <cellStyle name="Total 2 3 3 5 3 2" xfId="32696" xr:uid="{E75485F3-B5E0-40EA-BD04-AF8C42826F39}"/>
    <cellStyle name="Total 2 3 3 5 3 3" xfId="34689" xr:uid="{11DBA6B7-C67C-4951-B5BF-7FFA4265FB1B}"/>
    <cellStyle name="Total 2 3 3 5 3 4" xfId="47431" xr:uid="{3E4E0313-CB0F-4A1C-9D60-865111FE53C9}"/>
    <cellStyle name="Total 2 3 3 5 4" xfId="24573" xr:uid="{4C12667B-C059-45D1-B4DB-C221826B387E}"/>
    <cellStyle name="Total 2 3 3 5 4 2" xfId="33428" xr:uid="{B2D85CC2-18B7-4141-AB81-6A2E7FBF90D3}"/>
    <cellStyle name="Total 2 3 3 5 4 3" xfId="41251" xr:uid="{771FC68A-FDA4-47AA-AFAE-49400317B532}"/>
    <cellStyle name="Total 2 3 3 5 4 4" xfId="48265" xr:uid="{7D0D5DDB-0F15-4022-95E5-D6F28167DC2C}"/>
    <cellStyle name="Total 2 3 3 5 5" xfId="18386" xr:uid="{BD29F94F-6CFF-4D2E-B9A1-1074A7D3B3A3}"/>
    <cellStyle name="Total 2 3 3 5 5 2" xfId="35865" xr:uid="{B1A7978B-8F95-4A3F-AEBF-2E90923250BC}"/>
    <cellStyle name="Total 2 3 3 5 5 3" xfId="34367" xr:uid="{D1CB3C71-87F5-4B3E-B585-48F5552F32A1}"/>
    <cellStyle name="Total 2 3 3 5 6" xfId="17371" xr:uid="{09AEF78B-2DC6-4952-9CD3-303E318AA78A}"/>
    <cellStyle name="Total 2 3 3 6" xfId="17590" xr:uid="{73D515D1-4634-41BD-AADA-B2635EDB9C4E}"/>
    <cellStyle name="Total 2 3 3 6 2" xfId="17992" xr:uid="{B83107D1-4ACD-4A40-B58D-4C849F8DFFBE}"/>
    <cellStyle name="Total 2 3 3 6 2 2" xfId="33200" xr:uid="{A75A6B5A-0FC4-499C-80A0-F05D76AB1754}"/>
    <cellStyle name="Total 2 3 3 6 2 3" xfId="34570" xr:uid="{DF065182-B7F2-4851-90AA-E457809D6310}"/>
    <cellStyle name="Total 2 3 3 6 2 4" xfId="48036" xr:uid="{F724F8CD-B8F4-4245-A42C-7C6C4C40E652}"/>
    <cellStyle name="Total 2 3 3 6 3" xfId="25398" xr:uid="{0F8A39D5-4FF4-46B1-9884-6AA8089FDC1C}"/>
    <cellStyle name="Total 2 3 3 6 3 2" xfId="33356" xr:uid="{40E75A6A-72F2-4264-B49A-6DE9F1EA7DBE}"/>
    <cellStyle name="Total 2 3 3 6 3 3" xfId="41719" xr:uid="{73823943-241B-45D7-B417-2F86DBC099E9}"/>
    <cellStyle name="Total 2 3 3 6 3 4" xfId="48205" xr:uid="{BB0BBB96-F442-4D09-BAF6-77E5A9213A44}"/>
    <cellStyle name="Total 2 3 3 6 4" xfId="25599" xr:uid="{591ED083-259A-4865-AE2D-8A60FF1DB075}"/>
    <cellStyle name="Total 2 3 3 6 4 2" xfId="41920" xr:uid="{E0A79080-FE89-4C4B-92FC-99D15ADEDD0C}"/>
    <cellStyle name="Total 2 3 3 6 4 3" xfId="48420" xr:uid="{E322222D-FEF4-4DAD-9E6A-EB8C4AA612D1}"/>
    <cellStyle name="Total 2 3 3 6 5" xfId="34106" xr:uid="{EF05C47E-203D-45BD-9D22-8AC0D182FAB3}"/>
    <cellStyle name="Total 2 3 3 6 5 2" xfId="48984" xr:uid="{46246F1E-10DD-45AE-904C-3B5052E9EAD9}"/>
    <cellStyle name="Total 2 3 3 6 6" xfId="34769" xr:uid="{1AB8E95D-0F95-4527-9B23-7C509ECBAA79}"/>
    <cellStyle name="Total 2 3 3 6 7" xfId="47643" xr:uid="{CF8812AD-8AB0-4410-8007-F018F9613EA8}"/>
    <cellStyle name="Total 2 3 3 7" xfId="17791" xr:uid="{CC623858-08B0-4E1C-A167-22A393B34312}"/>
    <cellStyle name="Total 2 3 3 7 2" xfId="32692" xr:uid="{BA7CA083-FB79-4BAA-9089-DA6B49B9CBCD}"/>
    <cellStyle name="Total 2 3 3 7 3" xfId="34691" xr:uid="{91C498B9-B060-4B52-AED2-3F827D5B66F9}"/>
    <cellStyle name="Total 2 3 3 7 4" xfId="47427" xr:uid="{8238028D-2F43-4F68-9B10-39F6DBE08F0C}"/>
    <cellStyle name="Total 2 3 3 8" xfId="25061" xr:uid="{3A275DE7-ADBF-48CF-8A1F-E5C7A2E8F1A8}"/>
    <cellStyle name="Total 2 3 3 8 2" xfId="33424" xr:uid="{4A19CF2E-E422-49C3-9986-4FA7FCDF688E}"/>
    <cellStyle name="Total 2 3 3 8 3" xfId="41431" xr:uid="{5373DF40-A219-437C-95AE-3505D04D444B}"/>
    <cellStyle name="Total 2 3 3 8 4" xfId="48263" xr:uid="{EFE047CB-8404-453F-908E-4C649D70116D}"/>
    <cellStyle name="Total 2 3 3 9" xfId="24943" xr:uid="{88E32DAB-F9D7-442C-A5A7-C123D38E184A}"/>
    <cellStyle name="Total 2 3 3 9 2" xfId="41071" xr:uid="{B0CBF982-BBC3-448D-877F-A83B887B1C2E}"/>
    <cellStyle name="Total 2 3 3 9 3" xfId="41382" xr:uid="{1C8111DB-2102-466C-A57D-5028E1A2D16F}"/>
    <cellStyle name="Total 2 3 4" xfId="14760" xr:uid="{4562754E-49E9-403A-B45D-E7BE60F5EB94}"/>
    <cellStyle name="Total 2 3 4 10" xfId="17372" xr:uid="{37BD5F5C-C9BA-4613-B581-2F121AE9FC2A}"/>
    <cellStyle name="Total 2 3 4 2" xfId="14761" xr:uid="{4F52D5F1-702C-4DA1-8E76-D65B557DC881}"/>
    <cellStyle name="Total 2 3 4 2 2" xfId="17596" xr:uid="{1823DB19-B174-48BF-B32F-BF109F2E9F19}"/>
    <cellStyle name="Total 2 3 4 2 2 2" xfId="17998" xr:uid="{E2B67387-F3B7-4F7C-B461-A7892BE659B7}"/>
    <cellStyle name="Total 2 3 4 2 2 2 2" xfId="24566" xr:uid="{699D880E-ECA2-43FF-A70E-CBF0BB9C0388}"/>
    <cellStyle name="Total 2 3 4 2 2 2 2 2" xfId="18390" xr:uid="{4F4B6B7D-BA63-439F-8504-B9F53CCCF17E}"/>
    <cellStyle name="Total 2 3 4 2 2 2 2 2 2" xfId="35869" xr:uid="{D6143903-4841-4A0D-A409-D7D98AD41BAA}"/>
    <cellStyle name="Total 2 3 4 2 2 2 2 2 3" xfId="34363" xr:uid="{EB7A0E1A-F4B0-4F94-8361-BC67BECA9C01}"/>
    <cellStyle name="Total 2 3 4 2 2 2 2 3" xfId="27031" xr:uid="{B9B33B6A-B319-460C-A7B6-E579067DAB19}"/>
    <cellStyle name="Total 2 3 4 2 2 2 3" xfId="18389" xr:uid="{FAD0565E-0822-4A14-A406-B909385966D6}"/>
    <cellStyle name="Total 2 3 4 2 2 2 3 2" xfId="35868" xr:uid="{2424C046-E64A-4E5E-BDDF-A6A45D429E78}"/>
    <cellStyle name="Total 2 3 4 2 2 2 3 3" xfId="34364" xr:uid="{A8527AD9-E38F-4C1A-B1A7-3C4B0A8C222A}"/>
    <cellStyle name="Total 2 3 4 2 2 2 4" xfId="27030" xr:uid="{CD3DFC06-6156-4363-9AD7-38CBECD277AA}"/>
    <cellStyle name="Total 2 3 4 2 2 3" xfId="24567" xr:uid="{3DADEB17-BD73-4745-858F-C4E3C6728F83}"/>
    <cellStyle name="Total 2 3 4 2 2 3 2" xfId="18391" xr:uid="{BD195372-588E-406C-8DE1-1208FFCFE858}"/>
    <cellStyle name="Total 2 3 4 2 2 3 2 2" xfId="35870" xr:uid="{4F0D9D79-F75F-48D4-AAB4-0DF860D6E95A}"/>
    <cellStyle name="Total 2 3 4 2 2 3 2 3" xfId="34362" xr:uid="{2561001B-92CB-4E7C-8A74-EBED04448D48}"/>
    <cellStyle name="Total 2 3 4 2 2 3 3" xfId="27032" xr:uid="{F5D491BC-3507-4EF5-81B6-53CF6CDED6FD}"/>
    <cellStyle name="Total 2 3 4 2 2 4" xfId="25404" xr:uid="{A58357A8-0C2A-4F9A-8121-B4078C3A0C94}"/>
    <cellStyle name="Total 2 3 4 2 2 4 2" xfId="32849" xr:uid="{002829AD-619D-441E-9907-BAC5D8086E56}"/>
    <cellStyle name="Total 2 3 4 2 2 4 3" xfId="41725" xr:uid="{D5787EC9-67B4-4B8A-B883-CC93932738C0}"/>
    <cellStyle name="Total 2 3 4 2 2 4 4" xfId="47649" xr:uid="{8F5B1515-1F3E-4311-A021-EB09592D9313}"/>
    <cellStyle name="Total 2 3 4 2 2 5" xfId="25605" xr:uid="{42393061-F46A-4611-B7C8-CB05E59F0C44}"/>
    <cellStyle name="Total 2 3 4 2 2 5 2" xfId="41926" xr:uid="{00754093-20F6-4EE5-909B-87B468C0079B}"/>
    <cellStyle name="Total 2 3 4 2 2 5 3" xfId="48042" xr:uid="{34B7E3A1-A2C2-4CC3-8CF6-11F834236334}"/>
    <cellStyle name="Total 2 3 4 2 2 6" xfId="18388" xr:uid="{17CC3B5D-D5D9-4AAB-833E-D5B372952886}"/>
    <cellStyle name="Total 2 3 4 2 2 6 2" xfId="33361" xr:uid="{AE4D8F71-1185-4ABE-B59C-D365D356DBE9}"/>
    <cellStyle name="Total 2 3 4 2 2 6 3" xfId="35867" xr:uid="{2D05FA9D-5ABF-4856-A408-B297F16F3989}"/>
    <cellStyle name="Total 2 3 4 2 2 6 4" xfId="34365" xr:uid="{22D5758B-9879-40EB-A49A-2E77E85E424E}"/>
    <cellStyle name="Total 2 3 4 2 2 7" xfId="33568" xr:uid="{B0BCC44F-F1F8-4D57-8474-A75C2A17C63F}"/>
    <cellStyle name="Total 2 3 4 2 2 7 2" xfId="48425" xr:uid="{CE46F9E7-0B63-4BD6-8DCD-3CB75ADE614F}"/>
    <cellStyle name="Total 2 3 4 2 2 8" xfId="34112" xr:uid="{64E48411-D3B9-45ED-9820-BE52755F1328}"/>
    <cellStyle name="Total 2 3 4 2 2 8 2" xfId="48990" xr:uid="{1F20EA23-7D4D-42CE-B2BE-7C0F656FA7B0}"/>
    <cellStyle name="Total 2 3 4 2 3" xfId="17797" xr:uid="{4B9CF75A-A8DA-4F9B-A496-1ED3DD0998AD}"/>
    <cellStyle name="Total 2 3 4 2 3 2" xfId="24569" xr:uid="{CFC14056-CED0-42C5-85A2-EEEC4073B7CE}"/>
    <cellStyle name="Total 2 3 4 2 3 2 2" xfId="18392" xr:uid="{FEF2B440-95AD-4270-9040-1121B55ACB46}"/>
    <cellStyle name="Total 2 3 4 2 3 2 2 2" xfId="35871" xr:uid="{1FA4D1DE-57C0-42A6-8226-CF238C9B7391}"/>
    <cellStyle name="Total 2 3 4 2 3 2 2 3" xfId="34361" xr:uid="{F1944E69-E759-4E03-A466-56E9E78FBA20}"/>
    <cellStyle name="Total 2 3 4 2 3 2 3" xfId="27034" xr:uid="{D32BE036-D0D0-47FC-824E-FC53990B5531}"/>
    <cellStyle name="Total 2 3 4 2 3 3" xfId="24568" xr:uid="{2A301524-8AC0-4B58-88AC-DA48C0C0DB8D}"/>
    <cellStyle name="Total 2 3 4 2 3 3 2" xfId="40788" xr:uid="{8599FFA5-F046-44FC-8C1F-59ADAC3578EE}"/>
    <cellStyle name="Total 2 3 4 2 3 3 3" xfId="41248" xr:uid="{CF610558-72C6-4112-95A0-E90078E76357}"/>
    <cellStyle name="Total 2 3 4 2 3 4" xfId="19833" xr:uid="{BBC8100A-7A51-4C4D-8029-EB5C3A2FDA2D}"/>
    <cellStyle name="Total 2 3 4 2 3 4 2" xfId="36080" xr:uid="{BF0259B8-C11A-45BE-AE1F-295A287BF2BD}"/>
    <cellStyle name="Total 2 3 4 2 3 4 3" xfId="41239" xr:uid="{8C349D95-AEA9-4306-A6CA-4B48F7EFE55E}"/>
    <cellStyle name="Total 2 3 4 2 3 5" xfId="27033" xr:uid="{66666D44-9C92-4949-8553-D658DA4B800B}"/>
    <cellStyle name="Total 2 3 4 2 4" xfId="24570" xr:uid="{54451B98-BC86-49F9-96A0-9A2D602C9A58}"/>
    <cellStyle name="Total 2 3 4 2 4 2" xfId="18393" xr:uid="{948591A0-FC4A-4366-AEA6-100698ED9A8A}"/>
    <cellStyle name="Total 2 3 4 2 4 2 2" xfId="35872" xr:uid="{4EC1126C-F671-420E-88BF-34D238711D93}"/>
    <cellStyle name="Total 2 3 4 2 4 2 3" xfId="34360" xr:uid="{FA513B26-C6CB-48E8-9E7C-8AF8D454AEC8}"/>
    <cellStyle name="Total 2 3 4 2 4 3" xfId="27035" xr:uid="{E8D05902-074E-4FC2-BB7D-ACA4EA5F1F42}"/>
    <cellStyle name="Total 2 3 4 2 5" xfId="25066" xr:uid="{7D8C068E-D130-4BD5-9CF5-B94EF811D3DF}"/>
    <cellStyle name="Total 2 3 4 2 5 2" xfId="32698" xr:uid="{FA798F7D-1581-482C-AD28-40B0E6EE43E1}"/>
    <cellStyle name="Total 2 3 4 2 5 3" xfId="41436" xr:uid="{46A3844B-3A33-4E53-846B-2D4F282A5FDD}"/>
    <cellStyle name="Total 2 3 4 2 5 4" xfId="47433" xr:uid="{3FC91D76-6D67-430B-9CE8-39B91E0B5C7E}"/>
    <cellStyle name="Total 2 3 4 2 6" xfId="18387" xr:uid="{840C5D2C-F5DE-4BF7-8576-D3D3893F49B0}"/>
    <cellStyle name="Total 2 3 4 2 6 2" xfId="33430" xr:uid="{385AA93A-7C85-41DB-B20C-A4DB0310C8D9}"/>
    <cellStyle name="Total 2 3 4 2 6 3" xfId="35866" xr:uid="{0834E1C9-FA69-4E53-A125-D08D89796203}"/>
    <cellStyle name="Total 2 3 4 2 6 4" xfId="34366" xr:uid="{34F605E7-037A-4B3F-A4A2-9A53A8638FB2}"/>
    <cellStyle name="Total 2 3 4 2 7" xfId="17373" xr:uid="{81589257-AE48-44EA-87F5-FC04057A60D1}"/>
    <cellStyle name="Total 2 3 4 3" xfId="14762" xr:uid="{378D6EF5-B9D5-45FB-A334-DE2461502510}"/>
    <cellStyle name="Total 2 3 4 3 2" xfId="17597" xr:uid="{4DE2C49D-B967-4B31-A91B-C975DA47B9F2}"/>
    <cellStyle name="Total 2 3 4 3 2 2" xfId="17999" xr:uid="{570C0B7D-FA5C-4408-8A7C-B42AE0A23099}"/>
    <cellStyle name="Total 2 3 4 3 2 2 2" xfId="18395" xr:uid="{F6527973-5EED-46B3-B973-C4CD51209F50}"/>
    <cellStyle name="Total 2 3 4 3 2 2 2 2" xfId="35874" xr:uid="{98638DDD-255A-4205-960E-22B3FFC17598}"/>
    <cellStyle name="Total 2 3 4 3 2 2 2 3" xfId="34358" xr:uid="{F70F0C24-BA9E-4AF5-834E-811AF2BEA0BF}"/>
    <cellStyle name="Total 2 3 4 3 2 2 3" xfId="27036" xr:uid="{19E27AD6-B99E-407B-A7AC-08CA72AF7624}"/>
    <cellStyle name="Total 2 3 4 3 2 3" xfId="25405" xr:uid="{3AE636A5-7172-444E-9579-487034DBF58C}"/>
    <cellStyle name="Total 2 3 4 3 2 3 2" xfId="32850" xr:uid="{4D42215F-9079-48BE-A0A5-264B101F286F}"/>
    <cellStyle name="Total 2 3 4 3 2 3 3" xfId="41726" xr:uid="{B86B015B-50D5-4425-9710-DDBB89846214}"/>
    <cellStyle name="Total 2 3 4 3 2 3 4" xfId="47650" xr:uid="{B10ACF70-0F7F-42A8-BC62-E69F1CCE3669}"/>
    <cellStyle name="Total 2 3 4 3 2 4" xfId="25606" xr:uid="{A24AC1A9-2E21-4A3F-B139-C905158974FB}"/>
    <cellStyle name="Total 2 3 4 3 2 4 2" xfId="41927" xr:uid="{FB10401B-A70C-4698-A1C3-8CB57FB5E708}"/>
    <cellStyle name="Total 2 3 4 3 2 4 3" xfId="48043" xr:uid="{2E9B8628-49D6-427F-AA60-C4F1F8E18C0F}"/>
    <cellStyle name="Total 2 3 4 3 2 5" xfId="25105" xr:uid="{1977B8A4-656D-4300-90D9-896492C13E0D}"/>
    <cellStyle name="Total 2 3 4 3 2 5 2" xfId="33362" xr:uid="{C5A1C2C5-38C4-4C9C-B6FB-493CF6F039A8}"/>
    <cellStyle name="Total 2 3 4 3 2 5 3" xfId="41117" xr:uid="{7BB985DF-6A2B-49E4-89AE-8A7D571CA631}"/>
    <cellStyle name="Total 2 3 4 3 2 5 4" xfId="41471" xr:uid="{33E48489-828B-4048-9111-8C02FDF040DC}"/>
    <cellStyle name="Total 2 3 4 3 2 6" xfId="33569" xr:uid="{90CAB809-D064-471C-9CB2-0FCDD829E430}"/>
    <cellStyle name="Total 2 3 4 3 2 6 2" xfId="48426" xr:uid="{A4F58CCC-8789-4D13-B856-5996A5572DAB}"/>
    <cellStyle name="Total 2 3 4 3 2 7" xfId="34113" xr:uid="{1760D385-3D6D-4E2F-AB63-2579BD59BAD9}"/>
    <cellStyle name="Total 2 3 4 3 2 7 2" xfId="48991" xr:uid="{040E0A9C-E940-463C-BDA4-8920A4D7B02F}"/>
    <cellStyle name="Total 2 3 4 3 3" xfId="17798" xr:uid="{82AB6E02-5910-4307-A254-8B9DBFE6C876}"/>
    <cellStyle name="Total 2 3 4 3 3 2" xfId="24571" xr:uid="{5DB68C14-2AEA-4F81-8C12-3628CA8BB5C3}"/>
    <cellStyle name="Total 2 3 4 3 3 2 2" xfId="40789" xr:uid="{FD3D6BA6-F2D4-4C32-B55B-FFFB46E8AE0E}"/>
    <cellStyle name="Total 2 3 4 3 3 2 3" xfId="41249" xr:uid="{66CD3C0B-9B46-4DC8-827A-41615D0D8523}"/>
    <cellStyle name="Total 2 3 4 3 3 3" xfId="18396" xr:uid="{C16055C3-AF9F-4FDE-A693-DD0444CB8A9B}"/>
    <cellStyle name="Total 2 3 4 3 3 3 2" xfId="35875" xr:uid="{2EFC8BD8-3A4F-4822-BC34-7B8AB35CAC4B}"/>
    <cellStyle name="Total 2 3 4 3 3 3 3" xfId="35547" xr:uid="{A4B18774-646E-4563-97CC-F0736C10F5B6}"/>
    <cellStyle name="Total 2 3 4 3 3 4" xfId="27037" xr:uid="{9D301DE3-540D-4787-850D-F8351BB0538E}"/>
    <cellStyle name="Total 2 3 4 3 4" xfId="24588" xr:uid="{DCC39B64-D3BC-4A1B-98D1-299338A43475}"/>
    <cellStyle name="Total 2 3 4 3 4 2" xfId="32699" xr:uid="{F09E13A2-1BC1-44C4-8B9B-8495F0633B4E}"/>
    <cellStyle name="Total 2 3 4 3 4 3" xfId="41260" xr:uid="{CD5A084A-B882-4169-870E-79F091B472E4}"/>
    <cellStyle name="Total 2 3 4 3 4 4" xfId="47434" xr:uid="{181A73D0-F74D-4458-BCE8-3019509DA25F}"/>
    <cellStyle name="Total 2 3 4 3 5" xfId="18394" xr:uid="{4B5B981D-01FA-4061-B3D6-5A2D699CA323}"/>
    <cellStyle name="Total 2 3 4 3 5 2" xfId="33431" xr:uid="{992EDA08-14E2-41BB-939B-B7441A3DEB03}"/>
    <cellStyle name="Total 2 3 4 3 5 3" xfId="35873" xr:uid="{72D8A00E-5735-4916-9724-9F4914611C18}"/>
    <cellStyle name="Total 2 3 4 3 5 4" xfId="34359" xr:uid="{62DEE562-9BBA-4026-8570-E05865F85436}"/>
    <cellStyle name="Total 2 3 4 3 6" xfId="17374" xr:uid="{FCCBFB26-2C45-405B-BDC6-25C001276E7A}"/>
    <cellStyle name="Total 2 3 4 4" xfId="14763" xr:uid="{F0825980-2863-4DDB-9C69-FF34CD86EE24}"/>
    <cellStyle name="Total 2 3 4 4 2" xfId="17598" xr:uid="{0B43A5B5-A5F0-4829-8860-E96E1E1912B1}"/>
    <cellStyle name="Total 2 3 4 4 2 2" xfId="18000" xr:uid="{9E8A4291-DB3C-4614-94EB-2D0B60E164EC}"/>
    <cellStyle name="Total 2 3 4 4 2 2 2" xfId="32851" xr:uid="{5F4BB05E-6A2A-4AFE-BAB6-ED6AE54C2F4D}"/>
    <cellStyle name="Total 2 3 4 4 2 2 3" xfId="34566" xr:uid="{95DE19BE-CB31-4D44-9BAA-596A1B590CA3}"/>
    <cellStyle name="Total 2 3 4 4 2 2 4" xfId="47651" xr:uid="{F64CE591-739F-4D21-8EC3-168F5D30770B}"/>
    <cellStyle name="Total 2 3 4 4 2 3" xfId="25406" xr:uid="{9466F2A8-882A-46F2-A226-3941E18F8316}"/>
    <cellStyle name="Total 2 3 4 4 2 3 2" xfId="33204" xr:uid="{07630716-5A9F-4214-83CB-701591B0F894}"/>
    <cellStyle name="Total 2 3 4 4 2 3 3" xfId="41727" xr:uid="{56208BED-A39F-4A5F-8889-38E2F1665B33}"/>
    <cellStyle name="Total 2 3 4 4 2 3 4" xfId="48044" xr:uid="{0808BCB0-FC15-4FA1-A603-7AE53BCDE1D9}"/>
    <cellStyle name="Total 2 3 4 4 2 4" xfId="25607" xr:uid="{CB12856C-0D3D-4992-A2F0-6B7A81434ADA}"/>
    <cellStyle name="Total 2 3 4 4 2 4 2" xfId="41928" xr:uid="{0D631076-AE3A-4C91-8BF4-01F6625FE316}"/>
    <cellStyle name="Total 2 3 4 4 2 4 3" xfId="48209" xr:uid="{B807E912-7E17-47E6-A052-AADC7FD9A527}"/>
    <cellStyle name="Total 2 3 4 4 2 5" xfId="18398" xr:uid="{5425BE2F-E6CA-4C5E-9DAA-0778CB1AA1FC}"/>
    <cellStyle name="Total 2 3 4 4 2 5 2" xfId="33570" xr:uid="{87321853-69F9-43DB-A37E-5AF64E35A2EE}"/>
    <cellStyle name="Total 2 3 4 4 2 5 3" xfId="35877" xr:uid="{C0FFD4DC-C366-4665-8F01-E112E8FD0A9A}"/>
    <cellStyle name="Total 2 3 4 4 2 5 4" xfId="34918" xr:uid="{A9A08321-181E-41F3-9B79-0D7A6592F2BC}"/>
    <cellStyle name="Total 2 3 4 4 2 6" xfId="34114" xr:uid="{C8E677EC-081A-4CA6-BED8-73953B5F899A}"/>
    <cellStyle name="Total 2 3 4 4 2 6 2" xfId="48992" xr:uid="{1F6EACFD-23AE-44DA-B0B1-1E2D6B8B08AC}"/>
    <cellStyle name="Total 2 3 4 4 3" xfId="17799" xr:uid="{1DCFFBC0-5F7A-4260-9276-5BF35CBB631F}"/>
    <cellStyle name="Total 2 3 4 4 3 2" xfId="32700" xr:uid="{A1119090-E9C7-4427-9C9A-DD3836E3C611}"/>
    <cellStyle name="Total 2 3 4 4 3 3" xfId="34687" xr:uid="{6511A227-73A6-4B01-B695-9537373A88E7}"/>
    <cellStyle name="Total 2 3 4 4 3 4" xfId="47435" xr:uid="{D4485194-1501-4867-B2A9-35386E18E1DB}"/>
    <cellStyle name="Total 2 3 4 4 4" xfId="25067" xr:uid="{50C311DD-860C-417E-A965-49D6EDAF96C2}"/>
    <cellStyle name="Total 2 3 4 4 4 2" xfId="33432" xr:uid="{3BAB6D6B-E8F6-4B1B-9D29-D75289C07D3E}"/>
    <cellStyle name="Total 2 3 4 4 4 3" xfId="41437" xr:uid="{616D7F5B-262D-40E0-983F-B7DD1E562BEF}"/>
    <cellStyle name="Total 2 3 4 4 4 4" xfId="48267" xr:uid="{318ED7E1-533F-4E37-AECF-DFC2C2308E6C}"/>
    <cellStyle name="Total 2 3 4 4 5" xfId="18397" xr:uid="{658C6A06-D7A2-4462-B01F-B348D51DB5D9}"/>
    <cellStyle name="Total 2 3 4 4 5 2" xfId="35876" xr:uid="{9E9A68CD-397A-45FC-B1BB-3E510BC57E5C}"/>
    <cellStyle name="Total 2 3 4 4 5 3" xfId="35755" xr:uid="{9F68DA2F-2C37-4C72-8A03-8246F4264F62}"/>
    <cellStyle name="Total 2 3 4 4 6" xfId="17375" xr:uid="{A8041697-89BC-43CD-80C2-78A64965E224}"/>
    <cellStyle name="Total 2 3 4 5" xfId="14764" xr:uid="{B54A7BB1-361A-4D9D-9E62-2FE21ACAFCD3}"/>
    <cellStyle name="Total 2 3 4 5 2" xfId="17599" xr:uid="{CB3D42F7-80D4-40DF-9D66-9C2082C413D3}"/>
    <cellStyle name="Total 2 3 4 5 2 2" xfId="18001" xr:uid="{71AE4582-0661-4869-8A66-92A4271CAD65}"/>
    <cellStyle name="Total 2 3 4 5 2 2 2" xfId="33205" xr:uid="{306971FD-95B6-453A-9DD8-CCC208DA8FDE}"/>
    <cellStyle name="Total 2 3 4 5 2 2 3" xfId="34565" xr:uid="{7395F318-0EE1-48FA-BDC0-E037DBE36091}"/>
    <cellStyle name="Total 2 3 4 5 2 2 4" xfId="48045" xr:uid="{83063D40-0EE3-4E72-B9BD-8AFD697D335F}"/>
    <cellStyle name="Total 2 3 4 5 2 3" xfId="25407" xr:uid="{EDE43364-6F8A-48DA-9E27-1435DD5FAA3B}"/>
    <cellStyle name="Total 2 3 4 5 2 3 2" xfId="33363" xr:uid="{20E063EE-16A7-461D-9DC9-133A935BDB4D}"/>
    <cellStyle name="Total 2 3 4 5 2 3 3" xfId="41728" xr:uid="{0A8F79A7-DF82-499D-9B42-798030E9DAAF}"/>
    <cellStyle name="Total 2 3 4 5 2 3 4" xfId="48210" xr:uid="{4FE91F0D-A05D-48AF-8485-942CC3D6F855}"/>
    <cellStyle name="Total 2 3 4 5 2 4" xfId="25608" xr:uid="{6DBD65AE-1021-4040-B7E3-A37DEB5D2701}"/>
    <cellStyle name="Total 2 3 4 5 2 4 2" xfId="41929" xr:uid="{49A434D9-711A-40FF-BA05-8DC4EF4573B2}"/>
    <cellStyle name="Total 2 3 4 5 2 4 3" xfId="48427" xr:uid="{21DF332A-8974-46AA-B671-5F1C6CC1EC99}"/>
    <cellStyle name="Total 2 3 4 5 2 5" xfId="34115" xr:uid="{4CBDEA89-2E4E-4BEE-B875-AF4CE8EE2E28}"/>
    <cellStyle name="Total 2 3 4 5 2 5 2" xfId="48993" xr:uid="{A9A30970-585F-4A5A-8201-84EA64428767}"/>
    <cellStyle name="Total 2 3 4 5 2 6" xfId="34768" xr:uid="{BD2C2CAB-C659-407C-AC4D-C59E15CA53A0}"/>
    <cellStyle name="Total 2 3 4 5 2 7" xfId="47652" xr:uid="{95E24F6B-B64E-46F4-8399-4AD6A5C89082}"/>
    <cellStyle name="Total 2 3 4 5 3" xfId="17800" xr:uid="{A0EA6B36-7D16-47DB-AB00-7FDB8C3CD48C}"/>
    <cellStyle name="Total 2 3 4 5 3 2" xfId="32701" xr:uid="{AA0F5331-7DC6-418C-A5E4-BAEB8D1FA848}"/>
    <cellStyle name="Total 2 3 4 5 3 3" xfId="35805" xr:uid="{DCBC974A-64BC-429A-8F25-72F56F87AC4F}"/>
    <cellStyle name="Total 2 3 4 5 3 4" xfId="47436" xr:uid="{0090FDE4-A8E4-4A4D-A897-7F4C9935E3E8}"/>
    <cellStyle name="Total 2 3 4 5 4" xfId="25068" xr:uid="{ED8E1349-92DB-4AED-971F-65921BD6E83F}"/>
    <cellStyle name="Total 2 3 4 5 4 2" xfId="33433" xr:uid="{E61827E5-C2E7-4121-9CB3-DDF0C590C3A6}"/>
    <cellStyle name="Total 2 3 4 5 4 3" xfId="41438" xr:uid="{7DEEFAFF-9714-4AF0-84C9-74AAD46E8023}"/>
    <cellStyle name="Total 2 3 4 5 4 4" xfId="48268" xr:uid="{F8409D66-3166-4C89-9B80-F4025317FF20}"/>
    <cellStyle name="Total 2 3 4 5 5" xfId="18399" xr:uid="{2BD24CF5-CCC5-47AB-B9EE-7143A76A76C5}"/>
    <cellStyle name="Total 2 3 4 5 5 2" xfId="35878" xr:uid="{BE114206-E48B-4A0D-974A-B79EB70280F8}"/>
    <cellStyle name="Total 2 3 4 5 5 3" xfId="34917" xr:uid="{57B10E13-9607-4756-8C73-7482B571604D}"/>
    <cellStyle name="Total 2 3 4 5 6" xfId="17376" xr:uid="{679196EC-7658-4AA2-B04B-0E8DCA55FC8F}"/>
    <cellStyle name="Total 2 3 4 6" xfId="17595" xr:uid="{CF4CABB5-9562-43FF-9BB1-4B0F737F1F83}"/>
    <cellStyle name="Total 2 3 4 6 2" xfId="17997" xr:uid="{955FC1D4-FFC6-4613-904B-6667F7BCB6A3}"/>
    <cellStyle name="Total 2 3 4 6 2 2" xfId="33203" xr:uid="{5284693A-48BE-4076-9749-FBC61CCC97D6}"/>
    <cellStyle name="Total 2 3 4 6 2 3" xfId="34567" xr:uid="{F747FA59-4B7A-4759-9C30-64C4CC8A03E4}"/>
    <cellStyle name="Total 2 3 4 6 2 4" xfId="48041" xr:uid="{84E8AB60-2C54-4092-8A91-090BDD10048F}"/>
    <cellStyle name="Total 2 3 4 6 3" xfId="25403" xr:uid="{FE48E86D-D3E1-4F80-A486-FBA9BAD49BB8}"/>
    <cellStyle name="Total 2 3 4 6 3 2" xfId="33360" xr:uid="{923A24EC-4AA0-49EC-ABDA-E194F919E8E4}"/>
    <cellStyle name="Total 2 3 4 6 3 3" xfId="41724" xr:uid="{D1E16BF4-E9CA-4C0F-ADE2-608D058C2E29}"/>
    <cellStyle name="Total 2 3 4 6 3 4" xfId="48208" xr:uid="{4BEFE541-6850-449C-9D5D-5291754A4029}"/>
    <cellStyle name="Total 2 3 4 6 4" xfId="25604" xr:uid="{EFFF61BA-5BFC-4CC2-8156-CA6505FBE4AD}"/>
    <cellStyle name="Total 2 3 4 6 4 2" xfId="41925" xr:uid="{442CA4D8-0679-4DE6-B6CE-F4456C8077C4}"/>
    <cellStyle name="Total 2 3 4 6 4 3" xfId="48424" xr:uid="{9F79E5EE-879B-4867-B44E-5DD7CE273F95}"/>
    <cellStyle name="Total 2 3 4 6 5" xfId="34111" xr:uid="{C44978E4-65F2-4922-860E-1F78DC305C0B}"/>
    <cellStyle name="Total 2 3 4 6 5 2" xfId="48989" xr:uid="{DF90326E-96CE-4D78-9956-4FD159D72BB4}"/>
    <cellStyle name="Total 2 3 4 6 6" xfId="34989" xr:uid="{49D52925-3676-40C3-B212-0E6A8A6B3EB6}"/>
    <cellStyle name="Total 2 3 4 6 7" xfId="47648" xr:uid="{A0402623-7DEF-45C5-8171-17486CEC1AA4}"/>
    <cellStyle name="Total 2 3 4 7" xfId="17796" xr:uid="{C75343E6-45AA-494A-9673-914654815D60}"/>
    <cellStyle name="Total 2 3 4 7 2" xfId="32697" xr:uid="{1C4A8FF5-C471-46BA-9944-7AEC54F328EB}"/>
    <cellStyle name="Total 2 3 4 7 3" xfId="34688" xr:uid="{E83782D8-4C99-4B88-BB53-92097838CF11}"/>
    <cellStyle name="Total 2 3 4 7 4" xfId="47432" xr:uid="{37E93938-F3C1-421E-AEDE-801B5E75A677}"/>
    <cellStyle name="Total 2 3 4 8" xfId="25065" xr:uid="{5F86CEB6-78E1-4AF2-9A85-FB0632826358}"/>
    <cellStyle name="Total 2 3 4 8 2" xfId="33429" xr:uid="{3269BA08-1DFC-429B-9AD0-98E5C214FC89}"/>
    <cellStyle name="Total 2 3 4 8 3" xfId="41435" xr:uid="{D987FE8A-2F34-4199-B697-DF37BC744F30}"/>
    <cellStyle name="Total 2 3 4 8 4" xfId="48266" xr:uid="{68F71BA3-D6F3-4643-87F7-BF761BD132BC}"/>
    <cellStyle name="Total 2 3 4 9" xfId="24942" xr:uid="{2AC056AD-E35D-4406-BFBC-75C34DD5289E}"/>
    <cellStyle name="Total 2 3 4 9 2" xfId="41070" xr:uid="{CDEF0D81-1771-4C28-842B-C185AB04A347}"/>
    <cellStyle name="Total 2 3 4 9 3" xfId="41381" xr:uid="{A60D2B13-3BBD-4D1C-BB5B-CE4D7495F49A}"/>
    <cellStyle name="Total 2 3 5" xfId="14765" xr:uid="{0F5CE9BA-1AA7-416A-916C-B9F0808FE0F4}"/>
    <cellStyle name="Total 2 3 5 10" xfId="17377" xr:uid="{4A1DA864-458B-476E-B523-1F1BDB6850FC}"/>
    <cellStyle name="Total 2 3 5 2" xfId="14766" xr:uid="{A240B619-D907-47FE-BA47-D7C2779536FA}"/>
    <cellStyle name="Total 2 3 5 2 2" xfId="17601" xr:uid="{3340D483-252E-436A-949D-B41DEE5D6DAF}"/>
    <cellStyle name="Total 2 3 5 2 2 2" xfId="18003" xr:uid="{DE6F8C85-4842-44B3-97F7-2283F082E06D}"/>
    <cellStyle name="Total 2 3 5 2 2 2 2" xfId="18402" xr:uid="{21536C67-8EBF-4E2A-92FD-BD17DBE1BF6C}"/>
    <cellStyle name="Total 2 3 5 2 2 2 2 2" xfId="35881" xr:uid="{C858D136-B50B-4986-91BD-97108AC40721}"/>
    <cellStyle name="Total 2 3 5 2 2 2 2 3" xfId="35753" xr:uid="{28404F8C-9278-4F37-A812-7F90EC0730C7}"/>
    <cellStyle name="Total 2 3 5 2 2 2 3" xfId="27038" xr:uid="{44DA1F0C-8936-4729-A521-7609ADA3BB9E}"/>
    <cellStyle name="Total 2 3 5 2 2 3" xfId="25409" xr:uid="{2F5C1ACC-2643-48EC-8FD9-3F78F1738110}"/>
    <cellStyle name="Total 2 3 5 2 2 3 2" xfId="32852" xr:uid="{5147EA81-31D7-46D4-A73F-7657A7EADB8E}"/>
    <cellStyle name="Total 2 3 5 2 2 3 3" xfId="41730" xr:uid="{4C335A5A-4F7A-422D-9361-26DCA2B5C012}"/>
    <cellStyle name="Total 2 3 5 2 2 3 4" xfId="47654" xr:uid="{720AF31A-619E-4000-8DE2-53D394DDC77C}"/>
    <cellStyle name="Total 2 3 5 2 2 4" xfId="25610" xr:uid="{C946D87D-3F78-4952-97CA-208C12B11DE6}"/>
    <cellStyle name="Total 2 3 5 2 2 4 2" xfId="41931" xr:uid="{2D0D9BF4-0ACD-40CD-9750-CFF33E2BDBFF}"/>
    <cellStyle name="Total 2 3 5 2 2 4 3" xfId="48047" xr:uid="{8229B476-467C-4647-A23F-0BF1767FA9C9}"/>
    <cellStyle name="Total 2 3 5 2 2 5" xfId="18401" xr:uid="{E6CCD04F-A1BF-414B-9CDE-FF479E2DE8C4}"/>
    <cellStyle name="Total 2 3 5 2 2 5 2" xfId="33365" xr:uid="{24631FD0-39CC-4C3A-9425-3B7828414E21}"/>
    <cellStyle name="Total 2 3 5 2 2 5 3" xfId="35880" xr:uid="{4CBF6B1B-AB0D-4F24-A328-F1EE9FD049AB}"/>
    <cellStyle name="Total 2 3 5 2 2 5 4" xfId="34915" xr:uid="{60E9E607-EB8D-46CF-B150-CFC02E84D8EB}"/>
    <cellStyle name="Total 2 3 5 2 2 6" xfId="33571" xr:uid="{38C55816-2268-4B3E-B129-4C041DACE6FE}"/>
    <cellStyle name="Total 2 3 5 2 2 6 2" xfId="48429" xr:uid="{E88C445F-03CB-4632-A51D-AEA7E02E0201}"/>
    <cellStyle name="Total 2 3 5 2 2 7" xfId="34117" xr:uid="{60D6EEF4-350A-4209-82C1-5991B89F98E6}"/>
    <cellStyle name="Total 2 3 5 2 2 7 2" xfId="48995" xr:uid="{3FD282B1-EA49-4853-88DE-61A7057C6B06}"/>
    <cellStyle name="Total 2 3 5 2 3" xfId="17802" xr:uid="{10ADCF32-3592-422B-9D46-1DE027864D21}"/>
    <cellStyle name="Total 2 3 5 2 3 2" xfId="24572" xr:uid="{43E56799-1ECD-4FC7-98EA-BA068BCFA8C2}"/>
    <cellStyle name="Total 2 3 5 2 3 2 2" xfId="40790" xr:uid="{234A7B12-07B1-4AF5-9D4C-D224F274DF46}"/>
    <cellStyle name="Total 2 3 5 2 3 2 3" xfId="41250" xr:uid="{23C15B61-9181-4ECC-83A1-337B3737CF5C}"/>
    <cellStyle name="Total 2 3 5 2 3 3" xfId="18403" xr:uid="{CDA620C5-8CB4-4001-93D3-78C106BAC354}"/>
    <cellStyle name="Total 2 3 5 2 3 3 2" xfId="35882" xr:uid="{40DA17E8-CFCC-4C2B-B48B-6B402A7ACE37}"/>
    <cellStyle name="Total 2 3 5 2 3 3 3" xfId="35754" xr:uid="{4358D044-406B-4809-BF79-EB71893FD085}"/>
    <cellStyle name="Total 2 3 5 2 3 4" xfId="27039" xr:uid="{1ABE3895-7857-4CE4-8676-EDDEF97DD92D}"/>
    <cellStyle name="Total 2 3 5 2 4" xfId="25070" xr:uid="{940F5B06-C741-44AC-9A14-50D00586FD78}"/>
    <cellStyle name="Total 2 3 5 2 4 2" xfId="32703" xr:uid="{D5B8592A-5EA6-491C-93DF-8583EA3B71A2}"/>
    <cellStyle name="Total 2 3 5 2 4 3" xfId="41440" xr:uid="{257DF011-6858-401C-8C97-3B768C9F8461}"/>
    <cellStyle name="Total 2 3 5 2 4 4" xfId="47438" xr:uid="{D512EB69-1EF5-43DD-8167-50572D872960}"/>
    <cellStyle name="Total 2 3 5 2 5" xfId="18400" xr:uid="{314F2EDA-A4A7-4CE7-893C-7AABF2CA1831}"/>
    <cellStyle name="Total 2 3 5 2 5 2" xfId="33435" xr:uid="{EA9D7006-412B-4D13-9A09-C9EB8C195823}"/>
    <cellStyle name="Total 2 3 5 2 5 3" xfId="35879" xr:uid="{9C48722D-8B21-4A68-83BE-20D32FBA856E}"/>
    <cellStyle name="Total 2 3 5 2 5 4" xfId="34916" xr:uid="{DF4D2EB3-7C4F-4567-8D63-504CCA0DD31E}"/>
    <cellStyle name="Total 2 3 5 2 6" xfId="17378" xr:uid="{EAF1ACED-C7D5-4117-B24C-85D33DD0FBD0}"/>
    <cellStyle name="Total 2 3 5 3" xfId="14767" xr:uid="{332260CF-CF8B-4897-889D-0B6DC7925A1E}"/>
    <cellStyle name="Total 2 3 5 3 2" xfId="17602" xr:uid="{8544DA2E-B462-47BE-BDA6-95C64008EFDD}"/>
    <cellStyle name="Total 2 3 5 3 2 2" xfId="18004" xr:uid="{44F61631-3C4D-434E-9485-C3918F606025}"/>
    <cellStyle name="Total 2 3 5 3 2 2 2" xfId="32853" xr:uid="{FD2358DD-621E-4805-BDE2-E2C9FEB8BD4A}"/>
    <cellStyle name="Total 2 3 5 3 2 2 3" xfId="34563" xr:uid="{575647D4-C4C7-491D-9BB1-E911CEEB575D}"/>
    <cellStyle name="Total 2 3 5 3 2 2 4" xfId="47655" xr:uid="{D9E82E9A-6A11-4D7B-AABF-B0EF544112A7}"/>
    <cellStyle name="Total 2 3 5 3 2 3" xfId="25410" xr:uid="{DA7AA51C-4DF2-497E-9D1F-44C09C046A1C}"/>
    <cellStyle name="Total 2 3 5 3 2 3 2" xfId="33207" xr:uid="{EC2EFA82-2846-4607-AC5D-8CA2D8E730C6}"/>
    <cellStyle name="Total 2 3 5 3 2 3 3" xfId="41731" xr:uid="{703E668B-CC1A-4A5D-B95F-9E184B11BA9A}"/>
    <cellStyle name="Total 2 3 5 3 2 3 4" xfId="48048" xr:uid="{81E1F0BF-9AE2-40AF-896E-1BF213373E3A}"/>
    <cellStyle name="Total 2 3 5 3 2 4" xfId="25611" xr:uid="{2D39FC1E-761C-4338-95F2-939DD2AA7A01}"/>
    <cellStyle name="Total 2 3 5 3 2 4 2" xfId="41932" xr:uid="{1BDAC03A-A528-4E0D-B07B-7FCFC137A9EE}"/>
    <cellStyle name="Total 2 3 5 3 2 4 3" xfId="48212" xr:uid="{F6D9F8E6-554A-4641-9CDF-6D43F71E6C7D}"/>
    <cellStyle name="Total 2 3 5 3 2 5" xfId="18405" xr:uid="{CDE0327C-6ED8-4B6A-8E14-A020DB884773}"/>
    <cellStyle name="Total 2 3 5 3 2 5 2" xfId="33572" xr:uid="{A192B427-DA1F-488C-9240-A74F3581FA1D}"/>
    <cellStyle name="Total 2 3 5 3 2 5 3" xfId="35884" xr:uid="{18D6C41A-34CA-4E39-BF6B-26E9EC8D9FDC}"/>
    <cellStyle name="Total 2 3 5 3 2 5 4" xfId="34910" xr:uid="{6013F313-D5AA-44D5-9BBA-C591ED93A083}"/>
    <cellStyle name="Total 2 3 5 3 2 6" xfId="34118" xr:uid="{8D946520-B9EF-4368-8C96-60F9BB115F18}"/>
    <cellStyle name="Total 2 3 5 3 2 6 2" xfId="48996" xr:uid="{DDFE986F-1773-4945-BAC9-9562798A2012}"/>
    <cellStyle name="Total 2 3 5 3 3" xfId="17803" xr:uid="{1F874DF2-E68D-427A-835F-C9BC85E3C32A}"/>
    <cellStyle name="Total 2 3 5 3 3 2" xfId="32704" xr:uid="{EE79B9F7-4875-4BE5-AC1B-4ECE6FFAC0B0}"/>
    <cellStyle name="Total 2 3 5 3 3 3" xfId="34685" xr:uid="{77CBD843-F461-42FC-8950-95BEDF4245BC}"/>
    <cellStyle name="Total 2 3 5 3 3 4" xfId="47439" xr:uid="{292ADE0E-F793-477D-B9A5-F8DC8E134192}"/>
    <cellStyle name="Total 2 3 5 3 4" xfId="25071" xr:uid="{659AB6B2-EF08-4E97-9C2B-7D497526D581}"/>
    <cellStyle name="Total 2 3 5 3 4 2" xfId="33436" xr:uid="{BDF68F26-5F82-44F3-9BC2-E9BE70A34F57}"/>
    <cellStyle name="Total 2 3 5 3 4 3" xfId="41441" xr:uid="{DFC5D321-0DA8-4663-BD03-5BACE3839EEC}"/>
    <cellStyle name="Total 2 3 5 3 4 4" xfId="48270" xr:uid="{4B948D89-0379-4542-8EFF-8E1282478F2F}"/>
    <cellStyle name="Total 2 3 5 3 5" xfId="18404" xr:uid="{84E2D9AC-E94E-47EF-844A-35E78739DB2C}"/>
    <cellStyle name="Total 2 3 5 3 5 2" xfId="35883" xr:uid="{525F8FF7-1C53-40D0-8326-C17CFD026C79}"/>
    <cellStyle name="Total 2 3 5 3 5 3" xfId="34914" xr:uid="{8B325F12-2A9F-4FF0-A4A9-4AFD9DB4A9A2}"/>
    <cellStyle name="Total 2 3 5 3 6" xfId="17379" xr:uid="{9EA0CCC4-A7E2-4312-94C2-36D2A6C210F5}"/>
    <cellStyle name="Total 2 3 5 4" xfId="14768" xr:uid="{19BF87EA-F605-427A-A226-224B445CACAF}"/>
    <cellStyle name="Total 2 3 5 4 2" xfId="17603" xr:uid="{5E06E26D-103F-490E-BB62-7729141B76E4}"/>
    <cellStyle name="Total 2 3 5 4 2 2" xfId="18005" xr:uid="{CFFF92F6-6E39-4483-A95C-0D2D31761416}"/>
    <cellStyle name="Total 2 3 5 4 2 2 2" xfId="33208" xr:uid="{46382230-4070-40DC-BD11-F5B0B6D28976}"/>
    <cellStyle name="Total 2 3 5 4 2 2 3" xfId="34562" xr:uid="{B1EE67F1-4336-41FC-9C7E-4B47BF445A40}"/>
    <cellStyle name="Total 2 3 5 4 2 2 4" xfId="48049" xr:uid="{D2E451E0-F16D-49A3-BE98-A14D55C4B9AD}"/>
    <cellStyle name="Total 2 3 5 4 2 3" xfId="25411" xr:uid="{C4BF1151-51EB-4A07-9FF7-20118BEA64F0}"/>
    <cellStyle name="Total 2 3 5 4 2 3 2" xfId="33366" xr:uid="{BB59AFA2-84EA-46D4-9BFC-02A95ECE54E9}"/>
    <cellStyle name="Total 2 3 5 4 2 3 3" xfId="41732" xr:uid="{DA1750B3-4E87-418A-AEB7-A1DBB715A416}"/>
    <cellStyle name="Total 2 3 5 4 2 3 4" xfId="48213" xr:uid="{0E4FBE3C-B972-42D4-8ED4-772A1DAFDE1C}"/>
    <cellStyle name="Total 2 3 5 4 2 4" xfId="25612" xr:uid="{BF09008D-DB96-4181-84D8-23EF8257353A}"/>
    <cellStyle name="Total 2 3 5 4 2 4 2" xfId="41933" xr:uid="{5C17448A-F0C8-4FCA-A1F9-3C19F708260E}"/>
    <cellStyle name="Total 2 3 5 4 2 4 3" xfId="48430" xr:uid="{7AA2B87B-0BCC-4FBD-876B-E863397FA822}"/>
    <cellStyle name="Total 2 3 5 4 2 5" xfId="34119" xr:uid="{A4ED55CD-57E9-4E7C-A50E-78EDBA75E0DB}"/>
    <cellStyle name="Total 2 3 5 4 2 5 2" xfId="48997" xr:uid="{83B7AF5E-2840-4D09-8CF4-4BE032A61A22}"/>
    <cellStyle name="Total 2 3 5 4 2 6" xfId="34766" xr:uid="{6693AFA1-18D8-427C-A2D4-213E5A6FF141}"/>
    <cellStyle name="Total 2 3 5 4 2 7" xfId="47656" xr:uid="{289FCB07-B80F-4FB5-B9F3-1DCBF0C1605A}"/>
    <cellStyle name="Total 2 3 5 4 3" xfId="17804" xr:uid="{75687C1F-18DE-4FC6-ACB9-68284E0D1D42}"/>
    <cellStyle name="Total 2 3 5 4 3 2" xfId="32705" xr:uid="{54A75852-93FE-4722-BBC0-9503D1A88FCE}"/>
    <cellStyle name="Total 2 3 5 4 3 3" xfId="34684" xr:uid="{6C2F940F-B674-486F-BD67-98B71BF53018}"/>
    <cellStyle name="Total 2 3 5 4 3 4" xfId="47441" xr:uid="{B2B107A6-73F0-456A-90ED-8F68F9BF1AA3}"/>
    <cellStyle name="Total 2 3 5 4 4" xfId="25072" xr:uid="{C7D1DA6C-E1AA-4CBC-BD55-10C73B0B7738}"/>
    <cellStyle name="Total 2 3 5 4 4 2" xfId="33437" xr:uid="{9F46C2D2-B992-4B9D-BE63-F19C7EA13465}"/>
    <cellStyle name="Total 2 3 5 4 4 3" xfId="41442" xr:uid="{CA3CF13A-BCDC-4FF2-8553-782DA168594D}"/>
    <cellStyle name="Total 2 3 5 4 4 4" xfId="48271" xr:uid="{F7239EBC-6686-4E13-8397-15855CAA678C}"/>
    <cellStyle name="Total 2 3 5 4 5" xfId="18406" xr:uid="{74ACCF7E-8D5E-48EA-8D44-8EE67713C8C6}"/>
    <cellStyle name="Total 2 3 5 4 5 2" xfId="35885" xr:uid="{C20FAD26-ED59-41F8-AC89-AC0E5872D9C1}"/>
    <cellStyle name="Total 2 3 5 4 5 3" xfId="34913" xr:uid="{C13AB47A-382A-4EA6-B229-8401237EBCBC}"/>
    <cellStyle name="Total 2 3 5 4 6" xfId="17380" xr:uid="{429358FD-C3F5-4636-AB15-66378E633827}"/>
    <cellStyle name="Total 2 3 5 5" xfId="14769" xr:uid="{E75B3FBE-0964-459F-B766-65593B24525D}"/>
    <cellStyle name="Total 2 3 5 5 2" xfId="17604" xr:uid="{D7F9B713-CF15-4DB5-80D0-D93701275892}"/>
    <cellStyle name="Total 2 3 5 5 2 2" xfId="18006" xr:uid="{504F7E55-D4C9-4C7F-96EE-06D8B0944B4C}"/>
    <cellStyle name="Total 2 3 5 5 2 2 2" xfId="33209" xr:uid="{7BFC6326-2D09-4AFE-AE98-9587753D912E}"/>
    <cellStyle name="Total 2 3 5 5 2 2 3" xfId="34561" xr:uid="{E53E069E-287C-40DF-8FF0-2F08D437D360}"/>
    <cellStyle name="Total 2 3 5 5 2 2 4" xfId="48050" xr:uid="{A03490AA-0074-4700-88B6-9D7CB96BC0CD}"/>
    <cellStyle name="Total 2 3 5 5 2 3" xfId="25412" xr:uid="{E3F79187-AA88-4EED-A94F-A68863684CC9}"/>
    <cellStyle name="Total 2 3 5 5 2 3 2" xfId="33367" xr:uid="{718B5FE5-D140-49D5-A1F0-C523E6C3365A}"/>
    <cellStyle name="Total 2 3 5 5 2 3 3" xfId="41733" xr:uid="{7D141C55-144C-44A5-93A9-599DC88F36DF}"/>
    <cellStyle name="Total 2 3 5 5 2 3 4" xfId="48214" xr:uid="{F49DAB43-EEE5-4002-87DA-0377546EDA5B}"/>
    <cellStyle name="Total 2 3 5 5 2 4" xfId="25613" xr:uid="{FEA5A3C7-5A60-4DC4-84BA-61EC7F1844C5}"/>
    <cellStyle name="Total 2 3 5 5 2 4 2" xfId="41934" xr:uid="{C8A4837E-EBB2-4228-8C22-E7D893AF7428}"/>
    <cellStyle name="Total 2 3 5 5 2 4 3" xfId="48431" xr:uid="{5E04D233-1F92-487B-9A65-0F0FCF1E0ADA}"/>
    <cellStyle name="Total 2 3 5 5 2 5" xfId="34120" xr:uid="{95D74BEE-6963-4AA7-BD82-794A01659BA1}"/>
    <cellStyle name="Total 2 3 5 5 2 5 2" xfId="48998" xr:uid="{4E5C648E-449D-467F-A425-3831C8030D08}"/>
    <cellStyle name="Total 2 3 5 5 2 6" xfId="34765" xr:uid="{1A737650-6A95-4935-9996-D4155024A3D1}"/>
    <cellStyle name="Total 2 3 5 5 2 7" xfId="47657" xr:uid="{4D5300A8-D54F-4BE5-9C71-E927CDA13DBA}"/>
    <cellStyle name="Total 2 3 5 5 3" xfId="17805" xr:uid="{AA027F28-0AEC-4661-BF88-ED9313D7FD98}"/>
    <cellStyle name="Total 2 3 5 5 3 2" xfId="32706" xr:uid="{6F1393B7-A7B2-49D6-BB43-E0DC7498D0A7}"/>
    <cellStyle name="Total 2 3 5 5 3 3" xfId="34683" xr:uid="{E6E15445-A4DA-4F7D-9A9D-0496036F93D3}"/>
    <cellStyle name="Total 2 3 5 5 3 4" xfId="47442" xr:uid="{24F9EA32-D2E9-4AD7-86DE-DDE8E86BC565}"/>
    <cellStyle name="Total 2 3 5 5 4" xfId="25073" xr:uid="{394CED53-FC0F-49D3-B31B-C8C33C77BF51}"/>
    <cellStyle name="Total 2 3 5 5 4 2" xfId="33438" xr:uid="{6087E54B-05DC-4CE2-A0E9-C38D33DE210D}"/>
    <cellStyle name="Total 2 3 5 5 4 3" xfId="41443" xr:uid="{3EE29C53-7388-43C4-B07D-61F7ABD75939}"/>
    <cellStyle name="Total 2 3 5 5 4 4" xfId="48272" xr:uid="{E7E2392D-2C5D-41E0-BEDB-E38DAF0DA0AF}"/>
    <cellStyle name="Total 2 3 5 5 5" xfId="34841" xr:uid="{E295BFA1-5283-429C-94B5-D69E54B86072}"/>
    <cellStyle name="Total 2 3 5 5 6" xfId="47440" xr:uid="{425046C9-70DD-4CF3-BA88-E06337D4E675}"/>
    <cellStyle name="Total 2 3 5 5 7" xfId="17381" xr:uid="{66CBBA5E-4273-4AD6-83CA-A698465B6B17}"/>
    <cellStyle name="Total 2 3 5 6" xfId="17600" xr:uid="{20AB8B5C-2A3B-413D-83F2-03190347A3C7}"/>
    <cellStyle name="Total 2 3 5 6 2" xfId="18002" xr:uid="{3E297388-948F-4810-9DBC-EF3E7F97DBEC}"/>
    <cellStyle name="Total 2 3 5 6 2 2" xfId="33206" xr:uid="{46B2DDCB-89D9-4716-869A-D598B7390564}"/>
    <cellStyle name="Total 2 3 5 6 2 3" xfId="34564" xr:uid="{0813A18A-77CC-48EC-9D9A-5FB4E4AE8DCB}"/>
    <cellStyle name="Total 2 3 5 6 2 4" xfId="48046" xr:uid="{E0B5A435-1B8A-4A60-88D0-219B49D9091F}"/>
    <cellStyle name="Total 2 3 5 6 3" xfId="25408" xr:uid="{7D54908A-A569-4523-92DE-6A0E21D287BD}"/>
    <cellStyle name="Total 2 3 5 6 3 2" xfId="33364" xr:uid="{026E00FA-54B0-4ABF-9CBB-5F1744757F3A}"/>
    <cellStyle name="Total 2 3 5 6 3 3" xfId="41729" xr:uid="{1CE1ADAC-0F2E-4874-840B-0F9ED6F77227}"/>
    <cellStyle name="Total 2 3 5 6 3 4" xfId="48211" xr:uid="{24E3422A-0602-4821-AC28-079CA9DD81B3}"/>
    <cellStyle name="Total 2 3 5 6 4" xfId="25609" xr:uid="{6EFBFAD1-2030-42DC-ADDF-FA0F144EA6ED}"/>
    <cellStyle name="Total 2 3 5 6 4 2" xfId="41930" xr:uid="{F131704F-2DD3-489D-BBC8-F1F7E856AAB5}"/>
    <cellStyle name="Total 2 3 5 6 4 3" xfId="48428" xr:uid="{1FC1BC0A-67F1-47DD-B284-77D8BD253841}"/>
    <cellStyle name="Total 2 3 5 6 5" xfId="34116" xr:uid="{C991F0BF-F58C-477C-B998-58A6D53799D0}"/>
    <cellStyle name="Total 2 3 5 6 5 2" xfId="48994" xr:uid="{8B0B9A31-6ECA-451E-91DD-C5734FE5FB38}"/>
    <cellStyle name="Total 2 3 5 6 6" xfId="34767" xr:uid="{BD236F8E-DAA8-4A17-B95E-A1CDE276AFD8}"/>
    <cellStyle name="Total 2 3 5 6 7" xfId="47653" xr:uid="{A9E01E39-E0D2-40C9-BF9C-8512D202D0C0}"/>
    <cellStyle name="Total 2 3 5 7" xfId="17801" xr:uid="{83DB7750-11BF-4E24-B501-C9D2381880DB}"/>
    <cellStyle name="Total 2 3 5 7 2" xfId="32702" xr:uid="{DBE07E69-DAA1-4A36-8030-9BA4F31CA651}"/>
    <cellStyle name="Total 2 3 5 7 3" xfId="34686" xr:uid="{F0BDBD3A-CF30-4737-8B9D-BC77180410C1}"/>
    <cellStyle name="Total 2 3 5 7 4" xfId="47437" xr:uid="{3C9E205E-3478-4DB6-80B4-0BB1F72D26B6}"/>
    <cellStyle name="Total 2 3 5 8" xfId="25069" xr:uid="{F572BD1A-0E1A-44A4-9F69-B3FE5FA64F8A}"/>
    <cellStyle name="Total 2 3 5 8 2" xfId="33434" xr:uid="{A6CBBC93-42BB-4ACD-85FB-79B7194753F6}"/>
    <cellStyle name="Total 2 3 5 8 3" xfId="41439" xr:uid="{87F78D6D-1C54-4A06-ADF1-B5385014F9E9}"/>
    <cellStyle name="Total 2 3 5 8 4" xfId="48269" xr:uid="{20B8DDDC-5BD4-4D78-9229-B23A8C1BC927}"/>
    <cellStyle name="Total 2 3 5 9" xfId="24941" xr:uid="{A10B001A-A9A5-4652-B7A5-FBF128AF4A11}"/>
    <cellStyle name="Total 2 3 5 9 2" xfId="41069" xr:uid="{91366FE9-8875-484B-B3A6-D3040553DC6E}"/>
    <cellStyle name="Total 2 3 5 9 3" xfId="41380" xr:uid="{5FB277B9-09A1-4156-B88F-16F138E42296}"/>
    <cellStyle name="Total 2 3 6" xfId="14770" xr:uid="{2FB34351-8AA5-4BAA-889A-65F77D3A69A9}"/>
    <cellStyle name="Total 2 3 6 2" xfId="17605" xr:uid="{75E2EF9F-0AEF-407D-935A-7165F80B3936}"/>
    <cellStyle name="Total 2 3 6 2 2" xfId="18007" xr:uid="{010B8661-045D-4D2E-AA68-64BAC18C3547}"/>
    <cellStyle name="Total 2 3 6 2 2 2" xfId="18408" xr:uid="{4A596ACB-8FB4-41BD-8002-9EB1CE260460}"/>
    <cellStyle name="Total 2 3 6 2 2 2 2" xfId="35887" xr:uid="{115D67D2-036F-40FF-8BCC-B3B80CAD2D4B}"/>
    <cellStyle name="Total 2 3 6 2 2 2 3" xfId="34911" xr:uid="{F02D2C34-1F11-411D-8C90-C53685746110}"/>
    <cellStyle name="Total 2 3 6 2 2 3" xfId="27040" xr:uid="{723D4E61-A12B-4018-89D3-C371BE5B27A7}"/>
    <cellStyle name="Total 2 3 6 2 3" xfId="25413" xr:uid="{692D55D5-1083-41E6-8E73-61F0341D50E8}"/>
    <cellStyle name="Total 2 3 6 2 3 2" xfId="32854" xr:uid="{3E9A5E19-2F55-425D-8B31-DF5B2CDFB4C2}"/>
    <cellStyle name="Total 2 3 6 2 3 3" xfId="41734" xr:uid="{0F61C833-E027-4F66-B1E6-1046C8016CB7}"/>
    <cellStyle name="Total 2 3 6 2 3 4" xfId="47658" xr:uid="{0C826D3F-39C2-4B2E-9426-6B792A870AF7}"/>
    <cellStyle name="Total 2 3 6 2 4" xfId="25614" xr:uid="{5166E89D-B47C-494E-8210-3FE8D34EE882}"/>
    <cellStyle name="Total 2 3 6 2 4 2" xfId="41935" xr:uid="{A5CE3055-E0ED-4E42-9FC4-331A0EE4C39F}"/>
    <cellStyle name="Total 2 3 6 2 4 3" xfId="48051" xr:uid="{CA3CB91C-1E8A-4BE1-8FB4-CE5DBFC328C6}"/>
    <cellStyle name="Total 2 3 6 2 5" xfId="18407" xr:uid="{B78157B0-867A-4120-A4D7-D17DB2A4E476}"/>
    <cellStyle name="Total 2 3 6 2 5 2" xfId="33368" xr:uid="{91761482-74FA-4EF1-A4F5-13B9141CCE54}"/>
    <cellStyle name="Total 2 3 6 2 5 3" xfId="35886" xr:uid="{65366ADF-6182-4DFF-9876-11E835A6997B}"/>
    <cellStyle name="Total 2 3 6 2 5 4" xfId="34912" xr:uid="{72D9DE04-9B3A-47DC-8A2E-F264705C0EEC}"/>
    <cellStyle name="Total 2 3 6 2 6" xfId="33573" xr:uid="{AB49B5EF-8A24-4365-B947-14976522F45E}"/>
    <cellStyle name="Total 2 3 6 2 6 2" xfId="48432" xr:uid="{31E4F6DF-B867-48EA-BE7C-D276C3B05431}"/>
    <cellStyle name="Total 2 3 6 2 7" xfId="34121" xr:uid="{0377B8F7-D8AD-4E76-BC2C-36B20B282291}"/>
    <cellStyle name="Total 2 3 6 2 7 2" xfId="48999" xr:uid="{4C79D5DF-EDC9-4234-A1DA-A6FA696A37DB}"/>
    <cellStyle name="Total 2 3 6 3" xfId="17806" xr:uid="{CBE61F2B-5AA8-4FD9-8529-3C6670A222A8}"/>
    <cellStyle name="Total 2 3 6 3 2" xfId="24574" xr:uid="{592731C2-CC2E-4291-8B7C-AF54DC957F5C}"/>
    <cellStyle name="Total 2 3 6 3 2 2" xfId="40791" xr:uid="{6D029442-2FA8-4F67-A5D4-1CD5FA1FD387}"/>
    <cellStyle name="Total 2 3 6 3 2 3" xfId="41252" xr:uid="{F9EF71D0-82A3-4647-8A36-6A02829C4AFE}"/>
    <cellStyle name="Total 2 3 6 3 3" xfId="18409" xr:uid="{1ADAB81A-489E-4C3E-9F1B-1EEA2C7AC214}"/>
    <cellStyle name="Total 2 3 6 3 3 2" xfId="35888" xr:uid="{B3E69DC3-FE08-4E5C-97FC-C447534BF84F}"/>
    <cellStyle name="Total 2 3 6 3 3 3" xfId="34236" xr:uid="{AFCF4C83-9BDD-4E50-B2DD-B2CA85E513F7}"/>
    <cellStyle name="Total 2 3 6 3 4" xfId="27041" xr:uid="{E3ACDA15-296D-4E14-B64D-7E693773D42C}"/>
    <cellStyle name="Total 2 3 6 4" xfId="25074" xr:uid="{67E8F231-0613-40A5-A4E5-40D3C25CFE2F}"/>
    <cellStyle name="Total 2 3 6 4 2" xfId="32707" xr:uid="{BECFAE2E-6F4C-4962-80CA-74335EA39077}"/>
    <cellStyle name="Total 2 3 6 4 3" xfId="41444" xr:uid="{9924D0DF-A49F-423B-836C-C589FF47D2A7}"/>
    <cellStyle name="Total 2 3 6 4 4" xfId="47443" xr:uid="{685EE620-17C4-4C22-8B84-E7F4E225B893}"/>
    <cellStyle name="Total 2 3 6 5" xfId="24545" xr:uid="{2404FD3E-E35F-4604-841F-40D0198CE7A8}"/>
    <cellStyle name="Total 2 3 6 5 2" xfId="33439" xr:uid="{F19E3CA8-3415-48C2-A817-859D103B0A20}"/>
    <cellStyle name="Total 2 3 6 5 3" xfId="40783" xr:uid="{51DFF16C-6CCA-4776-97CF-311E3122FDC4}"/>
    <cellStyle name="Total 2 3 6 5 4" xfId="41243" xr:uid="{B42EEB9B-AED7-49CD-A96C-B3E9C2A49C13}"/>
    <cellStyle name="Total 2 3 6 6" xfId="17382" xr:uid="{47466365-D861-4193-AF70-4603973E9F8D}"/>
    <cellStyle name="Total 2 3 7" xfId="14771" xr:uid="{C19D83CE-4CE7-4F55-A543-96A8763DF4AB}"/>
    <cellStyle name="Total 2 3 7 2" xfId="17606" xr:uid="{3B4A8B96-690A-439D-90A7-D06E5AF08BD7}"/>
    <cellStyle name="Total 2 3 7 2 2" xfId="18008" xr:uid="{6A1639C9-C488-4E73-9849-1D8B82B795E5}"/>
    <cellStyle name="Total 2 3 7 2 2 2" xfId="32855" xr:uid="{4EDF6882-54A7-4686-939B-EF4CA77B02F0}"/>
    <cellStyle name="Total 2 3 7 2 2 3" xfId="34560" xr:uid="{96D81B38-F989-43EA-AC92-30EE2D009213}"/>
    <cellStyle name="Total 2 3 7 2 2 4" xfId="47659" xr:uid="{D30930BD-9576-4826-A3CA-62F866757A33}"/>
    <cellStyle name="Total 2 3 7 2 3" xfId="25414" xr:uid="{289CDA2D-45FA-4CEE-9E56-F6C6FA31FDF9}"/>
    <cellStyle name="Total 2 3 7 2 3 2" xfId="33210" xr:uid="{67BFEE01-6BBA-49DF-BAF4-4241A6535E6A}"/>
    <cellStyle name="Total 2 3 7 2 3 3" xfId="41735" xr:uid="{B8529E8F-6F2D-4CA8-962B-CAF8B9B911A1}"/>
    <cellStyle name="Total 2 3 7 2 3 4" xfId="48052" xr:uid="{D570BC32-698F-4F5B-9ADC-7802F1F0CA2D}"/>
    <cellStyle name="Total 2 3 7 2 4" xfId="25615" xr:uid="{5C13DFC0-92C1-48CF-B61C-F8B7E23136D7}"/>
    <cellStyle name="Total 2 3 7 2 4 2" xfId="41936" xr:uid="{1BE0A3A3-198C-4058-8F68-D4A23F2BD7C1}"/>
    <cellStyle name="Total 2 3 7 2 4 3" xfId="48215" xr:uid="{B50310BE-44C3-4A5D-9AA6-8E3751F5D52C}"/>
    <cellStyle name="Total 2 3 7 2 5" xfId="18410" xr:uid="{4BDAC0DA-A6D3-4955-8565-D496D3AAB93A}"/>
    <cellStyle name="Total 2 3 7 2 5 2" xfId="33574" xr:uid="{037B6CC8-60C7-4E26-9157-B4777B376230}"/>
    <cellStyle name="Total 2 3 7 2 5 3" xfId="35889" xr:uid="{CA26A994-3B1C-42FB-84AA-46E338F1BCEA}"/>
    <cellStyle name="Total 2 3 7 2 5 4" xfId="35750" xr:uid="{C2496EFF-5470-4130-8F89-CFC8110A55F2}"/>
    <cellStyle name="Total 2 3 7 2 6" xfId="34122" xr:uid="{FBF6270A-EFD0-4F9B-A3A1-C91D1880F2F4}"/>
    <cellStyle name="Total 2 3 7 2 6 2" xfId="49000" xr:uid="{48330F95-CBF2-4690-AA75-631399437C7D}"/>
    <cellStyle name="Total 2 3 7 3" xfId="17807" xr:uid="{1A1F3814-88B0-4326-A045-F678A5933DEB}"/>
    <cellStyle name="Total 2 3 7 3 2" xfId="32708" xr:uid="{A943B993-1696-478C-A040-7A0066F027AB}"/>
    <cellStyle name="Total 2 3 7 3 3" xfId="34682" xr:uid="{A916F9A9-22E3-413D-9383-01C94AF0CE5E}"/>
    <cellStyle name="Total 2 3 7 3 4" xfId="47448" xr:uid="{AFC1AC87-8C04-4399-9350-BA3A55D03BAE}"/>
    <cellStyle name="Total 2 3 7 4" xfId="25075" xr:uid="{B2BB0EE0-D00B-474B-9FD4-A5458996901D}"/>
    <cellStyle name="Total 2 3 7 4 2" xfId="33440" xr:uid="{32DBAF92-B397-46E6-9A14-A716F7923C39}"/>
    <cellStyle name="Total 2 3 7 4 3" xfId="41445" xr:uid="{7DF335A7-5F67-4F70-906B-560E16B7856F}"/>
    <cellStyle name="Total 2 3 7 4 4" xfId="48273" xr:uid="{4DA13CDB-A5EF-4715-8CFA-2CA4277D61A7}"/>
    <cellStyle name="Total 2 3 7 5" xfId="25110" xr:uid="{3185592F-59F8-4D18-8997-EC4EB746AEC8}"/>
    <cellStyle name="Total 2 3 7 5 2" xfId="41121" xr:uid="{0396DA56-7870-4FFA-AC1E-F709D051D207}"/>
    <cellStyle name="Total 2 3 7 5 3" xfId="41476" xr:uid="{255DAEC3-1C42-41CC-ACBB-088A3C78C64D}"/>
    <cellStyle name="Total 2 3 7 6" xfId="17383" xr:uid="{CC2C9FD0-8B06-4507-8CC2-ADE91C1D5137}"/>
    <cellStyle name="Total 2 3 8" xfId="14772" xr:uid="{1482830E-B565-401E-908D-369B41F0DDF7}"/>
    <cellStyle name="Total 2 3 8 2" xfId="17607" xr:uid="{248EA722-2056-4905-A223-0D925A394A5E}"/>
    <cellStyle name="Total 2 3 8 2 2" xfId="18009" xr:uid="{EA8E5E46-8945-4E4E-8B0D-A6F65AF27168}"/>
    <cellStyle name="Total 2 3 8 2 2 2" xfId="33211" xr:uid="{AE7D5FEE-C808-4E53-A307-721FF2D8B8CF}"/>
    <cellStyle name="Total 2 3 8 2 2 3" xfId="34559" xr:uid="{E7890C0C-4B0B-48D6-A807-A436B71B409A}"/>
    <cellStyle name="Total 2 3 8 2 2 4" xfId="48053" xr:uid="{744FB8FF-BAED-47AB-8CF2-BC2B8FDB4DC5}"/>
    <cellStyle name="Total 2 3 8 2 3" xfId="25415" xr:uid="{6D831EB0-7097-473D-A443-29ACFAE1E44D}"/>
    <cellStyle name="Total 2 3 8 2 3 2" xfId="33369" xr:uid="{E4BD2FE6-AA4A-4331-9809-287DBE9682C4}"/>
    <cellStyle name="Total 2 3 8 2 3 3" xfId="41736" xr:uid="{6345E4AD-ACC0-4C28-AA5B-250DDED88D10}"/>
    <cellStyle name="Total 2 3 8 2 3 4" xfId="48216" xr:uid="{5456C6CA-780D-41FD-BA64-F6E6AF1CE0B5}"/>
    <cellStyle name="Total 2 3 8 2 4" xfId="25616" xr:uid="{EB20383E-EA2D-4A8D-B2EE-EF2E4A6FE760}"/>
    <cellStyle name="Total 2 3 8 2 4 2" xfId="41937" xr:uid="{3B9FB24F-C951-429B-A2CE-443BA77305FD}"/>
    <cellStyle name="Total 2 3 8 2 4 3" xfId="48433" xr:uid="{2220F7A8-EA13-424A-B933-40391560F6EE}"/>
    <cellStyle name="Total 2 3 8 2 5" xfId="34123" xr:uid="{1C403FAD-4D71-41DB-B309-7B84BB0534E6}"/>
    <cellStyle name="Total 2 3 8 2 5 2" xfId="49001" xr:uid="{BE09A2A2-B3A2-4A38-B143-8E9768CB403D}"/>
    <cellStyle name="Total 2 3 8 2 6" xfId="34764" xr:uid="{56FF6FD1-02D9-483D-A2CC-7C7837A4E73A}"/>
    <cellStyle name="Total 2 3 8 2 7" xfId="47660" xr:uid="{E669343E-95DB-4005-B9DC-46E4F65BEBDE}"/>
    <cellStyle name="Total 2 3 8 3" xfId="17808" xr:uid="{5CD438C8-5C54-4175-AED9-783E466A6B30}"/>
    <cellStyle name="Total 2 3 8 3 2" xfId="32709" xr:uid="{5B56DC75-FB6A-4AFD-AC13-3AB22855311B}"/>
    <cellStyle name="Total 2 3 8 3 3" xfId="34681" xr:uid="{3FB5FAC6-6756-461F-BCE3-9CFC9B8C28AB}"/>
    <cellStyle name="Total 2 3 8 3 4" xfId="47449" xr:uid="{EBEEB6A3-F5B9-469B-9A24-6EB67E756E0B}"/>
    <cellStyle name="Total 2 3 8 4" xfId="25104" xr:uid="{17E98F07-385F-4E80-B38B-A9985769F952}"/>
    <cellStyle name="Total 2 3 8 4 2" xfId="33441" xr:uid="{1742AD69-7C2B-4211-9D2E-9ADACCBB2BA1}"/>
    <cellStyle name="Total 2 3 8 4 3" xfId="41470" xr:uid="{A38D3440-8941-438D-975B-3509CF8847EB}"/>
    <cellStyle name="Total 2 3 8 4 4" xfId="48274" xr:uid="{1A5291EF-F759-4EB3-94F6-7F2D65F4996F}"/>
    <cellStyle name="Total 2 3 8 5" xfId="18411" xr:uid="{26388BD6-5100-41D2-B667-DD4722B68186}"/>
    <cellStyle name="Total 2 3 8 5 2" xfId="35890" xr:uid="{D0C66E8F-EDAE-4723-9DF4-C93A67C9A76F}"/>
    <cellStyle name="Total 2 3 8 5 3" xfId="34909" xr:uid="{DD44E36B-0B15-4C42-BA4D-B3ABA54D7133}"/>
    <cellStyle name="Total 2 3 8 6" xfId="17384" xr:uid="{04040D50-5532-4214-8769-9667C618D394}"/>
    <cellStyle name="Total 2 3 9" xfId="14773" xr:uid="{151407BD-8ACA-49E2-8755-D06979CEA7CC}"/>
    <cellStyle name="Total 2 3 9 2" xfId="17608" xr:uid="{FFE82BC9-FAC8-41D2-92A3-6BC0F2D00001}"/>
    <cellStyle name="Total 2 3 9 2 2" xfId="18010" xr:uid="{06ABC931-E7AA-461F-AF75-7EB7DEDF0A3C}"/>
    <cellStyle name="Total 2 3 9 2 2 2" xfId="33212" xr:uid="{539CEC8B-4E2C-477C-A878-903C5D0D1146}"/>
    <cellStyle name="Total 2 3 9 2 2 3" xfId="34558" xr:uid="{5BC67F07-3F73-4EA0-9DBC-73CA9E9AFFAA}"/>
    <cellStyle name="Total 2 3 9 2 2 4" xfId="48054" xr:uid="{C535A145-3458-4E03-85D6-6B6099829BD4}"/>
    <cellStyle name="Total 2 3 9 2 3" xfId="25416" xr:uid="{036A5A84-C656-4790-8C6F-A82214F3E145}"/>
    <cellStyle name="Total 2 3 9 2 3 2" xfId="33370" xr:uid="{94A0BAA3-079D-4095-A42A-7C03A98511A2}"/>
    <cellStyle name="Total 2 3 9 2 3 3" xfId="41737" xr:uid="{2FF59A85-5B08-4D79-B759-A69AC31AF880}"/>
    <cellStyle name="Total 2 3 9 2 3 4" xfId="48217" xr:uid="{F8649406-6BDF-4872-AF0A-6415455CA82E}"/>
    <cellStyle name="Total 2 3 9 2 4" xfId="25617" xr:uid="{6A7F3384-EB37-4840-B96B-D1BAB19C23AF}"/>
    <cellStyle name="Total 2 3 9 2 4 2" xfId="41938" xr:uid="{207F7745-6901-4A76-9C16-4EAEB30F35A8}"/>
    <cellStyle name="Total 2 3 9 2 4 3" xfId="48434" xr:uid="{FC17BC19-58FC-4B3B-BED1-9BE7BF1CF3A8}"/>
    <cellStyle name="Total 2 3 9 2 5" xfId="34124" xr:uid="{BEEA7EC3-8920-47B3-8233-89850EB176DA}"/>
    <cellStyle name="Total 2 3 9 2 5 2" xfId="49002" xr:uid="{DBE0D251-60BC-4D79-8F1D-C1298570C448}"/>
    <cellStyle name="Total 2 3 9 2 6" xfId="34763" xr:uid="{498EAA60-C3D4-4CC6-8168-46D8D9677372}"/>
    <cellStyle name="Total 2 3 9 2 7" xfId="47661" xr:uid="{E1A80DC5-4969-4DC1-A0FC-BE8BF99C12F9}"/>
    <cellStyle name="Total 2 3 9 3" xfId="17809" xr:uid="{9A6B72BC-3428-42B0-9866-0FE3144CDF2B}"/>
    <cellStyle name="Total 2 3 9 3 2" xfId="32710" xr:uid="{8B757680-D565-4723-BD25-5DB9F4D372D5}"/>
    <cellStyle name="Total 2 3 9 3 3" xfId="34680" xr:uid="{6970E057-91F5-4C7F-BE44-3F17515E5F37}"/>
    <cellStyle name="Total 2 3 9 3 4" xfId="47450" xr:uid="{6EAA6C69-6A0E-42AE-80D4-7BBC084D012F}"/>
    <cellStyle name="Total 2 3 9 4" xfId="25076" xr:uid="{2CADA197-1C04-4039-BE60-895FC5147071}"/>
    <cellStyle name="Total 2 3 9 4 2" xfId="33442" xr:uid="{B425C331-94D2-4BAF-B655-3476084429F1}"/>
    <cellStyle name="Total 2 3 9 4 3" xfId="41446" xr:uid="{CB6B00AF-7FD9-472D-A817-660609830F07}"/>
    <cellStyle name="Total 2 3 9 4 4" xfId="48275" xr:uid="{52F6E371-C00A-4278-856C-6B4DDF2FC654}"/>
    <cellStyle name="Total 2 3 9 5" xfId="34840" xr:uid="{547D0108-FDF3-47B4-A5EC-6D6DBC0835D5}"/>
    <cellStyle name="Total 2 3 9 6" xfId="47444" xr:uid="{2D8FD9C5-5C16-4E92-9FFF-64BB73AE093C}"/>
    <cellStyle name="Total 2 3 9 7" xfId="17385" xr:uid="{CD28C579-6525-4F75-B0EB-A1D375CEDC1F}"/>
    <cellStyle name="Total 2 4" xfId="16302" xr:uid="{0AF38A92-5D72-4B15-B886-3ED27EA0F351}"/>
    <cellStyle name="Total 2 4 2" xfId="24958" xr:uid="{F82B3CE8-AB45-4B8A-8DD5-DBF271620CE5}"/>
    <cellStyle name="Total 2 4 3" xfId="16430" xr:uid="{2635666A-5BEE-4271-B914-B6C0627DFFE6}"/>
    <cellStyle name="Total 20" xfId="10136" xr:uid="{E7CDDFA3-93F4-4A2E-9C39-D9964E7B0A0E}"/>
    <cellStyle name="Total 200" xfId="10137" xr:uid="{FEE5FAB2-5153-4660-A33A-B9547F34E11D}"/>
    <cellStyle name="Total 201" xfId="10138" xr:uid="{9FA28E78-5265-4EC4-ADBE-CD4286C2EF7B}"/>
    <cellStyle name="Total 202" xfId="10139" xr:uid="{5C3704A4-9E38-4658-B2C8-5D50308539DC}"/>
    <cellStyle name="Total 203" xfId="10140" xr:uid="{401C6C8C-DF35-4E49-BA3C-B2D4B7D06C73}"/>
    <cellStyle name="Total 204" xfId="10141" xr:uid="{C84B27EC-7D09-4A01-9D5C-BAEEB7DAEA61}"/>
    <cellStyle name="Total 205" xfId="10142" xr:uid="{CFF4C9C1-AF4F-43BF-81E2-F0D01FE0E448}"/>
    <cellStyle name="Total 206" xfId="10143" xr:uid="{2041CBCE-C954-422B-9CF4-182B46FABF02}"/>
    <cellStyle name="Total 207" xfId="10144" xr:uid="{B8403D1A-135D-4F13-B23F-10D66E9167DE}"/>
    <cellStyle name="Total 208" xfId="10145" xr:uid="{88D9A17C-453E-47A6-9DEE-131095B06B4C}"/>
    <cellStyle name="Total 209" xfId="10146" xr:uid="{B4E3E3CB-1E70-4B02-9303-809807E27854}"/>
    <cellStyle name="Total 21" xfId="10147" xr:uid="{2C529E00-C29B-4A7C-B232-82D046CE4C12}"/>
    <cellStyle name="Total 210" xfId="10148" xr:uid="{3D614D65-06CD-43D5-B1A7-D55603F46722}"/>
    <cellStyle name="Total 211" xfId="10149" xr:uid="{FEE99070-7D7D-4D91-B03C-509692BC86B9}"/>
    <cellStyle name="Total 212" xfId="10150" xr:uid="{89E98D0D-3337-486F-89E0-A107B8142B23}"/>
    <cellStyle name="Total 213" xfId="10151" xr:uid="{92161F09-7577-49CE-8374-EF0A1E2BD239}"/>
    <cellStyle name="Total 214" xfId="10152" xr:uid="{74418DDE-4A0E-4465-90F9-3BEAE9213019}"/>
    <cellStyle name="Total 215" xfId="10153" xr:uid="{88AA08A8-318A-4C24-873B-2C410C8E28C4}"/>
    <cellStyle name="Total 216" xfId="10154" xr:uid="{AE0C332C-A714-4DB7-9234-F81987C25362}"/>
    <cellStyle name="Total 217" xfId="10155" xr:uid="{21652D74-98E9-4FC3-BD44-56CE3C3D102C}"/>
    <cellStyle name="Total 218" xfId="10156" xr:uid="{5B0FB9FD-BC03-485E-B61A-12387BA7FD5F}"/>
    <cellStyle name="Total 219" xfId="10157" xr:uid="{A94DA1A5-32E0-4E92-8F32-A81C61D1B18A}"/>
    <cellStyle name="Total 22" xfId="10158" xr:uid="{3C31E6F7-08C9-43E3-A332-987A5C1A6E25}"/>
    <cellStyle name="Total 220" xfId="10159" xr:uid="{5C423703-345D-444D-A63C-DC2148340387}"/>
    <cellStyle name="Total 221" xfId="10160" xr:uid="{924E7403-37C4-47E8-ACCC-C2D9003AC55D}"/>
    <cellStyle name="Total 222" xfId="10161" xr:uid="{F63B10B5-6BD2-4C6E-962E-89C7DD451E65}"/>
    <cellStyle name="Total 223" xfId="10162" xr:uid="{FA8693CA-E135-43D0-B96D-9AB92503D426}"/>
    <cellStyle name="Total 224" xfId="10163" xr:uid="{44A2F945-46B9-4FB5-ADA4-56A68C4CF2AC}"/>
    <cellStyle name="Total 225" xfId="10164" xr:uid="{810B7223-1277-430A-8DDE-77C6F5A742B0}"/>
    <cellStyle name="Total 226" xfId="10165" xr:uid="{CEB84622-B1D5-44DB-A5CA-1564376F701E}"/>
    <cellStyle name="Total 227" xfId="10166" xr:uid="{1B56AF88-ED40-4DF6-9589-3E93D48D67BD}"/>
    <cellStyle name="Total 228" xfId="10167" xr:uid="{91392761-871B-4938-BA7F-2C0CA651BC07}"/>
    <cellStyle name="Total 229" xfId="10168" xr:uid="{C5376D71-4903-4A3D-A0FC-A69303DE43C2}"/>
    <cellStyle name="Total 23" xfId="10169" xr:uid="{3877A3D5-BAF2-4788-A8C0-2A364E8F357E}"/>
    <cellStyle name="Total 230" xfId="10170" xr:uid="{1A7603BF-E778-4787-A06B-DA0E8C014938}"/>
    <cellStyle name="Total 231" xfId="10171" xr:uid="{A876034A-8BFC-4C70-AA07-507BCB93C3F0}"/>
    <cellStyle name="Total 232" xfId="10172" xr:uid="{CCDE8DA1-1B06-48FE-BFE3-14C9F2022A8E}"/>
    <cellStyle name="Total 233" xfId="10173" xr:uid="{148C5E60-6401-4704-936A-45D6A01D631D}"/>
    <cellStyle name="Total 234" xfId="10174" xr:uid="{178B15CD-044C-4DFE-9965-5711E570C94A}"/>
    <cellStyle name="Total 235" xfId="10175" xr:uid="{33F06C76-A0FC-4BBB-A3D5-3FC3442403E1}"/>
    <cellStyle name="Total 236" xfId="10176" xr:uid="{6D1950CF-8D0F-4649-92E2-738CCB1A2380}"/>
    <cellStyle name="Total 237" xfId="10177" xr:uid="{DCF47651-39BD-4286-B17D-A3FDD7211BD5}"/>
    <cellStyle name="Total 238" xfId="10178" xr:uid="{B79F683D-FE35-40BA-B594-50E025E7C1A1}"/>
    <cellStyle name="Total 239" xfId="10179" xr:uid="{26BC17A0-4DBF-49CB-96D1-CB7504F9F2E2}"/>
    <cellStyle name="Total 24" xfId="10180" xr:uid="{21A065AE-5413-42D1-B12B-447C355716B0}"/>
    <cellStyle name="Total 240" xfId="10181" xr:uid="{FA10B6E8-28C2-46B9-9CB9-CC85714A1290}"/>
    <cellStyle name="Total 241" xfId="10182" xr:uid="{A8929BFF-FECA-4C95-A897-3DF89D7D35CB}"/>
    <cellStyle name="Total 242" xfId="10183" xr:uid="{7DFE5C5A-1DDD-49FE-8E50-BDFAEF57C9C4}"/>
    <cellStyle name="Total 243" xfId="10184" xr:uid="{896DB92A-1E96-466B-8653-01AFD84F43C2}"/>
    <cellStyle name="Total 244" xfId="10185" xr:uid="{89BD07AA-6503-4CEA-B3AC-47D14022CD75}"/>
    <cellStyle name="Total 245" xfId="10186" xr:uid="{A32FA090-3331-43EA-B4C9-049C93ED7476}"/>
    <cellStyle name="Total 246" xfId="10187" xr:uid="{27F5DF49-5E40-4D79-814A-CB40CFCF08F8}"/>
    <cellStyle name="Total 247" xfId="10188" xr:uid="{00F81F2B-BD36-4343-BAF8-B76652B771E4}"/>
    <cellStyle name="Total 248" xfId="10189" xr:uid="{B810A407-4AB6-4F59-98CC-3A51A311AC71}"/>
    <cellStyle name="Total 249" xfId="10190" xr:uid="{1C43C747-D0A5-4DD3-BDFE-27F17EEB1BFA}"/>
    <cellStyle name="Total 25" xfId="10191" xr:uid="{E9AFD052-3886-4B86-A9CF-8B78828E3F42}"/>
    <cellStyle name="Total 250" xfId="10192" xr:uid="{DBA421EC-16F1-45C4-8BBB-29E50C33F79C}"/>
    <cellStyle name="Total 251" xfId="10193" xr:uid="{87E12C7B-8BFC-451C-B914-E5C3841824ED}"/>
    <cellStyle name="Total 252" xfId="10194" xr:uid="{5CD73EDC-49C9-44D5-B1DB-4644B58213A0}"/>
    <cellStyle name="Total 253" xfId="10195" xr:uid="{9A3079FD-C82D-46CE-86ED-8942BD192344}"/>
    <cellStyle name="Total 254" xfId="10196" xr:uid="{5B7ECB34-BEE6-4F6F-941E-6665681C86C1}"/>
    <cellStyle name="Total 255" xfId="10197" xr:uid="{920EE3E1-5BF7-4D6F-8FE1-950AD60291A3}"/>
    <cellStyle name="Total 26" xfId="10198" xr:uid="{1C4DBD64-0019-4A3E-97B8-DCB32133A5ED}"/>
    <cellStyle name="Total 27" xfId="10199" xr:uid="{CBD66CE7-6F7B-4F35-8ECB-1C051C9CB5AF}"/>
    <cellStyle name="Total 28" xfId="10200" xr:uid="{940BCE33-F498-41A9-9C5C-4F983F217A0C}"/>
    <cellStyle name="Total 29" xfId="10201" xr:uid="{7960AA94-671E-46E2-BDB1-C9442D877A97}"/>
    <cellStyle name="Total 3" xfId="10202" xr:uid="{4DECA5C2-A58D-4B60-A030-84183403E5E4}"/>
    <cellStyle name="Total 3 10" xfId="14774" xr:uid="{1EC0832D-D5EB-4869-8C46-A89AC4A025CC}"/>
    <cellStyle name="Total 3 10 2" xfId="17609" xr:uid="{DA689C18-283F-435F-AB71-F5E1AF56C98A}"/>
    <cellStyle name="Total 3 10 2 2" xfId="18011" xr:uid="{899968F0-8532-4D95-8831-E2160A6E1B94}"/>
    <cellStyle name="Total 3 10 2 2 2" xfId="33213" xr:uid="{DDFEEE5A-A483-4D23-9C48-923178A2BBF2}"/>
    <cellStyle name="Total 3 10 2 2 3" xfId="34557" xr:uid="{952B5321-8AB9-473A-9B53-FD0D781C1653}"/>
    <cellStyle name="Total 3 10 2 2 4" xfId="48055" xr:uid="{9157FFED-706A-42F3-BC3B-CB0A9F4F4A36}"/>
    <cellStyle name="Total 3 10 2 3" xfId="25417" xr:uid="{56977831-FE1F-4C1B-9721-589E98171073}"/>
    <cellStyle name="Total 3 10 2 3 2" xfId="33371" xr:uid="{93D7268E-1147-44B0-8527-1BC9B7B49601}"/>
    <cellStyle name="Total 3 10 2 3 3" xfId="41738" xr:uid="{0E9C8B78-5274-41A9-B6B8-5D8F4C94449B}"/>
    <cellStyle name="Total 3 10 2 3 4" xfId="48218" xr:uid="{80CE6A05-0431-4D18-BA17-FBBD52205CE3}"/>
    <cellStyle name="Total 3 10 2 4" xfId="25618" xr:uid="{D1D505D4-C3D4-4F05-B510-F6B72E1CB766}"/>
    <cellStyle name="Total 3 10 2 4 2" xfId="41939" xr:uid="{DD6EFB73-CC1F-4FF2-AD28-5F5E19F36501}"/>
    <cellStyle name="Total 3 10 2 4 3" xfId="48435" xr:uid="{61F5A1F6-356D-4F45-A29F-2C15E1B665DD}"/>
    <cellStyle name="Total 3 10 2 5" xfId="34125" xr:uid="{6DC46647-28B1-4071-B590-01548EC92F72}"/>
    <cellStyle name="Total 3 10 2 5 2" xfId="49003" xr:uid="{8670D478-F9DA-405B-81B7-E7E807D5105B}"/>
    <cellStyle name="Total 3 10 2 6" xfId="34988" xr:uid="{DD79799A-350A-48BC-88F8-9DB2DC157CF2}"/>
    <cellStyle name="Total 3 10 2 7" xfId="47662" xr:uid="{381F9F16-E058-4F57-AA57-78069218F11C}"/>
    <cellStyle name="Total 3 10 3" xfId="17810" xr:uid="{A6535DEC-76F8-4525-9F0A-A44D00EA76A9}"/>
    <cellStyle name="Total 3 10 3 2" xfId="32711" xr:uid="{695C4905-FE51-417E-B2CD-AF7779B0864D}"/>
    <cellStyle name="Total 3 10 3 3" xfId="34679" xr:uid="{09655ADE-AC80-430A-9E2E-E5AF94243354}"/>
    <cellStyle name="Total 3 10 3 4" xfId="47451" xr:uid="{83200821-0047-42F1-912F-B245B0F22C90}"/>
    <cellStyle name="Total 3 10 4" xfId="25077" xr:uid="{1B373902-C546-457A-80C5-8DFC9F107E8D}"/>
    <cellStyle name="Total 3 10 4 2" xfId="33443" xr:uid="{77BD4266-F26B-4C73-AB72-1A26DC14745F}"/>
    <cellStyle name="Total 3 10 4 3" xfId="41447" xr:uid="{FFB2E9F9-70D9-48F7-982D-0E3B9679C36C}"/>
    <cellStyle name="Total 3 10 4 4" xfId="48276" xr:uid="{3CCB120D-5A49-4B18-B07B-46D719AEEA14}"/>
    <cellStyle name="Total 3 10 5" xfId="34839" xr:uid="{1B1D2B9E-F6F5-4767-9914-6EB0BFB349EC}"/>
    <cellStyle name="Total 3 10 6" xfId="47445" xr:uid="{9C7272CB-EAC8-443D-A6D1-F202A54D4AEA}"/>
    <cellStyle name="Total 3 10 7" xfId="17386" xr:uid="{9D4CB956-0682-488C-8E83-55A88BDF349F}"/>
    <cellStyle name="Total 3 11" xfId="14775" xr:uid="{3263A7F8-BF10-474F-95EA-F5102746E9E8}"/>
    <cellStyle name="Total 3 11 2" xfId="17610" xr:uid="{971F2869-F3D6-4F2D-B224-DE68F114BF01}"/>
    <cellStyle name="Total 3 11 2 2" xfId="18012" xr:uid="{8AB2C690-C77B-4E06-9F54-0F00F8A0F1A4}"/>
    <cellStyle name="Total 3 11 2 2 2" xfId="33214" xr:uid="{0BC87BB3-9029-4E8C-8AB5-785515F8999B}"/>
    <cellStyle name="Total 3 11 2 2 3" xfId="34556" xr:uid="{17C2DB8E-EE62-4477-8562-AE80A819B3BD}"/>
    <cellStyle name="Total 3 11 2 2 4" xfId="48056" xr:uid="{7F707571-27A8-4F5F-A62D-CB6BF2C21B63}"/>
    <cellStyle name="Total 3 11 2 3" xfId="25418" xr:uid="{177D3AD0-E416-46AB-AEB3-3DC0EEF67BDB}"/>
    <cellStyle name="Total 3 11 2 3 2" xfId="33372" xr:uid="{4540D08E-8EEE-47A2-83DA-2B3EDBE24F01}"/>
    <cellStyle name="Total 3 11 2 3 3" xfId="41739" xr:uid="{5212A46B-F8CB-4501-9C89-062DDCA9A190}"/>
    <cellStyle name="Total 3 11 2 3 4" xfId="48219" xr:uid="{EC8C3122-CA78-4A7B-AC60-327C3135782E}"/>
    <cellStyle name="Total 3 11 2 4" xfId="25619" xr:uid="{04F41757-60E0-46D8-9EB5-85E60FE03636}"/>
    <cellStyle name="Total 3 11 2 4 2" xfId="41940" xr:uid="{BA2F39F8-5302-4649-9084-0BC652FF6D5A}"/>
    <cellStyle name="Total 3 11 2 4 3" xfId="48436" xr:uid="{D36ECC2B-8FDA-4C09-968F-B3B6229D64C2}"/>
    <cellStyle name="Total 3 11 2 5" xfId="34126" xr:uid="{15E12949-A840-4166-A1CC-8AF17A45F6C0}"/>
    <cellStyle name="Total 3 11 2 5 2" xfId="49004" xr:uid="{046B76E7-428D-49FB-AFA6-1FAAB5561993}"/>
    <cellStyle name="Total 3 11 2 6" xfId="40984" xr:uid="{899971C3-3217-4234-99C2-9F50BA41A6E7}"/>
    <cellStyle name="Total 3 11 2 7" xfId="47663" xr:uid="{45DB4A3D-CDD9-4A47-B925-9CA6E087F9A6}"/>
    <cellStyle name="Total 3 11 3" xfId="17811" xr:uid="{7CC20AB5-8DCC-4C73-AEAC-FE6F0D39BA8C}"/>
    <cellStyle name="Total 3 11 3 2" xfId="32712" xr:uid="{352026E1-AF65-457C-9E13-3396D8F665A3}"/>
    <cellStyle name="Total 3 11 3 3" xfId="34678" xr:uid="{9514657A-1ED7-472F-90ED-4ECB519907BF}"/>
    <cellStyle name="Total 3 11 3 4" xfId="47452" xr:uid="{C9E40012-EAEC-4918-A408-9EFC96E3C8DB}"/>
    <cellStyle name="Total 3 11 4" xfId="19261" xr:uid="{DFEACD8E-5890-46A8-9FAE-6ABA62F67FFA}"/>
    <cellStyle name="Total 3 11 4 2" xfId="33444" xr:uid="{BC52395F-5FD3-4897-BB3D-DAC92549D116}"/>
    <cellStyle name="Total 3 11 4 3" xfId="34223" xr:uid="{0C0916EF-304E-4DCA-A235-F39A79188EE8}"/>
    <cellStyle name="Total 3 11 4 4" xfId="48277" xr:uid="{7B36FFC8-999A-4566-AC03-56A951E62AF6}"/>
    <cellStyle name="Total 3 11 5" xfId="34838" xr:uid="{8FD88CA3-70DF-491A-989F-9D3B4A52E063}"/>
    <cellStyle name="Total 3 11 6" xfId="47446" xr:uid="{B4DCAC9D-5B87-4EBF-B00D-BC77836EABEA}"/>
    <cellStyle name="Total 3 11 7" xfId="17387" xr:uid="{8A71E9C3-83C9-4154-8B6B-6CE74BCA0D7F}"/>
    <cellStyle name="Total 3 12" xfId="14776" xr:uid="{08E6A3FC-4357-4D0F-B5B5-29B87DD35B4C}"/>
    <cellStyle name="Total 3 12 2" xfId="17611" xr:uid="{90F8D158-EFD9-46E1-8ECD-AD7771AF57E0}"/>
    <cellStyle name="Total 3 12 2 2" xfId="18013" xr:uid="{5D967163-575F-46B8-9878-5E6B299797FE}"/>
    <cellStyle name="Total 3 12 2 2 2" xfId="33215" xr:uid="{2F37AEF3-44C3-466A-B509-86F4A18111B7}"/>
    <cellStyle name="Total 3 12 2 2 3" xfId="34555" xr:uid="{48A5E91D-80BC-4004-AF8A-76C086589ABB}"/>
    <cellStyle name="Total 3 12 2 2 4" xfId="48057" xr:uid="{F81E72FA-6F04-464F-B253-3DEB948C8B86}"/>
    <cellStyle name="Total 3 12 2 3" xfId="25419" xr:uid="{536A2AAF-0E86-4B0D-A10E-5BCCC2E2232C}"/>
    <cellStyle name="Total 3 12 2 3 2" xfId="33373" xr:uid="{4309D3E9-D463-4000-B6A3-AD1262D7EABF}"/>
    <cellStyle name="Total 3 12 2 3 3" xfId="41740" xr:uid="{6163F78F-EFCB-4637-B0A9-94590E37B625}"/>
    <cellStyle name="Total 3 12 2 3 4" xfId="48220" xr:uid="{404E5D69-8B2F-401A-AB34-2D5E5E537082}"/>
    <cellStyle name="Total 3 12 2 4" xfId="25620" xr:uid="{793BA1EA-042D-4F11-A30D-6E8C42DCF6DA}"/>
    <cellStyle name="Total 3 12 2 4 2" xfId="41941" xr:uid="{666C4170-0D56-49AB-8AF5-BCE6E608F7DD}"/>
    <cellStyle name="Total 3 12 2 4 3" xfId="48437" xr:uid="{C0E19036-466D-4F45-8D82-455FB56B5BC6}"/>
    <cellStyle name="Total 3 12 2 5" xfId="34127" xr:uid="{CC211089-2AB8-4758-AD24-71DB0D88DE43}"/>
    <cellStyle name="Total 3 12 2 5 2" xfId="49005" xr:uid="{ABB01A85-D829-44BC-B0A6-5A088FEEAA86}"/>
    <cellStyle name="Total 3 12 2 6" xfId="34987" xr:uid="{4A8B4180-AABF-4584-9931-9C5C9C1246B2}"/>
    <cellStyle name="Total 3 12 2 7" xfId="47664" xr:uid="{890F4DA5-AA47-4B62-BAC7-96E51A50F041}"/>
    <cellStyle name="Total 3 12 3" xfId="17812" xr:uid="{CBBCFF44-311E-4560-8438-44C1CFFF85B3}"/>
    <cellStyle name="Total 3 12 3 2" xfId="32713" xr:uid="{75E6A4D8-F9DC-4177-ACC1-881DBB06B7CB}"/>
    <cellStyle name="Total 3 12 3 3" xfId="35804" xr:uid="{AEBCB2FD-6AB3-4376-89A2-7FF98FAEDE45}"/>
    <cellStyle name="Total 3 12 3 4" xfId="47453" xr:uid="{48E20368-F80D-46D8-94E4-A711B5CA6104}"/>
    <cellStyle name="Total 3 12 4" xfId="19260" xr:uid="{FF501569-8927-4438-B126-56B9B4EF0874}"/>
    <cellStyle name="Total 3 12 4 2" xfId="33445" xr:uid="{54470674-BC96-417E-838E-2FD117803FA1}"/>
    <cellStyle name="Total 3 12 4 3" xfId="34224" xr:uid="{9CA21CF3-6680-4B18-B881-BBB36FF71DEF}"/>
    <cellStyle name="Total 3 12 4 4" xfId="48278" xr:uid="{DAC89E41-B421-4F6D-87ED-080277055B98}"/>
    <cellStyle name="Total 3 12 5" xfId="34837" xr:uid="{4C022672-A2F8-4B20-87B3-E06BE53FA524}"/>
    <cellStyle name="Total 3 12 6" xfId="47447" xr:uid="{BFF923DA-28FB-482C-9B88-DF4229ABBFCF}"/>
    <cellStyle name="Total 3 12 7" xfId="17388" xr:uid="{ED0A1D33-4E2D-49D0-A38C-4A79C8664B52}"/>
    <cellStyle name="Total 3 13" xfId="16303" xr:uid="{484E45E2-D744-4827-9816-F9FC44A2245A}"/>
    <cellStyle name="Total 3 13 2" xfId="16431" xr:uid="{5F8CFE17-6553-47A6-B6C2-2935CFF8E1A7}"/>
    <cellStyle name="Total 3 14" xfId="24813" xr:uid="{CE8563BB-EDBD-41AE-B205-021264D53395}"/>
    <cellStyle name="Total 3 14 2" xfId="40986" xr:uid="{49DA7C67-7ADA-4B03-ADA4-77BF4A34EE8F}"/>
    <cellStyle name="Total 3 14 3" xfId="41279" xr:uid="{6B505B63-CFD9-4BF8-9428-6B7DD07CB7CA}"/>
    <cellStyle name="Total 3 2" xfId="14777" xr:uid="{C888AE58-D392-41DA-91B2-FE9BF310B99B}"/>
    <cellStyle name="Total 3 2 10" xfId="17389" xr:uid="{2D77EE3A-95C2-4966-A6E3-EE4DC059DAD0}"/>
    <cellStyle name="Total 3 2 2" xfId="14778" xr:uid="{55461740-3F72-4405-8075-0F0F4C68E5EC}"/>
    <cellStyle name="Total 3 2 2 2" xfId="17613" xr:uid="{C67A2B72-F0A2-4D70-8B11-BA560D65CF13}"/>
    <cellStyle name="Total 3 2 2 2 2" xfId="18015" xr:uid="{69DCC814-6F28-4D60-BC7E-1347E1A45768}"/>
    <cellStyle name="Total 3 2 2 2 2 2" xfId="24577" xr:uid="{D50F2EAB-4F12-4610-A826-B2EF01582D8A}"/>
    <cellStyle name="Total 3 2 2 2 2 2 2" xfId="18415" xr:uid="{7A823C61-0954-4426-8AF5-CB7AB9E47446}"/>
    <cellStyle name="Total 3 2 2 2 2 2 2 2" xfId="35894" xr:uid="{2FBB0264-1908-410F-88E4-FC814AA8D44B}"/>
    <cellStyle name="Total 3 2 2 2 2 2 2 3" xfId="34235" xr:uid="{54CEF07F-57DC-472D-AD6D-2CBFB3715CA6}"/>
    <cellStyle name="Total 3 2 2 2 2 2 3" xfId="27043" xr:uid="{48D4EA91-36C4-4FDF-8936-68C23F4A484A}"/>
    <cellStyle name="Total 3 2 2 2 2 3" xfId="18414" xr:uid="{3610D3CD-F8CB-4A05-849B-C3173179F6AD}"/>
    <cellStyle name="Total 3 2 2 2 2 3 2" xfId="35893" xr:uid="{C8A74981-5BF4-4592-8158-F3C598D0280D}"/>
    <cellStyle name="Total 3 2 2 2 2 3 3" xfId="34907" xr:uid="{077DABFB-733F-4813-822A-B9EC6CC63B81}"/>
    <cellStyle name="Total 3 2 2 2 2 4" xfId="27042" xr:uid="{287C8792-B304-4FDC-8503-5266A2EA95E4}"/>
    <cellStyle name="Total 3 2 2 2 3" xfId="24578" xr:uid="{5C598E29-06C5-4410-B50C-6FEC1C30E73B}"/>
    <cellStyle name="Total 3 2 2 2 3 2" xfId="18416" xr:uid="{3C38D3C6-3769-4ED0-A4FA-E0927461ABA0}"/>
    <cellStyle name="Total 3 2 2 2 3 2 2" xfId="35895" xr:uid="{A229B93D-0452-47E1-A218-86930E407F64}"/>
    <cellStyle name="Total 3 2 2 2 3 2 3" xfId="34903" xr:uid="{978C5FE5-4A80-4BBA-9820-FBF8CD53B1BF}"/>
    <cellStyle name="Total 3 2 2 2 3 3" xfId="27044" xr:uid="{FF262EC4-0406-4FC4-AA25-5E67A1C892B9}"/>
    <cellStyle name="Total 3 2 2 2 4" xfId="25421" xr:uid="{8A2B62FD-2601-4D02-85C3-E1622A16938B}"/>
    <cellStyle name="Total 3 2 2 2 4 2" xfId="32856" xr:uid="{2568B0DD-9D9C-4FC0-B907-4C423A29055D}"/>
    <cellStyle name="Total 3 2 2 2 4 3" xfId="41742" xr:uid="{09E5EAC9-4DBF-47FB-9D45-05FE2F832642}"/>
    <cellStyle name="Total 3 2 2 2 4 4" xfId="47666" xr:uid="{D6F6B0C3-3482-452F-B78E-8E9A0A2C7D3C}"/>
    <cellStyle name="Total 3 2 2 2 5" xfId="25622" xr:uid="{CB11A214-642C-4DFD-9B4F-D95860A6CDDB}"/>
    <cellStyle name="Total 3 2 2 2 5 2" xfId="41943" xr:uid="{0EC2CD4B-4D03-4CAC-B708-1578CF8017BE}"/>
    <cellStyle name="Total 3 2 2 2 5 3" xfId="48059" xr:uid="{2D29F19F-22AE-48F0-84B8-DBE524107801}"/>
    <cellStyle name="Total 3 2 2 2 6" xfId="18413" xr:uid="{4994A04D-045A-4DBA-8C0A-10C3688DC3D2}"/>
    <cellStyle name="Total 3 2 2 2 6 2" xfId="33375" xr:uid="{C93B548F-36D0-4743-91DD-8F09D5430FFF}"/>
    <cellStyle name="Total 3 2 2 2 6 3" xfId="35892" xr:uid="{6DCCCB6D-FD92-4E6F-AEF6-76A5CD505EA6}"/>
    <cellStyle name="Total 3 2 2 2 6 4" xfId="34908" xr:uid="{45FE5BAB-EB1C-4CA3-A528-BA976E01FFDC}"/>
    <cellStyle name="Total 3 2 2 2 7" xfId="33575" xr:uid="{4827D758-D0C2-4478-BC2D-7AE62DAE8485}"/>
    <cellStyle name="Total 3 2 2 2 7 2" xfId="48439" xr:uid="{9D6E9869-D813-4F14-BD13-B048C3C9B982}"/>
    <cellStyle name="Total 3 2 2 2 8" xfId="34129" xr:uid="{A7DBCE0D-9CD9-4A43-A67D-207CCA20EC7F}"/>
    <cellStyle name="Total 3 2 2 2 8 2" xfId="49007" xr:uid="{1B1934E9-4866-4E87-A53C-F28939E972AD}"/>
    <cellStyle name="Total 3 2 2 3" xfId="17814" xr:uid="{B023D023-BA28-4B62-9F6E-5E733D59A228}"/>
    <cellStyle name="Total 3 2 2 3 2" xfId="24580" xr:uid="{CFDF6CDB-280A-4047-B97A-D7EF2EFB5F47}"/>
    <cellStyle name="Total 3 2 2 3 2 2" xfId="18418" xr:uid="{834A7642-7460-4650-BCAB-9DBC04D14FDB}"/>
    <cellStyle name="Total 3 2 2 3 2 2 2" xfId="35897" xr:uid="{5609027C-E96F-4203-8B29-55F6406F1369}"/>
    <cellStyle name="Total 3 2 2 3 2 2 3" xfId="34905" xr:uid="{8703D5B1-F8A0-49B3-9E08-AD36833097FC}"/>
    <cellStyle name="Total 3 2 2 3 2 3" xfId="27046" xr:uid="{15725E17-36AC-49E4-A148-5E22DAA6CB96}"/>
    <cellStyle name="Total 3 2 2 3 3" xfId="24579" xr:uid="{91A87B9A-A7E1-4959-8932-818C9E31B1A8}"/>
    <cellStyle name="Total 3 2 2 3 3 2" xfId="40792" xr:uid="{39437BEB-67C6-42A6-8490-1A935168EE6F}"/>
    <cellStyle name="Total 3 2 2 3 3 3" xfId="41253" xr:uid="{D7F8B990-353A-43A8-97C4-F5BA99671B25}"/>
    <cellStyle name="Total 3 2 2 3 4" xfId="18417" xr:uid="{9588AF97-56BC-48C3-AE9F-59BDB8FC389D}"/>
    <cellStyle name="Total 3 2 2 3 4 2" xfId="35896" xr:uid="{F982A141-7A3D-4F79-8C15-E7228ED61FE8}"/>
    <cellStyle name="Total 3 2 2 3 4 3" xfId="34906" xr:uid="{D9E6E8E0-7E20-421B-96F2-85910C158571}"/>
    <cellStyle name="Total 3 2 2 3 5" xfId="27045" xr:uid="{D98FC7D1-65B5-4BD8-8B7F-589F1EE70544}"/>
    <cellStyle name="Total 3 2 2 4" xfId="24581" xr:uid="{17FB25D8-A8BF-4050-8B29-E0F5F00CAF3F}"/>
    <cellStyle name="Total 3 2 2 4 2" xfId="18419" xr:uid="{435040C0-6F8C-4B5E-9969-0DAE0EE2D5FB}"/>
    <cellStyle name="Total 3 2 2 4 2 2" xfId="35898" xr:uid="{D58EF6A0-49CF-467E-88D6-10EE6633A566}"/>
    <cellStyle name="Total 3 2 2 4 2 3" xfId="34904" xr:uid="{244742B0-CECA-4465-9343-AFB2D1AE89AF}"/>
    <cellStyle name="Total 3 2 2 4 3" xfId="27047" xr:uid="{C6ADF26B-CF7A-42E6-A4AE-B812B1755090}"/>
    <cellStyle name="Total 3 2 2 5" xfId="25079" xr:uid="{0CEBAA20-F441-4A81-B024-A70F7007B981}"/>
    <cellStyle name="Total 3 2 2 5 2" xfId="32715" xr:uid="{F70D0F87-B9E7-4F96-BCC9-2B37DB98E108}"/>
    <cellStyle name="Total 3 2 2 5 3" xfId="41449" xr:uid="{774A9FF2-2ED2-4419-AC9E-9ACD5EA7FE10}"/>
    <cellStyle name="Total 3 2 2 5 4" xfId="47455" xr:uid="{4EAE7923-B3D2-4376-82BD-49A502991A60}"/>
    <cellStyle name="Total 3 2 2 6" xfId="18412" xr:uid="{3DDAAC1F-1002-404C-A9DA-3D71E38B29F1}"/>
    <cellStyle name="Total 3 2 2 6 2" xfId="33447" xr:uid="{2362AB15-75D8-4CDF-B6C3-94FF8166CBF7}"/>
    <cellStyle name="Total 3 2 2 6 3" xfId="35891" xr:uid="{BDA2B9AB-BBE3-4B66-B8DC-F52546513672}"/>
    <cellStyle name="Total 3 2 2 6 4" xfId="41087" xr:uid="{BDE7B25B-1785-433A-AEA1-217B8A6E8BCE}"/>
    <cellStyle name="Total 3 2 2 7" xfId="17390" xr:uid="{F9EB01FA-7617-4713-9564-2B4959873B5E}"/>
    <cellStyle name="Total 3 2 3" xfId="14779" xr:uid="{D35C89FA-02D2-4266-B690-C18F55E0E436}"/>
    <cellStyle name="Total 3 2 3 2" xfId="17614" xr:uid="{8006B497-535D-405B-84F7-4AE35E97927E}"/>
    <cellStyle name="Total 3 2 3 2 2" xfId="18016" xr:uid="{2E16A342-377C-40F1-8626-C089B3D9E4BB}"/>
    <cellStyle name="Total 3 2 3 2 2 2" xfId="24603" xr:uid="{FBABFF67-C997-4597-9C01-60297A4402E7}"/>
    <cellStyle name="Total 3 2 3 2 2 2 2" xfId="40800" xr:uid="{C58EFF03-B011-4E4D-978C-D80CC813B2E6}"/>
    <cellStyle name="Total 3 2 3 2 2 2 3" xfId="41267" xr:uid="{DC1A9329-7685-4A36-8D53-0FCF088173EE}"/>
    <cellStyle name="Total 3 2 3 2 2 3" xfId="27048" xr:uid="{6E3E1F1C-6BC3-495C-8813-BB71BFC2393F}"/>
    <cellStyle name="Total 3 2 3 2 3" xfId="25422" xr:uid="{108CDFFC-392F-4ADF-8884-FE434E67E021}"/>
    <cellStyle name="Total 3 2 3 2 3 2" xfId="32857" xr:uid="{63588D44-24D3-4662-90BC-496DFB06F2AE}"/>
    <cellStyle name="Total 3 2 3 2 3 3" xfId="41743" xr:uid="{F142ECC8-55D6-403B-AE3A-DC2FCBD43098}"/>
    <cellStyle name="Total 3 2 3 2 3 4" xfId="47667" xr:uid="{CBBE5020-265A-4758-80AE-EC7EC2382889}"/>
    <cellStyle name="Total 3 2 3 2 4" xfId="25623" xr:uid="{4EFD60DE-2103-4738-8A1B-4DB950A6C18A}"/>
    <cellStyle name="Total 3 2 3 2 4 2" xfId="41944" xr:uid="{075F5E37-6C4F-4C17-BB0D-47889751F1D4}"/>
    <cellStyle name="Total 3 2 3 2 4 3" xfId="48060" xr:uid="{B789FAA3-D215-49C8-A774-9C1002EA33BD}"/>
    <cellStyle name="Total 3 2 3 2 5" xfId="18421" xr:uid="{28F7C16C-B29C-4D42-87CC-600A58668479}"/>
    <cellStyle name="Total 3 2 3 2 5 2" xfId="33376" xr:uid="{46BA30E0-D666-4062-93BC-D177DD00A4EB}"/>
    <cellStyle name="Total 3 2 3 2 5 3" xfId="35900" xr:uid="{7D59EDFD-2587-4F67-9B55-0BC1A5B33F44}"/>
    <cellStyle name="Total 3 2 3 2 5 4" xfId="34902" xr:uid="{0C340F3A-7A1A-489F-BD1F-9FAC4F697B75}"/>
    <cellStyle name="Total 3 2 3 2 6" xfId="33576" xr:uid="{C10F2FAC-F61C-4F55-AAB5-3582B3B0EAE5}"/>
    <cellStyle name="Total 3 2 3 2 6 2" xfId="48440" xr:uid="{B3942F13-E9A2-4587-A591-24E69382069E}"/>
    <cellStyle name="Total 3 2 3 2 7" xfId="34130" xr:uid="{B1A7A503-34D8-418A-BC7C-2FA3FBCADD5C}"/>
    <cellStyle name="Total 3 2 3 2 7 2" xfId="49008" xr:uid="{F15F5797-3E6E-475D-8076-6ADF26136FF6}"/>
    <cellStyle name="Total 3 2 3 3" xfId="17815" xr:uid="{B871046C-DA46-4C9B-AACA-164682318289}"/>
    <cellStyle name="Total 3 2 3 3 2" xfId="24583" xr:uid="{5BA95E24-8CDC-428F-8D0C-4504E455BD5D}"/>
    <cellStyle name="Total 3 2 3 3 2 2" xfId="40793" xr:uid="{67FC79E8-D966-44D7-8FD1-4BEEFDD1D114}"/>
    <cellStyle name="Total 3 2 3 3 2 3" xfId="41255" xr:uid="{9FB08C84-ABF5-41E6-8BA9-FF027F792DAF}"/>
    <cellStyle name="Total 3 2 3 3 3" xfId="18422" xr:uid="{3BBB10A1-BB39-43DA-BCE3-24D98746E539}"/>
    <cellStyle name="Total 3 2 3 3 3 2" xfId="35901" xr:uid="{B12C7C77-A2B3-48E0-9382-09E577B985A4}"/>
    <cellStyle name="Total 3 2 3 3 3 3" xfId="41088" xr:uid="{F0BB285C-6655-4945-8861-0F42856E5D92}"/>
    <cellStyle name="Total 3 2 3 3 4" xfId="27049" xr:uid="{39F50D85-22E2-46F4-95B0-E0927ECC0B5F}"/>
    <cellStyle name="Total 3 2 3 4" xfId="25080" xr:uid="{7BA69749-B09D-4A47-9F9C-2FEFF85BBDCB}"/>
    <cellStyle name="Total 3 2 3 4 2" xfId="32716" xr:uid="{F21BDB18-B358-4728-B47D-B5134A2600F1}"/>
    <cellStyle name="Total 3 2 3 4 3" xfId="41450" xr:uid="{1476906A-A15F-41AB-AA7C-F9A22E02519E}"/>
    <cellStyle name="Total 3 2 3 4 4" xfId="47456" xr:uid="{5E855018-7E38-4308-A20C-F8085E3D51FA}"/>
    <cellStyle name="Total 3 2 3 5" xfId="18420" xr:uid="{47D252AF-DE3B-4D49-9431-FB7F3449AD7A}"/>
    <cellStyle name="Total 3 2 3 5 2" xfId="33448" xr:uid="{BF22A200-AB77-4D61-BC79-D3E757DCBC3F}"/>
    <cellStyle name="Total 3 2 3 5 3" xfId="35899" xr:uid="{09BA7207-CDC0-4F6F-A9C5-8FE8D7859F4F}"/>
    <cellStyle name="Total 3 2 3 5 4" xfId="34234" xr:uid="{464729B6-7700-4B5A-B3A1-D0C6E4307D3E}"/>
    <cellStyle name="Total 3 2 3 6" xfId="17391" xr:uid="{FC77863E-60CB-46DF-B813-9E2A680FF14A}"/>
    <cellStyle name="Total 3 2 4" xfId="14780" xr:uid="{40AD05EE-F167-4848-AFD9-8949BB79C008}"/>
    <cellStyle name="Total 3 2 4 2" xfId="17615" xr:uid="{43ED43CE-16C4-4E5E-AB2E-890ADEDB4884}"/>
    <cellStyle name="Total 3 2 4 2 2" xfId="18017" xr:uid="{868B9694-1615-477D-B946-7415FCB6A8C6}"/>
    <cellStyle name="Total 3 2 4 2 2 2" xfId="32858" xr:uid="{516585A0-9509-4BD0-A3F0-327ECEBD98C9}"/>
    <cellStyle name="Total 3 2 4 2 2 3" xfId="34553" xr:uid="{80A65E2A-D678-4ECD-AFB8-1ED9C942E2C9}"/>
    <cellStyle name="Total 3 2 4 2 2 4" xfId="47668" xr:uid="{31E9CB70-B1B7-47FA-83EB-EE0D3715F185}"/>
    <cellStyle name="Total 3 2 4 2 3" xfId="25423" xr:uid="{B6E0D291-0AA0-47E5-9177-DD617238920A}"/>
    <cellStyle name="Total 3 2 4 2 3 2" xfId="33217" xr:uid="{4191E85A-F756-4409-B9FD-51EC9A6DE3D0}"/>
    <cellStyle name="Total 3 2 4 2 3 3" xfId="41744" xr:uid="{43AC9184-C739-42E2-B29B-7EC50A63BD5A}"/>
    <cellStyle name="Total 3 2 4 2 3 4" xfId="48061" xr:uid="{2B8E50CB-A0F7-4072-8346-2657E377D737}"/>
    <cellStyle name="Total 3 2 4 2 4" xfId="25624" xr:uid="{F341D281-733B-49B7-9D74-6844C72E5ED3}"/>
    <cellStyle name="Total 3 2 4 2 4 2" xfId="41945" xr:uid="{CF87CBCB-C83B-4ADB-9021-77FC4A3C9582}"/>
    <cellStyle name="Total 3 2 4 2 4 3" xfId="48222" xr:uid="{31775521-DF1E-472E-AF1A-4491FB5F490F}"/>
    <cellStyle name="Total 3 2 4 2 5" xfId="18424" xr:uid="{8A999A12-501A-4D5C-85CA-90BFD3E9E143}"/>
    <cellStyle name="Total 3 2 4 2 5 2" xfId="33577" xr:uid="{D7BFF59F-7049-4270-89C8-EA811533CEC5}"/>
    <cellStyle name="Total 3 2 4 2 5 3" xfId="35903" xr:uid="{0B3F9B4F-C8A7-4938-A6E2-CC8246B83CF8}"/>
    <cellStyle name="Total 3 2 4 2 5 4" xfId="34900" xr:uid="{AC9DB8A8-6273-4957-A673-21616A2C1984}"/>
    <cellStyle name="Total 3 2 4 2 6" xfId="34131" xr:uid="{F542CEE0-6B1E-4E4D-BD82-CA0E4D44CE56}"/>
    <cellStyle name="Total 3 2 4 2 6 2" xfId="49009" xr:uid="{01411DB5-7C7E-4AED-A8C3-89A0E52F3E3C}"/>
    <cellStyle name="Total 3 2 4 3" xfId="17816" xr:uid="{B673DA29-809C-4848-B61C-4D425442EC7E}"/>
    <cellStyle name="Total 3 2 4 3 2" xfId="32717" xr:uid="{EC69D36E-3516-42ED-94B4-18F6E268648D}"/>
    <cellStyle name="Total 3 2 4 3 3" xfId="34676" xr:uid="{7B3B8028-1B3F-4996-A6ED-07771B65A026}"/>
    <cellStyle name="Total 3 2 4 3 4" xfId="47457" xr:uid="{B897751E-1135-4AA2-A816-91B76C574840}"/>
    <cellStyle name="Total 3 2 4 4" xfId="24587" xr:uid="{194F5FD3-BA1A-408A-BB3D-FD0253532A2F}"/>
    <cellStyle name="Total 3 2 4 4 2" xfId="33449" xr:uid="{02B39651-2DCC-43DC-ACED-E9BF761B992B}"/>
    <cellStyle name="Total 3 2 4 4 3" xfId="41259" xr:uid="{EBC94F88-341F-41D1-8DDB-0ADBFCF7E538}"/>
    <cellStyle name="Total 3 2 4 4 4" xfId="48280" xr:uid="{D5A6963D-409A-4B0E-AEDE-F1A326085497}"/>
    <cellStyle name="Total 3 2 4 5" xfId="18423" xr:uid="{36326C2B-69A9-4044-94E0-A32DF207B7A4}"/>
    <cellStyle name="Total 3 2 4 5 2" xfId="35902" xr:uid="{EEE1D27D-D189-4DF3-8DC4-73BB1B444308}"/>
    <cellStyle name="Total 3 2 4 5 3" xfId="34901" xr:uid="{BD67FD91-DABB-4A07-AF22-818E5A6C41C2}"/>
    <cellStyle name="Total 3 2 4 6" xfId="17392" xr:uid="{F0101904-8983-467D-855B-6CD5DF5E43C9}"/>
    <cellStyle name="Total 3 2 5" xfId="14781" xr:uid="{D6B61216-E210-4E0F-86B7-172BDED93E41}"/>
    <cellStyle name="Total 3 2 5 2" xfId="17616" xr:uid="{CA1A400C-6C32-4D1A-9E19-7E588DF9E12F}"/>
    <cellStyle name="Total 3 2 5 2 2" xfId="18018" xr:uid="{F76E919D-54A4-4FC4-B540-D311F678CD89}"/>
    <cellStyle name="Total 3 2 5 2 2 2" xfId="33218" xr:uid="{EEFC089E-EBAB-4BC0-9E18-6DC5B109F266}"/>
    <cellStyle name="Total 3 2 5 2 2 3" xfId="34552" xr:uid="{ECBC8DFD-27BE-4D34-A3C3-2EED93B5305C}"/>
    <cellStyle name="Total 3 2 5 2 2 4" xfId="48062" xr:uid="{4957593D-E9BF-4140-BED6-C5B921E37277}"/>
    <cellStyle name="Total 3 2 5 2 3" xfId="25424" xr:uid="{54C75BFD-ED14-4DBA-8A7A-574EF89B0E68}"/>
    <cellStyle name="Total 3 2 5 2 3 2" xfId="33377" xr:uid="{54427370-5F0E-4B67-B56B-BC3BA6E263F3}"/>
    <cellStyle name="Total 3 2 5 2 3 3" xfId="41745" xr:uid="{4B92E7B0-D607-421A-B4F4-5212C81C42DF}"/>
    <cellStyle name="Total 3 2 5 2 3 4" xfId="48223" xr:uid="{D869778D-CE2E-44BC-A7BB-546C2706AB4C}"/>
    <cellStyle name="Total 3 2 5 2 4" xfId="25625" xr:uid="{1F0CDA42-FAD7-4EB0-83BB-C5E56C3C0218}"/>
    <cellStyle name="Total 3 2 5 2 4 2" xfId="41946" xr:uid="{92FAF485-FF31-4293-BA05-AE7A5B829995}"/>
    <cellStyle name="Total 3 2 5 2 4 3" xfId="48441" xr:uid="{A651E023-DB01-4B13-95EE-3180DC562AA3}"/>
    <cellStyle name="Total 3 2 5 2 5" xfId="34132" xr:uid="{CCACBB41-6615-40A5-A6E5-DA8136C5AB84}"/>
    <cellStyle name="Total 3 2 5 2 5 2" xfId="49010" xr:uid="{9B4AB351-EADC-42F4-AEB8-36596F050296}"/>
    <cellStyle name="Total 3 2 5 2 6" xfId="34985" xr:uid="{FF053F2C-947F-40EC-8EE5-55327CA23582}"/>
    <cellStyle name="Total 3 2 5 2 7" xfId="47669" xr:uid="{16BBBC8F-8363-478F-A38E-2A69E3308213}"/>
    <cellStyle name="Total 3 2 5 3" xfId="17817" xr:uid="{DEDF1092-8AD4-4D6C-B93E-D00E0BE0613B}"/>
    <cellStyle name="Total 3 2 5 3 2" xfId="32718" xr:uid="{746BE1E8-FA86-41B6-A9F7-B55D26F17F91}"/>
    <cellStyle name="Total 3 2 5 3 3" xfId="34675" xr:uid="{1361AE99-A60B-4C65-8F6A-E3FE2826CA88}"/>
    <cellStyle name="Total 3 2 5 3 4" xfId="47458" xr:uid="{2EF723D4-3D55-4B1C-9AD1-45059EB69412}"/>
    <cellStyle name="Total 3 2 5 4" xfId="25081" xr:uid="{77FEDC24-27B3-4B7D-A4EB-E7B2CA674606}"/>
    <cellStyle name="Total 3 2 5 4 2" xfId="33450" xr:uid="{BB367AB6-D81D-4AE6-911B-E42F56BD3AC5}"/>
    <cellStyle name="Total 3 2 5 4 3" xfId="41451" xr:uid="{ED042576-48BF-488D-9E01-2E7BF3D54D97}"/>
    <cellStyle name="Total 3 2 5 4 4" xfId="48281" xr:uid="{03A2777D-7738-47D5-BB6D-0DB4966F3488}"/>
    <cellStyle name="Total 3 2 5 5" xfId="18425" xr:uid="{9FBCF8E2-625C-4456-9E79-05EE9FB9E582}"/>
    <cellStyle name="Total 3 2 5 5 2" xfId="35904" xr:uid="{7BCF07F3-0ADC-46F9-A126-CC5FAB60F96D}"/>
    <cellStyle name="Total 3 2 5 5 3" xfId="34896" xr:uid="{7C9218D6-6776-4275-8668-596CF64D89DD}"/>
    <cellStyle name="Total 3 2 5 6" xfId="17393" xr:uid="{DFB28F6A-53B2-47BE-B2E2-B4269FA2E605}"/>
    <cellStyle name="Total 3 2 6" xfId="17612" xr:uid="{FD3D57A6-B0EA-44ED-9726-2BB7648519BB}"/>
    <cellStyle name="Total 3 2 6 2" xfId="18014" xr:uid="{E6827BE3-639C-45E4-AF99-F09E06D6A156}"/>
    <cellStyle name="Total 3 2 6 2 2" xfId="33216" xr:uid="{D31969F9-064D-472E-BC81-E3D43ECF1ADB}"/>
    <cellStyle name="Total 3 2 6 2 3" xfId="34554" xr:uid="{AAED1212-E4AC-47AF-8131-D521AA85185D}"/>
    <cellStyle name="Total 3 2 6 2 4" xfId="48058" xr:uid="{C705F78D-FED8-4D7C-8B74-99F4F1CEBFEC}"/>
    <cellStyle name="Total 3 2 6 3" xfId="25420" xr:uid="{89C9128F-9A00-4A3D-A0BD-8F695241AAEC}"/>
    <cellStyle name="Total 3 2 6 3 2" xfId="33374" xr:uid="{1918EFFB-28C2-409B-BD63-9405A29352E0}"/>
    <cellStyle name="Total 3 2 6 3 3" xfId="41741" xr:uid="{741B44DB-4667-4ACC-A96C-CC6A26036E00}"/>
    <cellStyle name="Total 3 2 6 3 4" xfId="48221" xr:uid="{DE84457A-1BEC-4BE7-9B17-7BEC6CF5D1A8}"/>
    <cellStyle name="Total 3 2 6 4" xfId="25621" xr:uid="{7FE6ED3F-6DAD-4E08-831F-D3D715DB1FFC}"/>
    <cellStyle name="Total 3 2 6 4 2" xfId="41942" xr:uid="{8D45AD67-1686-4CB6-9D5C-503670DFBA13}"/>
    <cellStyle name="Total 3 2 6 4 3" xfId="48438" xr:uid="{F8C9577D-BF9A-4B07-B364-D47C2869D12A}"/>
    <cellStyle name="Total 3 2 6 5" xfId="34128" xr:uid="{EE0D82CE-A2ED-4D88-A19E-7CE226E364C1}"/>
    <cellStyle name="Total 3 2 6 5 2" xfId="49006" xr:uid="{6E0DDB4F-A8FD-4A07-9DF0-EAD4B0A6566F}"/>
    <cellStyle name="Total 3 2 6 6" xfId="34986" xr:uid="{BF56277F-B632-482A-90E0-C024ABAFA640}"/>
    <cellStyle name="Total 3 2 6 7" xfId="47665" xr:uid="{58B9B9BA-35E5-42D9-908B-3881883186F7}"/>
    <cellStyle name="Total 3 2 7" xfId="17813" xr:uid="{48C3843B-7B3D-407A-BD26-79A7D4A04E74}"/>
    <cellStyle name="Total 3 2 7 2" xfId="32714" xr:uid="{33F4EBD4-ADBC-4C52-9BBB-FE170DF14A16}"/>
    <cellStyle name="Total 3 2 7 3" xfId="34677" xr:uid="{ECA28D9D-421D-4A65-B498-F23C4428F1D3}"/>
    <cellStyle name="Total 3 2 7 4" xfId="47454" xr:uid="{879901C4-1BF8-44E5-AEBE-4D77F4B6D3B6}"/>
    <cellStyle name="Total 3 2 8" xfId="25078" xr:uid="{D165A73C-B78A-4D94-9989-8F63D9B528F3}"/>
    <cellStyle name="Total 3 2 8 2" xfId="33446" xr:uid="{17ED3173-6B2D-4752-8921-E5C151FD2836}"/>
    <cellStyle name="Total 3 2 8 3" xfId="41448" xr:uid="{697C3B78-D344-412B-A1CB-B0D3D851309C}"/>
    <cellStyle name="Total 3 2 8 4" xfId="48279" xr:uid="{7734DE2D-BCE1-461D-9D11-A1944A5CCFA9}"/>
    <cellStyle name="Total 3 2 9" xfId="24940" xr:uid="{4277B1CE-2CE6-4B4C-8ADE-2431B952DA9D}"/>
    <cellStyle name="Total 3 2 9 2" xfId="41068" xr:uid="{59604888-A1E9-410C-BC4B-E381922D5613}"/>
    <cellStyle name="Total 3 2 9 3" xfId="41379" xr:uid="{B551337B-A0BE-4085-A15B-76BDFA40DE6C}"/>
    <cellStyle name="Total 3 3" xfId="14782" xr:uid="{BCFA58C0-E465-42E4-8490-2BA8BBFD46D5}"/>
    <cellStyle name="Total 3 3 10" xfId="17394" xr:uid="{4105C26F-2121-457F-AA49-341C3891F4D1}"/>
    <cellStyle name="Total 3 3 2" xfId="14783" xr:uid="{1B9B392E-2BE4-4151-A27B-560C394A0B5E}"/>
    <cellStyle name="Total 3 3 2 2" xfId="17618" xr:uid="{F91E5179-448D-45F1-9B25-CFB6BFBBC7C8}"/>
    <cellStyle name="Total 3 3 2 2 2" xfId="18020" xr:uid="{3FE7D5CF-AE98-422B-A487-2D5BAA782D6B}"/>
    <cellStyle name="Total 3 3 2 2 2 2" xfId="24589" xr:uid="{86ECEAED-916E-49E4-933A-FBFE9CA0CE0F}"/>
    <cellStyle name="Total 3 3 2 2 2 2 2" xfId="18429" xr:uid="{18A32D79-46F6-4F5C-AAF1-30E4932B1B2D}"/>
    <cellStyle name="Total 3 3 2 2 2 2 2 2" xfId="35908" xr:uid="{45E34CBE-B92F-4FE4-89AD-C4F60D2D8B2A}"/>
    <cellStyle name="Total 3 3 2 2 2 2 2 3" xfId="34233" xr:uid="{A28F572B-EC9D-48AB-AC58-6BB36B9A8319}"/>
    <cellStyle name="Total 3 3 2 2 2 2 3" xfId="27051" xr:uid="{6B083B89-74B9-46FA-9DB2-2F26B9EC77B1}"/>
    <cellStyle name="Total 3 3 2 2 2 3" xfId="18428" xr:uid="{5D12DE71-17F6-46D9-9302-48E1FBDF5D93}"/>
    <cellStyle name="Total 3 3 2 2 2 3 2" xfId="35907" xr:uid="{5F8FC8D0-F212-4EE0-A585-465DC97FE35E}"/>
    <cellStyle name="Total 3 3 2 2 2 3 3" xfId="34897" xr:uid="{D1B88D75-F745-4A8F-BAEB-A8416BE5A65E}"/>
    <cellStyle name="Total 3 3 2 2 2 4" xfId="27050" xr:uid="{940BF91D-7C74-4045-A354-3B09114D7294}"/>
    <cellStyle name="Total 3 3 2 2 3" xfId="24590" xr:uid="{871812AE-217E-465B-992E-D8D06ABFCDBC}"/>
    <cellStyle name="Total 3 3 2 2 3 2" xfId="18430" xr:uid="{0CD7C42F-1548-4424-9827-600BE2DEDCFF}"/>
    <cellStyle name="Total 3 3 2 2 3 2 2" xfId="35909" xr:uid="{FACE0EA7-52CC-45D9-9606-BBB6D2883409}"/>
    <cellStyle name="Total 3 3 2 2 3 2 3" xfId="34232" xr:uid="{2EB22246-CD38-4C8C-9008-EC807766D739}"/>
    <cellStyle name="Total 3 3 2 2 3 3" xfId="27052" xr:uid="{F8094C9F-4819-4CD9-AABB-7A1AB81DBB14}"/>
    <cellStyle name="Total 3 3 2 2 4" xfId="25426" xr:uid="{54BEEDC3-A641-4149-BE76-D6F968A71509}"/>
    <cellStyle name="Total 3 3 2 2 4 2" xfId="32859" xr:uid="{A009DA92-11A0-45FD-9498-CE62630E0C1E}"/>
    <cellStyle name="Total 3 3 2 2 4 3" xfId="41747" xr:uid="{26571762-3FC8-4357-8C8B-996284054C3F}"/>
    <cellStyle name="Total 3 3 2 2 4 4" xfId="47671" xr:uid="{1C4EBC40-B45A-4DF5-94B3-526C5FDF237C}"/>
    <cellStyle name="Total 3 3 2 2 5" xfId="25627" xr:uid="{7CDFBB8D-95D8-49BB-BC19-B8701811064B}"/>
    <cellStyle name="Total 3 3 2 2 5 2" xfId="41948" xr:uid="{D63E6FE1-A9F6-4B03-9AE8-D514F4DF6BD3}"/>
    <cellStyle name="Total 3 3 2 2 5 3" xfId="48064" xr:uid="{2E74965B-E5E2-4981-B843-4669F634CF2B}"/>
    <cellStyle name="Total 3 3 2 2 6" xfId="18427" xr:uid="{3BCDE8D9-9754-4C12-AD1C-72A7D4A7FD6A}"/>
    <cellStyle name="Total 3 3 2 2 6 2" xfId="33379" xr:uid="{E104DC0C-DEA6-4059-94B9-912E8EB0B1CC}"/>
    <cellStyle name="Total 3 3 2 2 6 3" xfId="35906" xr:uid="{63578F37-DA82-4387-AE57-254A5D198E75}"/>
    <cellStyle name="Total 3 3 2 2 6 4" xfId="34898" xr:uid="{8EBD4D7D-D9D6-4767-AB63-15E4BD56C0CF}"/>
    <cellStyle name="Total 3 3 2 2 7" xfId="33578" xr:uid="{B3C876F0-FBCA-4437-918B-8F9DAE9ED8D8}"/>
    <cellStyle name="Total 3 3 2 2 7 2" xfId="48443" xr:uid="{A1B0C03E-237B-461B-962C-9C5B2B157A8F}"/>
    <cellStyle name="Total 3 3 2 2 8" xfId="34134" xr:uid="{E6EF6F97-D612-4647-BF43-4744FAA9BB1F}"/>
    <cellStyle name="Total 3 3 2 2 8 2" xfId="49012" xr:uid="{6CA2DCF1-7EBB-4144-AC3A-052B5B7211AF}"/>
    <cellStyle name="Total 3 3 2 3" xfId="17819" xr:uid="{B9999D0B-28E5-45A1-9A31-F4C3B366372C}"/>
    <cellStyle name="Total 3 3 2 3 2" xfId="24592" xr:uid="{E3F6053B-773F-4E13-8482-E34EB50B5F82}"/>
    <cellStyle name="Total 3 3 2 3 2 2" xfId="18431" xr:uid="{D4378DD2-3BE2-4578-9609-0B032A49A08A}"/>
    <cellStyle name="Total 3 3 2 3 2 2 2" xfId="35910" xr:uid="{5C81A5E8-80F9-432C-A2DB-2E62294B6A56}"/>
    <cellStyle name="Total 3 3 2 3 2 2 3" xfId="34895" xr:uid="{BCECAF0F-E188-46D6-B273-803D96362081}"/>
    <cellStyle name="Total 3 3 2 3 2 3" xfId="27054" xr:uid="{FD8DF918-32FF-433D-B37E-BDB9D1477949}"/>
    <cellStyle name="Total 3 3 2 3 3" xfId="24591" xr:uid="{1C81B0C4-4700-43AB-8C09-F275B88109DF}"/>
    <cellStyle name="Total 3 3 2 3 3 2" xfId="40794" xr:uid="{DE8DE8AC-FD80-44B2-9C0D-8C11BBE45AE8}"/>
    <cellStyle name="Total 3 3 2 3 3 3" xfId="41261" xr:uid="{42D83617-ADA7-4242-9656-62619C0C7AA1}"/>
    <cellStyle name="Total 3 3 2 3 4" xfId="25116" xr:uid="{AC9C59B9-99F1-4A4E-A558-96BD9B8EB763}"/>
    <cellStyle name="Total 3 3 2 3 4 2" xfId="41123" xr:uid="{8F56F9CB-7F07-4B59-931B-5123ADFD9A30}"/>
    <cellStyle name="Total 3 3 2 3 4 3" xfId="41480" xr:uid="{E09B1348-6193-47AE-86A4-C3DD102DFB1A}"/>
    <cellStyle name="Total 3 3 2 3 5" xfId="27053" xr:uid="{3F0409A4-61AA-4DC9-8A3D-C04AFA838376}"/>
    <cellStyle name="Total 3 3 2 4" xfId="24593" xr:uid="{2A600169-1F4A-44EF-90EE-5B39FE1F9967}"/>
    <cellStyle name="Total 3 3 2 4 2" xfId="18432" xr:uid="{E9EA3DC4-1B56-4E57-8545-F665BED08AE0}"/>
    <cellStyle name="Total 3 3 2 4 2 2" xfId="35911" xr:uid="{B544CB94-A617-44AB-BDB5-3A1071DB77A7}"/>
    <cellStyle name="Total 3 3 2 4 2 3" xfId="41089" xr:uid="{92414BD2-5D0D-4ADD-A4F4-09732B1A3179}"/>
    <cellStyle name="Total 3 3 2 4 3" xfId="27055" xr:uid="{CAE434C5-706F-44FA-83BD-90D95D63F36E}"/>
    <cellStyle name="Total 3 3 2 5" xfId="25083" xr:uid="{28184E29-B1F2-4AAF-BF0C-4F7927F505EF}"/>
    <cellStyle name="Total 3 3 2 5 2" xfId="32720" xr:uid="{06E6104A-3BFB-45C9-9ADC-C13C87D660C2}"/>
    <cellStyle name="Total 3 3 2 5 3" xfId="41453" xr:uid="{CEE436CD-9CE7-4CA7-A165-754C4D7C4A02}"/>
    <cellStyle name="Total 3 3 2 5 4" xfId="47460" xr:uid="{E658BFA1-EFE3-4470-9CBB-F83BEF872650}"/>
    <cellStyle name="Total 3 3 2 6" xfId="18426" xr:uid="{11B0C4CC-5A85-4CE2-942E-746B9F7EC617}"/>
    <cellStyle name="Total 3 3 2 6 2" xfId="33452" xr:uid="{F6520FA0-65E6-41DC-A8C1-EB4D7DA8FD66}"/>
    <cellStyle name="Total 3 3 2 6 3" xfId="35905" xr:uid="{E675B262-E5FF-44EE-BB59-E7B430EA38FC}"/>
    <cellStyle name="Total 3 3 2 6 4" xfId="34899" xr:uid="{13A6C727-0AB1-459D-82D6-CF9BEE314FCB}"/>
    <cellStyle name="Total 3 3 2 7" xfId="17395" xr:uid="{7F5073EF-9276-47AE-84FC-B49933A483AC}"/>
    <cellStyle name="Total 3 3 3" xfId="14784" xr:uid="{E4F0632B-FB10-4422-9967-B51B67CB6162}"/>
    <cellStyle name="Total 3 3 3 2" xfId="17619" xr:uid="{8976CA95-FA20-4BEC-BCFC-4DA1F1C93634}"/>
    <cellStyle name="Total 3 3 3 2 2" xfId="18021" xr:uid="{CC7BC063-1277-4C33-A247-D32E629D5356}"/>
    <cellStyle name="Total 3 3 3 2 2 2" xfId="18435" xr:uid="{23A00D46-5DAF-46CB-B459-7B98A7ECF0C7}"/>
    <cellStyle name="Total 3 3 3 2 2 2 2" xfId="35914" xr:uid="{D6F05E1A-B25E-4FD2-ADAC-4CBD5B31F811}"/>
    <cellStyle name="Total 3 3 3 2 2 2 3" xfId="34889" xr:uid="{8E8C09DF-3FB7-4A11-A692-508A74EE12FF}"/>
    <cellStyle name="Total 3 3 3 2 2 3" xfId="27056" xr:uid="{085601A8-9898-4844-9D10-B6064162E50E}"/>
    <cellStyle name="Total 3 3 3 2 3" xfId="25427" xr:uid="{0E26EA0F-316A-4319-8DB0-14D312993867}"/>
    <cellStyle name="Total 3 3 3 2 3 2" xfId="32860" xr:uid="{B7D34F65-56C3-470D-B029-0700BDA9D1B8}"/>
    <cellStyle name="Total 3 3 3 2 3 3" xfId="41748" xr:uid="{B9400D3E-CD6D-44EB-8FAE-1B4264D2E369}"/>
    <cellStyle name="Total 3 3 3 2 3 4" xfId="47672" xr:uid="{D2DA9369-4029-4BA6-BF38-A1B75F06A97A}"/>
    <cellStyle name="Total 3 3 3 2 4" xfId="25628" xr:uid="{370B2D79-E55C-43F6-BE44-37ABC7EF7D4A}"/>
    <cellStyle name="Total 3 3 3 2 4 2" xfId="41949" xr:uid="{BD6BF1E3-4460-4039-AC3F-FCED13A5043E}"/>
    <cellStyle name="Total 3 3 3 2 4 3" xfId="48065" xr:uid="{63296E19-F838-4E42-A683-780D5D223B39}"/>
    <cellStyle name="Total 3 3 3 2 5" xfId="18434" xr:uid="{ED3F96C6-2CBC-4135-A88E-FCD2A24A9B19}"/>
    <cellStyle name="Total 3 3 3 2 5 2" xfId="33380" xr:uid="{AD45991E-CF4E-419B-8D02-6D6C36610DFF}"/>
    <cellStyle name="Total 3 3 3 2 5 3" xfId="35913" xr:uid="{C875C218-EAD0-47F2-84F5-FAA15FF78BD5}"/>
    <cellStyle name="Total 3 3 3 2 5 4" xfId="34893" xr:uid="{8A85DD74-59A5-4E3C-BA1E-B8C88EF9060C}"/>
    <cellStyle name="Total 3 3 3 2 6" xfId="33579" xr:uid="{6DCBBDF6-B250-469E-9677-D95139C96643}"/>
    <cellStyle name="Total 3 3 3 2 6 2" xfId="48444" xr:uid="{6E724B2B-931B-4192-AE37-FAD23C9FA234}"/>
    <cellStyle name="Total 3 3 3 2 7" xfId="34135" xr:uid="{877D7532-5EF2-492E-9741-E4839114BC79}"/>
    <cellStyle name="Total 3 3 3 2 7 2" xfId="49013" xr:uid="{71991ABA-EC58-4C42-9F80-A8D30D37D46D}"/>
    <cellStyle name="Total 3 3 3 3" xfId="17820" xr:uid="{D9F52859-0938-4632-B273-6003DFB8E150}"/>
    <cellStyle name="Total 3 3 3 3 2" xfId="24594" xr:uid="{B5F91F50-30CD-4CFC-9939-7E9FC109BB3E}"/>
    <cellStyle name="Total 3 3 3 3 2 2" xfId="40795" xr:uid="{6596C87F-1D55-4448-9798-76866D60BA0B}"/>
    <cellStyle name="Total 3 3 3 3 2 3" xfId="41262" xr:uid="{37A3075C-024E-43BA-BFA5-C509C0F1C439}"/>
    <cellStyle name="Total 3 3 3 3 3" xfId="18436" xr:uid="{EED217C2-352B-4CF5-B30D-FB4FBBC84B33}"/>
    <cellStyle name="Total 3 3 3 3 3 2" xfId="35915" xr:uid="{C03E143B-3DE6-4B49-8741-59ADC114C82E}"/>
    <cellStyle name="Total 3 3 3 3 3 3" xfId="34892" xr:uid="{1E9A9B76-CFAE-4CDF-9D14-3E903BD35A23}"/>
    <cellStyle name="Total 3 3 3 3 4" xfId="27057" xr:uid="{2F73DFD6-99C8-429D-A1FE-8D8A15DAF10B}"/>
    <cellStyle name="Total 3 3 3 4" xfId="19234" xr:uid="{0E40E2D5-6870-4B4D-AD36-AA4F36B8D9D5}"/>
    <cellStyle name="Total 3 3 3 4 2" xfId="32721" xr:uid="{A1C22062-F611-445F-89AB-4E9686BB83A7}"/>
    <cellStyle name="Total 3 3 3 4 3" xfId="34267" xr:uid="{5F89882D-2D8D-4418-970C-1D2D9AFB33C8}"/>
    <cellStyle name="Total 3 3 3 4 4" xfId="47461" xr:uid="{FEB5E596-6DCD-44C2-80AC-EAD67B22F37C}"/>
    <cellStyle name="Total 3 3 3 5" xfId="18433" xr:uid="{81B37281-2C81-42F9-9FB8-9EFE59D66347}"/>
    <cellStyle name="Total 3 3 3 5 2" xfId="33453" xr:uid="{3030F0AF-4390-4BA1-9C93-3FB98E0987D3}"/>
    <cellStyle name="Total 3 3 3 5 3" xfId="35912" xr:uid="{D727748D-098D-4467-891A-5E65D42A1D13}"/>
    <cellStyle name="Total 3 3 3 5 4" xfId="34894" xr:uid="{F556E52F-1CB7-41A5-B601-A31075BBF906}"/>
    <cellStyle name="Total 3 3 3 6" xfId="17396" xr:uid="{F13C2CC4-9D3A-4E8E-9030-A66E20FA2A18}"/>
    <cellStyle name="Total 3 3 4" xfId="14785" xr:uid="{5F66CD58-6DD1-4418-A7B2-194A0D1E5FAA}"/>
    <cellStyle name="Total 3 3 4 2" xfId="17620" xr:uid="{6BE90BFD-43FF-47E1-AB58-D28AC44A8B0E}"/>
    <cellStyle name="Total 3 3 4 2 2" xfId="18022" xr:uid="{61216ED9-6308-4FA6-9F51-CF6F2A73D4AD}"/>
    <cellStyle name="Total 3 3 4 2 2 2" xfId="32861" xr:uid="{CDB87D32-A061-4CEC-A1CE-45147DB3E166}"/>
    <cellStyle name="Total 3 3 4 2 2 3" xfId="34550" xr:uid="{EB3CC163-B922-44EA-90CC-D1523CA88E94}"/>
    <cellStyle name="Total 3 3 4 2 2 4" xfId="47673" xr:uid="{D6CC7AA8-831F-4EB5-AD48-ACCBD0A3FE02}"/>
    <cellStyle name="Total 3 3 4 2 3" xfId="25428" xr:uid="{2B4B3713-795A-4350-BEC8-06D25E4706B9}"/>
    <cellStyle name="Total 3 3 4 2 3 2" xfId="33220" xr:uid="{3CD48BFE-308F-4BCB-AC46-A050AD91FF89}"/>
    <cellStyle name="Total 3 3 4 2 3 3" xfId="41749" xr:uid="{AD4EE8B5-9CE4-4369-9C1E-41138091BA19}"/>
    <cellStyle name="Total 3 3 4 2 3 4" xfId="48066" xr:uid="{8AF60717-CCE8-434A-BDB5-AD0B8ED4F184}"/>
    <cellStyle name="Total 3 3 4 2 4" xfId="25629" xr:uid="{A98607AB-F8ED-43BF-A5FF-916D59813E1F}"/>
    <cellStyle name="Total 3 3 4 2 4 2" xfId="41950" xr:uid="{277B4656-F1D2-45EA-9BCE-03238295E47E}"/>
    <cellStyle name="Total 3 3 4 2 4 3" xfId="48225" xr:uid="{52C2D936-B2C2-4792-B393-4D4BEE1A7336}"/>
    <cellStyle name="Total 3 3 4 2 5" xfId="18438" xr:uid="{CB34C511-FC52-4D79-8EC0-56EC1A7FB6E1}"/>
    <cellStyle name="Total 3 3 4 2 5 2" xfId="33580" xr:uid="{2B45D1C8-9260-4061-9F7F-52D97F984261}"/>
    <cellStyle name="Total 3 3 4 2 5 3" xfId="35917" xr:uid="{34466B27-EBED-4A3C-91C9-C8EBC4CFC918}"/>
    <cellStyle name="Total 3 3 4 2 5 4" xfId="34890" xr:uid="{41D577BE-CECC-4E4F-8C54-D37457DA2E96}"/>
    <cellStyle name="Total 3 3 4 2 6" xfId="34136" xr:uid="{010F2E18-1DB2-4946-B8BA-E0E490ED9AF7}"/>
    <cellStyle name="Total 3 3 4 2 6 2" xfId="49014" xr:uid="{DA4E37E6-0FC4-4A11-B644-2FEDB6E39A9D}"/>
    <cellStyle name="Total 3 3 4 3" xfId="17821" xr:uid="{B3704F24-275E-4F4B-BC41-3015AC8344B9}"/>
    <cellStyle name="Total 3 3 4 3 2" xfId="32722" xr:uid="{BF8ABE2A-89C3-4ABE-95FA-E3938D3C8095}"/>
    <cellStyle name="Total 3 3 4 3 3" xfId="34673" xr:uid="{031F2E1C-9B11-4FBD-AACC-94C5D73DCE5F}"/>
    <cellStyle name="Total 3 3 4 3 4" xfId="47462" xr:uid="{5ACF93ED-40A3-4A0E-898D-8EC65CA74A45}"/>
    <cellStyle name="Total 3 3 4 4" xfId="25107" xr:uid="{3EECF2CA-20EF-4656-AFC6-350028266D6A}"/>
    <cellStyle name="Total 3 3 4 4 2" xfId="33454" xr:uid="{1415A6C8-F67F-46BE-B791-E2732653715A}"/>
    <cellStyle name="Total 3 3 4 4 3" xfId="41473" xr:uid="{A152F56F-C458-4536-B653-149EB3803B70}"/>
    <cellStyle name="Total 3 3 4 4 4" xfId="48283" xr:uid="{29CEF7A0-39A8-4B72-917A-F56646E2762B}"/>
    <cellStyle name="Total 3 3 4 5" xfId="18437" xr:uid="{DFCB8A9F-0B75-4CBF-9564-85027F215DD8}"/>
    <cellStyle name="Total 3 3 4 5 2" xfId="35916" xr:uid="{BF433277-1537-4004-8DCF-4DC0DAB00EB2}"/>
    <cellStyle name="Total 3 3 4 5 3" xfId="34891" xr:uid="{E4DED5D9-3CB7-43FC-9523-4680ADEC5793}"/>
    <cellStyle name="Total 3 3 4 6" xfId="17397" xr:uid="{66BB63F8-82BA-41D8-8131-035DCEDCD61D}"/>
    <cellStyle name="Total 3 3 5" xfId="14786" xr:uid="{83386EE9-98C4-4213-A52E-6E20DA25AB75}"/>
    <cellStyle name="Total 3 3 5 2" xfId="17621" xr:uid="{C91B44EA-CB0E-49E6-A0A3-224A1B035ADC}"/>
    <cellStyle name="Total 3 3 5 2 2" xfId="18023" xr:uid="{A8BF5037-EDF0-40CB-8B14-05293A2656BE}"/>
    <cellStyle name="Total 3 3 5 2 2 2" xfId="33221" xr:uid="{3C3A9FA9-7BA7-4A55-BDEE-697104802DA8}"/>
    <cellStyle name="Total 3 3 5 2 2 3" xfId="34549" xr:uid="{3A061F33-61A2-4504-8E2D-C3A964A5E541}"/>
    <cellStyle name="Total 3 3 5 2 2 4" xfId="48067" xr:uid="{1FFCC3CA-8D75-4439-9EE9-8C6CB9483557}"/>
    <cellStyle name="Total 3 3 5 2 3" xfId="25429" xr:uid="{12BD7868-B6C5-4161-8742-C4258492F47C}"/>
    <cellStyle name="Total 3 3 5 2 3 2" xfId="33381" xr:uid="{B0148930-0A09-4670-92B6-6ECB3CA1CD89}"/>
    <cellStyle name="Total 3 3 5 2 3 3" xfId="41750" xr:uid="{3B88F235-29B2-43F6-898E-B173C96EC32F}"/>
    <cellStyle name="Total 3 3 5 2 3 4" xfId="48226" xr:uid="{8F419681-703C-46DF-9E16-D451F6C57E91}"/>
    <cellStyle name="Total 3 3 5 2 4" xfId="25630" xr:uid="{C335FA9D-336D-4072-B456-EB090C2C1463}"/>
    <cellStyle name="Total 3 3 5 2 4 2" xfId="41951" xr:uid="{82514751-9376-4B61-9E65-6C883C0F3957}"/>
    <cellStyle name="Total 3 3 5 2 4 3" xfId="48445" xr:uid="{161A062D-9010-44AB-B143-DE3B25546DDD}"/>
    <cellStyle name="Total 3 3 5 2 5" xfId="34137" xr:uid="{8A5BBDA2-D5DB-4C9D-A904-95F8703A5C08}"/>
    <cellStyle name="Total 3 3 5 2 5 2" xfId="49015" xr:uid="{00BFDE52-3123-4306-A592-156309B572CD}"/>
    <cellStyle name="Total 3 3 5 2 6" xfId="34762" xr:uid="{0AA0DB97-C790-4E39-BEDD-ED85A6BE8BBF}"/>
    <cellStyle name="Total 3 3 5 2 7" xfId="47674" xr:uid="{7BE343F4-5C7C-4B21-B107-553D22B22F88}"/>
    <cellStyle name="Total 3 3 5 3" xfId="17822" xr:uid="{4F6E04BC-13A9-45C5-ADA8-0F57E1D7622E}"/>
    <cellStyle name="Total 3 3 5 3 2" xfId="32723" xr:uid="{E0CBB0C6-96C9-4F2F-B52F-352F011309B2}"/>
    <cellStyle name="Total 3 3 5 3 3" xfId="34672" xr:uid="{77E15AE4-C8F2-4534-B883-D56B92E030EA}"/>
    <cellStyle name="Total 3 3 5 3 4" xfId="47463" xr:uid="{4F2A8EAA-4A27-46DB-934C-CEC7CA640A17}"/>
    <cellStyle name="Total 3 3 5 4" xfId="19258" xr:uid="{C56FFC76-CF94-4F9A-87AE-5D1165F36FEA}"/>
    <cellStyle name="Total 3 3 5 4 2" xfId="33455" xr:uid="{C93F8A8B-3138-418F-949A-B5387A71A652}"/>
    <cellStyle name="Total 3 3 5 4 3" xfId="34226" xr:uid="{32FD4FE0-F3EC-4FA4-9A16-FD8EBF474A90}"/>
    <cellStyle name="Total 3 3 5 4 4" xfId="48284" xr:uid="{78259843-051B-4A10-8DD6-F1244B9E27FB}"/>
    <cellStyle name="Total 3 3 5 5" xfId="18439" xr:uid="{97BA0E9E-5ADA-445A-94E6-D1E3AF09486F}"/>
    <cellStyle name="Total 3 3 5 5 2" xfId="35918" xr:uid="{F1FFAB6A-3BB0-4C31-82DC-AA8F2B55906A}"/>
    <cellStyle name="Total 3 3 5 5 3" xfId="34231" xr:uid="{56901B31-7C60-438E-AA8D-FDE70BFB0498}"/>
    <cellStyle name="Total 3 3 5 6" xfId="17398" xr:uid="{CED87764-7740-4E1A-9767-42A0C6F805D9}"/>
    <cellStyle name="Total 3 3 6" xfId="17617" xr:uid="{1124CC8E-D197-4F53-BF40-51F4187A51B2}"/>
    <cellStyle name="Total 3 3 6 2" xfId="18019" xr:uid="{6C914F39-ABB1-43B5-B500-BE43D763A351}"/>
    <cellStyle name="Total 3 3 6 2 2" xfId="33219" xr:uid="{9EE79D39-445B-48C8-BF54-A708E7E866E1}"/>
    <cellStyle name="Total 3 3 6 2 3" xfId="34551" xr:uid="{7E1B8834-984E-4E24-9AEA-FD5A50396B98}"/>
    <cellStyle name="Total 3 3 6 2 4" xfId="48063" xr:uid="{6706AA66-4892-4B90-AA00-A09208D141B4}"/>
    <cellStyle name="Total 3 3 6 3" xfId="25425" xr:uid="{A3A98B99-2D86-4099-8462-22CD75A77EA7}"/>
    <cellStyle name="Total 3 3 6 3 2" xfId="33378" xr:uid="{0848246D-CB15-44D7-A0A2-43A4986D0FAF}"/>
    <cellStyle name="Total 3 3 6 3 3" xfId="41746" xr:uid="{7217970F-85FB-4600-B84E-FAFF66B4BCA5}"/>
    <cellStyle name="Total 3 3 6 3 4" xfId="48224" xr:uid="{1F50D50C-5B71-4185-A0A2-BFEB8466764B}"/>
    <cellStyle name="Total 3 3 6 4" xfId="25626" xr:uid="{8121D55A-A8DC-4C79-8CFC-DD405546616A}"/>
    <cellStyle name="Total 3 3 6 4 2" xfId="41947" xr:uid="{98373012-B1D9-4DC5-9858-56E41522C435}"/>
    <cellStyle name="Total 3 3 6 4 3" xfId="48442" xr:uid="{5BB23746-13B6-4EAA-BBD2-90489D46FA1F}"/>
    <cellStyle name="Total 3 3 6 5" xfId="34133" xr:uid="{384EB0D6-9C35-4A3C-9EB0-192E7F64E044}"/>
    <cellStyle name="Total 3 3 6 5 2" xfId="49011" xr:uid="{CD985CD1-A758-486A-B27E-3ABB52F41E39}"/>
    <cellStyle name="Total 3 3 6 6" xfId="34254" xr:uid="{EA1219BF-D232-4DB9-8918-0A103B45CBE2}"/>
    <cellStyle name="Total 3 3 6 7" xfId="47670" xr:uid="{FB624E17-74E8-4233-81BA-E56D9B7FD976}"/>
    <cellStyle name="Total 3 3 7" xfId="17818" xr:uid="{53D951EB-D109-47E2-A11B-FF9EDCF0BD91}"/>
    <cellStyle name="Total 3 3 7 2" xfId="32719" xr:uid="{F4E458F3-C106-4F3B-A05B-60B8C47E12C0}"/>
    <cellStyle name="Total 3 3 7 3" xfId="34674" xr:uid="{39A0542B-CD43-4F85-805E-4C197CDCF7C7}"/>
    <cellStyle name="Total 3 3 7 4" xfId="47459" xr:uid="{4896F02A-C02E-4A00-8B43-348423AAE960}"/>
    <cellStyle name="Total 3 3 8" xfId="25082" xr:uid="{995E20DA-FBEE-4DC7-828B-E5DEACBE4517}"/>
    <cellStyle name="Total 3 3 8 2" xfId="33451" xr:uid="{48558075-BA77-49F9-BDAC-28817E2E371A}"/>
    <cellStyle name="Total 3 3 8 3" xfId="41452" xr:uid="{1A728AC1-7643-4068-AEA9-AD5D3FC81DAE}"/>
    <cellStyle name="Total 3 3 8 4" xfId="48282" xr:uid="{DB4C55E7-7E9C-40F6-82F9-9348246BEFBE}"/>
    <cellStyle name="Total 3 3 9" xfId="24939" xr:uid="{3D5DA028-AC78-4AC6-90F6-20E7D806F2B9}"/>
    <cellStyle name="Total 3 3 9 2" xfId="41067" xr:uid="{49AEBBCB-0457-4239-B208-C8C567D26DDD}"/>
    <cellStyle name="Total 3 3 9 3" xfId="41378" xr:uid="{32E7CB3A-C8BE-4111-848B-27BF14985B9E}"/>
    <cellStyle name="Total 3 4" xfId="14787" xr:uid="{A0ABCB0B-3845-457A-A69B-3A4F06406F3B}"/>
    <cellStyle name="Total 3 4 10" xfId="17399" xr:uid="{B2B9BBA1-3064-4708-B3E0-7C0649881728}"/>
    <cellStyle name="Total 3 4 2" xfId="14788" xr:uid="{87363F62-2C32-4CA6-AE41-DDCF239F2A27}"/>
    <cellStyle name="Total 3 4 2 2" xfId="17623" xr:uid="{1CA4DEBD-496F-462D-952A-C5BE0A432988}"/>
    <cellStyle name="Total 3 4 2 2 2" xfId="18025" xr:uid="{64F7A985-BA13-4586-92FC-206781C84AA8}"/>
    <cellStyle name="Total 3 4 2 2 2 2" xfId="24595" xr:uid="{C0A7A00A-49F2-452B-9A87-490EA2118CE5}"/>
    <cellStyle name="Total 3 4 2 2 2 2 2" xfId="18443" xr:uid="{8C2D5CC6-8AD2-4C37-9009-D0B0D7A883AC}"/>
    <cellStyle name="Total 3 4 2 2 2 2 2 2" xfId="35922" xr:uid="{8724C126-C455-4847-871E-0C51C524BF8E}"/>
    <cellStyle name="Total 3 4 2 2 2 2 2 3" xfId="35546" xr:uid="{4EEFD12D-4ADD-455D-95BA-83BF39371ACA}"/>
    <cellStyle name="Total 3 4 2 2 2 2 3" xfId="27059" xr:uid="{068D519A-D79A-44A3-9BBD-482BE6FCB82F}"/>
    <cellStyle name="Total 3 4 2 2 2 3" xfId="18442" xr:uid="{195314BF-2712-4B8F-9813-F439E96ECB4A}"/>
    <cellStyle name="Total 3 4 2 2 2 3 2" xfId="35921" xr:uid="{5E04C507-2167-4A5F-B3B4-D2425A86BC04}"/>
    <cellStyle name="Total 3 4 2 2 2 3 3" xfId="34357" xr:uid="{7E1E8485-372B-4AD0-A88F-86894CE7DD81}"/>
    <cellStyle name="Total 3 4 2 2 2 4" xfId="27058" xr:uid="{43519378-C0FC-4E6D-BF5E-CAE3272DC364}"/>
    <cellStyle name="Total 3 4 2 2 3" xfId="24596" xr:uid="{DEA30E97-0218-4E45-8BBF-412EB910E08D}"/>
    <cellStyle name="Total 3 4 2 2 3 2" xfId="18444" xr:uid="{90BEAFB6-9E63-4BBA-A571-4005471FDF57}"/>
    <cellStyle name="Total 3 4 2 2 3 2 2" xfId="35923" xr:uid="{5A8C212C-DA23-4022-98D4-9B61C4C7C057}"/>
    <cellStyle name="Total 3 4 2 2 3 2 3" xfId="34191" xr:uid="{76B40AC3-0BD5-461C-88CD-840C8C7F9772}"/>
    <cellStyle name="Total 3 4 2 2 3 3" xfId="27060" xr:uid="{4C167AD9-0C42-4065-ABDD-29776E70DA9E}"/>
    <cellStyle name="Total 3 4 2 2 4" xfId="25431" xr:uid="{D293A221-D4CA-4136-AF03-B1C5906AFFD4}"/>
    <cellStyle name="Total 3 4 2 2 4 2" xfId="32862" xr:uid="{A041BB30-3C34-467E-8611-5B77B2BF4E42}"/>
    <cellStyle name="Total 3 4 2 2 4 3" xfId="41752" xr:uid="{9499B6D2-6955-4D2F-8F39-2646A7096859}"/>
    <cellStyle name="Total 3 4 2 2 4 4" xfId="47676" xr:uid="{4DC8C4FA-A48F-411B-B211-2E04B39B73B7}"/>
    <cellStyle name="Total 3 4 2 2 5" xfId="25632" xr:uid="{596464A2-C2E8-4D7E-BB15-FDC861A8289E}"/>
    <cellStyle name="Total 3 4 2 2 5 2" xfId="41953" xr:uid="{8493C5C1-10A5-4BB3-861B-1BC7A85A350F}"/>
    <cellStyle name="Total 3 4 2 2 5 3" xfId="48069" xr:uid="{425C5DC3-0857-4F0C-8A61-510A8949E041}"/>
    <cellStyle name="Total 3 4 2 2 6" xfId="18441" xr:uid="{244FDD3B-145B-4819-9843-B46C6A7C695D}"/>
    <cellStyle name="Total 3 4 2 2 6 2" xfId="33383" xr:uid="{56D7E914-F8C9-4B44-A93E-CD36E8470AAB}"/>
    <cellStyle name="Total 3 4 2 2 6 3" xfId="35920" xr:uid="{FDBCE322-67EE-4E9D-9EA1-52A370BE2F6C}"/>
    <cellStyle name="Total 3 4 2 2 6 4" xfId="35741" xr:uid="{706365B8-9A93-475D-8505-64516F1624AD}"/>
    <cellStyle name="Total 3 4 2 2 7" xfId="33581" xr:uid="{0CE256FF-373F-4FB6-90D2-C78BFBA157F0}"/>
    <cellStyle name="Total 3 4 2 2 7 2" xfId="48447" xr:uid="{08D3AFBC-E0DB-4D18-89BE-0EE95071575A}"/>
    <cellStyle name="Total 3 4 2 2 8" xfId="34139" xr:uid="{BE52B4B0-982E-4057-A045-21CBA169C499}"/>
    <cellStyle name="Total 3 4 2 2 8 2" xfId="49017" xr:uid="{EABAAF22-3C7B-4F28-B64D-32B57EC06E6E}"/>
    <cellStyle name="Total 3 4 2 3" xfId="17824" xr:uid="{2AE8D2AF-8470-42B7-BD5C-B21E3F9914B2}"/>
    <cellStyle name="Total 3 4 2 3 2" xfId="24598" xr:uid="{C99E4F16-C852-4F41-B67B-547C438006E5}"/>
    <cellStyle name="Total 3 4 2 3 2 2" xfId="18446" xr:uid="{2D8C5156-C2D5-4161-BAC6-CD55F909A727}"/>
    <cellStyle name="Total 3 4 2 3 2 2 2" xfId="35925" xr:uid="{98E04E2F-8E12-44BE-937D-D643FE4F23CD}"/>
    <cellStyle name="Total 3 4 2 3 2 2 3" xfId="34355" xr:uid="{B9D368C5-23FE-472F-A17B-E0B56EC74718}"/>
    <cellStyle name="Total 3 4 2 3 2 3" xfId="27062" xr:uid="{083033F0-1837-4AE5-8030-59636743598C}"/>
    <cellStyle name="Total 3 4 2 3 3" xfId="24597" xr:uid="{914E9CB0-A26F-44C4-913D-42D6E1A67956}"/>
    <cellStyle name="Total 3 4 2 3 3 2" xfId="40796" xr:uid="{DAC047A6-EA1C-47FC-9ED3-F136E8E86752}"/>
    <cellStyle name="Total 3 4 2 3 3 3" xfId="41263" xr:uid="{E025F4C6-8DF8-43BC-BD59-B5057CCE9D50}"/>
    <cellStyle name="Total 3 4 2 3 4" xfId="18445" xr:uid="{1B81FA02-0643-4B4B-AEB1-7C411D287409}"/>
    <cellStyle name="Total 3 4 2 3 4 2" xfId="35924" xr:uid="{268CFDBF-9260-4E3C-A041-6E992BB916BD}"/>
    <cellStyle name="Total 3 4 2 3 4 3" xfId="34356" xr:uid="{B2DB1F04-C210-4065-B7C3-C162BDF6C9E4}"/>
    <cellStyle name="Total 3 4 2 3 5" xfId="27061" xr:uid="{0529FA48-5C29-432C-9E8D-8B22F38D033A}"/>
    <cellStyle name="Total 3 4 2 4" xfId="24599" xr:uid="{2C05D4E6-2A71-4E9F-A3D0-ACAC1D3BD361}"/>
    <cellStyle name="Total 3 4 2 4 2" xfId="18447" xr:uid="{F58E16F3-3E82-408A-8565-9E6EE6E57F48}"/>
    <cellStyle name="Total 3 4 2 4 2 2" xfId="35926" xr:uid="{FEF67B97-EA00-49D9-97C8-E3B3D7C8585F}"/>
    <cellStyle name="Total 3 4 2 4 2 3" xfId="34354" xr:uid="{6E930D4C-5ECD-4733-ADB9-4A5C67FE6085}"/>
    <cellStyle name="Total 3 4 2 4 3" xfId="27063" xr:uid="{ED8A9D8A-76C3-4A03-94B2-02BB487ED5AE}"/>
    <cellStyle name="Total 3 4 2 5" xfId="25084" xr:uid="{2537C4C9-99A9-433B-8F7A-392BA2B9743C}"/>
    <cellStyle name="Total 3 4 2 5 2" xfId="32725" xr:uid="{86B06BFB-DD3B-475C-8047-ACC2E78B614B}"/>
    <cellStyle name="Total 3 4 2 5 3" xfId="41454" xr:uid="{E8EBC6A0-2B09-4CEE-834A-65730E6A6650}"/>
    <cellStyle name="Total 3 4 2 5 4" xfId="47465" xr:uid="{AA29014C-0771-435B-8CFD-F964476DFF67}"/>
    <cellStyle name="Total 3 4 2 6" xfId="18440" xr:uid="{D9969B34-0960-4BF5-A338-ED73F431DADE}"/>
    <cellStyle name="Total 3 4 2 6 2" xfId="33457" xr:uid="{D1822B52-DA99-4B9C-9AA5-116B935234AC}"/>
    <cellStyle name="Total 3 4 2 6 3" xfId="35919" xr:uid="{2DF1993D-E6FA-4856-B635-68FD1E507F28}"/>
    <cellStyle name="Total 3 4 2 6 4" xfId="34230" xr:uid="{615C429A-4E91-47E5-9EE1-1E9015574897}"/>
    <cellStyle name="Total 3 4 2 7" xfId="17400" xr:uid="{4DFCB8E4-718A-4784-87C0-1080BEF0B34D}"/>
    <cellStyle name="Total 3 4 3" xfId="14789" xr:uid="{46ECB34E-76EA-4E6B-924B-B7A93A286995}"/>
    <cellStyle name="Total 3 4 3 2" xfId="17624" xr:uid="{F70903D9-FCA2-4B15-AC67-E216509DED2E}"/>
    <cellStyle name="Total 3 4 3 2 2" xfId="18026" xr:uid="{042EDF0C-B36B-40FC-A8B1-B0BEB5CF36CD}"/>
    <cellStyle name="Total 3 4 3 2 2 2" xfId="18450" xr:uid="{51157ADB-C4A8-47C5-B428-CE655C20B1A9}"/>
    <cellStyle name="Total 3 4 3 2 2 2 2" xfId="35929" xr:uid="{030728D6-74D5-43FF-B20F-02A9928004A9}"/>
    <cellStyle name="Total 3 4 3 2 2 2 3" xfId="34351" xr:uid="{036ACB24-FB88-4BD4-A770-28C91A27C723}"/>
    <cellStyle name="Total 3 4 3 2 2 3" xfId="27064" xr:uid="{4BE887B8-6DA6-4589-89C8-C4A83468F283}"/>
    <cellStyle name="Total 3 4 3 2 3" xfId="25432" xr:uid="{37921BC1-9D91-49B1-85F5-616463BEC2D9}"/>
    <cellStyle name="Total 3 4 3 2 3 2" xfId="32863" xr:uid="{04ED8FA4-1992-4B9C-9B7D-B21621156E50}"/>
    <cellStyle name="Total 3 4 3 2 3 3" xfId="41753" xr:uid="{08A2619B-AD7A-43F0-AF38-23242B4027E7}"/>
    <cellStyle name="Total 3 4 3 2 3 4" xfId="47677" xr:uid="{6BE71174-DA22-42A0-9483-DD3FE9544EA1}"/>
    <cellStyle name="Total 3 4 3 2 4" xfId="25633" xr:uid="{8B29915E-96CA-4FD4-BB65-950038E00659}"/>
    <cellStyle name="Total 3 4 3 2 4 2" xfId="41954" xr:uid="{834EE691-90D5-473F-8E98-27AAFC216593}"/>
    <cellStyle name="Total 3 4 3 2 4 3" xfId="48070" xr:uid="{716F9D60-0A4D-4B2A-85EA-881114C5701A}"/>
    <cellStyle name="Total 3 4 3 2 5" xfId="18449" xr:uid="{2B8365CD-1B5A-4BDB-945B-863B4A140DAA}"/>
    <cellStyle name="Total 3 4 3 2 5 2" xfId="33384" xr:uid="{1BF99962-60E2-4640-AC31-9997508F50AF}"/>
    <cellStyle name="Total 3 4 3 2 5 3" xfId="35928" xr:uid="{F0F24ABE-CF31-44CA-B282-E4E94BD0B282}"/>
    <cellStyle name="Total 3 4 3 2 5 4" xfId="34352" xr:uid="{985B5415-D4CF-4BC9-9E95-C7D9FA7DC9BB}"/>
    <cellStyle name="Total 3 4 3 2 6" xfId="33582" xr:uid="{C7EFBFA5-8462-4620-9AD3-C1C28B598C64}"/>
    <cellStyle name="Total 3 4 3 2 6 2" xfId="48448" xr:uid="{983D2447-3F4A-4037-9E8C-3E8F2851732B}"/>
    <cellStyle name="Total 3 4 3 2 7" xfId="34140" xr:uid="{5BCECCAC-5D85-4C89-A4A5-F93A01803F82}"/>
    <cellStyle name="Total 3 4 3 2 7 2" xfId="49018" xr:uid="{7244BF72-1A1C-4939-9CA6-02E5A2FAAEC5}"/>
    <cellStyle name="Total 3 4 3 3" xfId="17825" xr:uid="{E6ED181A-8831-4EA7-AE2D-7FBF4A8B113D}"/>
    <cellStyle name="Total 3 4 3 3 2" xfId="24600" xr:uid="{6A871803-3567-4376-94DC-BC3B5ACDE966}"/>
    <cellStyle name="Total 3 4 3 3 2 2" xfId="40797" xr:uid="{EA6F6E44-C831-4837-B4A3-CEA55733A687}"/>
    <cellStyle name="Total 3 4 3 3 2 3" xfId="41264" xr:uid="{432245F7-16E1-40FF-BD4F-2B94F5DD59E2}"/>
    <cellStyle name="Total 3 4 3 3 3" xfId="18451" xr:uid="{697B4911-FFE2-4653-ADD4-F59A4BA300A4}"/>
    <cellStyle name="Total 3 4 3 3 3 2" xfId="35930" xr:uid="{DAF27537-F28C-4490-9267-C3B48C620BCE}"/>
    <cellStyle name="Total 3 4 3 3 3 3" xfId="34350" xr:uid="{5EEEC2E5-28FE-4BD6-96E3-A5FEBBA7FC95}"/>
    <cellStyle name="Total 3 4 3 3 4" xfId="27065" xr:uid="{6F396EB1-14F4-41E3-9BAD-4952ACEDDC2F}"/>
    <cellStyle name="Total 3 4 3 4" xfId="25085" xr:uid="{9036B43A-9997-4A05-9113-6836C5548402}"/>
    <cellStyle name="Total 3 4 3 4 2" xfId="32726" xr:uid="{2BA63BCE-EF34-4110-901C-2CAE54A4C5F7}"/>
    <cellStyle name="Total 3 4 3 4 3" xfId="41455" xr:uid="{81CCE097-FA01-4273-A938-0414423BDB03}"/>
    <cellStyle name="Total 3 4 3 4 4" xfId="47466" xr:uid="{374DF931-C557-42C7-93B6-130AFAE1FF5E}"/>
    <cellStyle name="Total 3 4 3 5" xfId="18448" xr:uid="{A78B7124-D8B1-4F74-9F51-ED9D1B667C52}"/>
    <cellStyle name="Total 3 4 3 5 2" xfId="33458" xr:uid="{236EEFF0-3BFA-4F82-98E7-BA74BE13CDA6}"/>
    <cellStyle name="Total 3 4 3 5 3" xfId="35927" xr:uid="{A296EBE9-4512-4E7C-9EDF-0F27B9EAB8BB}"/>
    <cellStyle name="Total 3 4 3 5 4" xfId="34353" xr:uid="{3D82FA57-4FED-493B-B371-BB6EA3CA6EE0}"/>
    <cellStyle name="Total 3 4 3 6" xfId="17401" xr:uid="{9363C3E5-BF68-4E04-90C9-D0E613D4EC0B}"/>
    <cellStyle name="Total 3 4 4" xfId="14790" xr:uid="{0589CCD7-0E13-4061-B853-11C7B1BC3CE3}"/>
    <cellStyle name="Total 3 4 4 2" xfId="17625" xr:uid="{6EB60E43-ED4A-446F-B113-CF8DE521218F}"/>
    <cellStyle name="Total 3 4 4 2 2" xfId="18027" xr:uid="{F3BFD5E0-A123-4935-BE73-0796F61E17D0}"/>
    <cellStyle name="Total 3 4 4 2 2 2" xfId="32864" xr:uid="{DEF603AC-32FC-4BCD-AC4D-F2E4AC916D5C}"/>
    <cellStyle name="Total 3 4 4 2 2 3" xfId="34547" xr:uid="{44133A24-5942-471A-A163-574E95EFCD70}"/>
    <cellStyle name="Total 3 4 4 2 2 4" xfId="47678" xr:uid="{94297AFB-1BF3-42C7-AB16-A207C7E3314E}"/>
    <cellStyle name="Total 3 4 4 2 3" xfId="25433" xr:uid="{631E8C0C-0BEB-4AD7-A9C4-66F0A3573585}"/>
    <cellStyle name="Total 3 4 4 2 3 2" xfId="33223" xr:uid="{F3F5E932-E039-40D9-A757-5CFD1B70CE96}"/>
    <cellStyle name="Total 3 4 4 2 3 3" xfId="41754" xr:uid="{CF51967E-1BEF-4BC2-B043-1EAB67AFDCE2}"/>
    <cellStyle name="Total 3 4 4 2 3 4" xfId="48071" xr:uid="{DB903F3F-64BC-4F80-8374-EED936E70A09}"/>
    <cellStyle name="Total 3 4 4 2 4" xfId="25634" xr:uid="{CE0A0C52-65DF-4DCC-9793-4DDA52D283D9}"/>
    <cellStyle name="Total 3 4 4 2 4 2" xfId="41955" xr:uid="{350BC342-48A6-4619-AEAF-5BA725F3F913}"/>
    <cellStyle name="Total 3 4 4 2 4 3" xfId="48228" xr:uid="{FFB2CAD7-3346-45CC-B0E9-E2CE3DDC0F2B}"/>
    <cellStyle name="Total 3 4 4 2 5" xfId="18453" xr:uid="{3B15009E-C4C0-4886-A1AD-0D94E7523559}"/>
    <cellStyle name="Total 3 4 4 2 5 2" xfId="33583" xr:uid="{AF5E1A8A-DA8F-4E47-92B6-AE6BB8DB5A46}"/>
    <cellStyle name="Total 3 4 4 2 5 3" xfId="35932" xr:uid="{9E338CC2-8DD2-4A0D-94F9-B93970914956}"/>
    <cellStyle name="Total 3 4 4 2 5 4" xfId="34348" xr:uid="{9AEE2B0B-11B9-430F-A888-1B33228AD858}"/>
    <cellStyle name="Total 3 4 4 2 6" xfId="34141" xr:uid="{7D9590E8-F1C9-4293-A902-C30A5E269C1F}"/>
    <cellStyle name="Total 3 4 4 2 6 2" xfId="49019" xr:uid="{655CBE56-4F3F-49C5-B782-ED3CB2FE60DE}"/>
    <cellStyle name="Total 3 4 4 3" xfId="17826" xr:uid="{699052CE-BA70-43B2-B726-4809028D037E}"/>
    <cellStyle name="Total 3 4 4 3 2" xfId="32727" xr:uid="{F85FEC19-9128-4117-B84C-3B0EEB96BF0D}"/>
    <cellStyle name="Total 3 4 4 3 3" xfId="34670" xr:uid="{B67ECF68-4312-43FD-98B2-E42E615FDF9F}"/>
    <cellStyle name="Total 3 4 4 3 4" xfId="47468" xr:uid="{60AAB875-2110-4D81-94DD-68B12EE39A5E}"/>
    <cellStyle name="Total 3 4 4 4" xfId="25086" xr:uid="{A7AC6AC5-FF9B-4495-94DA-4DB56112D98C}"/>
    <cellStyle name="Total 3 4 4 4 2" xfId="33459" xr:uid="{F4EDF7A8-6BA2-4A99-B4C1-27618813328A}"/>
    <cellStyle name="Total 3 4 4 4 3" xfId="41456" xr:uid="{B3A68F95-444B-4A68-8F9B-CE4D803C0BDD}"/>
    <cellStyle name="Total 3 4 4 4 4" xfId="48286" xr:uid="{BAE7F4F9-1BDD-47AB-BEFD-60F6A41177AB}"/>
    <cellStyle name="Total 3 4 4 5" xfId="18452" xr:uid="{0B2737A0-2A95-4E8B-A275-5CD93490AD7D}"/>
    <cellStyle name="Total 3 4 4 5 2" xfId="35931" xr:uid="{D5BEB0FA-3010-4D32-B733-E871349E08C4}"/>
    <cellStyle name="Total 3 4 4 5 3" xfId="34349" xr:uid="{55331311-1D42-4C80-9333-D4F74C9D926A}"/>
    <cellStyle name="Total 3 4 4 6" xfId="17402" xr:uid="{8EF8778C-BE21-4092-ACBE-A399B499F3AB}"/>
    <cellStyle name="Total 3 4 5" xfId="14791" xr:uid="{47221B96-A056-4BD4-86FD-0EC10FB18AB4}"/>
    <cellStyle name="Total 3 4 5 2" xfId="17626" xr:uid="{22BC04C7-A5AF-4B0A-B289-704040EBE78B}"/>
    <cellStyle name="Total 3 4 5 2 2" xfId="18028" xr:uid="{CEC6F37F-1636-4CD2-9EAD-E16341E57772}"/>
    <cellStyle name="Total 3 4 5 2 2 2" xfId="33224" xr:uid="{449616E2-86A8-4129-B0D4-C335F10F8FB8}"/>
    <cellStyle name="Total 3 4 5 2 2 3" xfId="34546" xr:uid="{17BFC371-1DA2-4009-BF9A-00EDC2E5E911}"/>
    <cellStyle name="Total 3 4 5 2 2 4" xfId="48072" xr:uid="{FF2DB0ED-1870-433F-BDD6-24E6A934C3D8}"/>
    <cellStyle name="Total 3 4 5 2 3" xfId="25434" xr:uid="{96E34E00-9974-44FE-9D49-A9F19AF3D1E4}"/>
    <cellStyle name="Total 3 4 5 2 3 2" xfId="33385" xr:uid="{474CEC57-ECCA-497A-91D4-7237E6E8965E}"/>
    <cellStyle name="Total 3 4 5 2 3 3" xfId="41755" xr:uid="{942F069C-7A9B-4DF9-B237-8DFABEB04969}"/>
    <cellStyle name="Total 3 4 5 2 3 4" xfId="48229" xr:uid="{239B14EA-8F61-4742-A350-510159E701D2}"/>
    <cellStyle name="Total 3 4 5 2 4" xfId="25635" xr:uid="{3FA928D2-4CBF-4B9D-BC9C-8D03E1A8F407}"/>
    <cellStyle name="Total 3 4 5 2 4 2" xfId="41956" xr:uid="{E9DA7896-4F0F-4687-AD70-F8F7FAE56815}"/>
    <cellStyle name="Total 3 4 5 2 4 3" xfId="48449" xr:uid="{315C2CCE-EECE-4C16-BE23-098C777B3A15}"/>
    <cellStyle name="Total 3 4 5 2 5" xfId="34142" xr:uid="{027400A0-42CD-4D92-AAC2-29ECBF5455CF}"/>
    <cellStyle name="Total 3 4 5 2 5 2" xfId="49020" xr:uid="{DF0A4FA8-FB0C-48BE-A1B6-BFE4B3970F94}"/>
    <cellStyle name="Total 3 4 5 2 6" xfId="34760" xr:uid="{52A681D6-30FF-4788-9BB0-9E64AB2A6170}"/>
    <cellStyle name="Total 3 4 5 2 7" xfId="47679" xr:uid="{E1F0B8F8-5AF0-4BA0-B7B6-00B61F5B9140}"/>
    <cellStyle name="Total 3 4 5 3" xfId="17827" xr:uid="{B9492E46-6EC5-46EF-8ACF-A5BEDACDC69B}"/>
    <cellStyle name="Total 3 4 5 3 2" xfId="32728" xr:uid="{26E0BF22-CC1E-48F0-9A90-DDFAB8266DDD}"/>
    <cellStyle name="Total 3 4 5 3 3" xfId="34669" xr:uid="{6B96DBA7-B6EF-44C1-AC76-7239BFE34F09}"/>
    <cellStyle name="Total 3 4 5 3 4" xfId="47469" xr:uid="{3CABFBDF-6122-46B0-BB96-808B076B75B1}"/>
    <cellStyle name="Total 3 4 5 4" xfId="25087" xr:uid="{19FA056C-1FC5-444D-A165-3149509382D5}"/>
    <cellStyle name="Total 3 4 5 4 2" xfId="33460" xr:uid="{912D1119-DDE6-42A5-B797-1B733494DF35}"/>
    <cellStyle name="Total 3 4 5 4 3" xfId="41457" xr:uid="{1A1FECDE-8AB1-497D-A813-98607CD3BE33}"/>
    <cellStyle name="Total 3 4 5 4 4" xfId="48287" xr:uid="{D6FB9FE1-6A95-4C55-BEFA-F479C7E0A057}"/>
    <cellStyle name="Total 3 4 5 5" xfId="18454" xr:uid="{23BB69A1-2EFE-4B13-AF2E-69F92B585DDD}"/>
    <cellStyle name="Total 3 4 5 5 2" xfId="35933" xr:uid="{3AE8F8B8-136B-4737-BDFC-BF34C9BBF6B8}"/>
    <cellStyle name="Total 3 4 5 5 3" xfId="34347" xr:uid="{18F2B4C2-164B-47FC-9BC8-1B9B52562A28}"/>
    <cellStyle name="Total 3 4 5 6" xfId="17403" xr:uid="{4481F102-5DCE-4A78-9C3D-8AF0BFC5B9B7}"/>
    <cellStyle name="Total 3 4 6" xfId="17622" xr:uid="{784AC128-2256-41B5-AFC4-514A1EE63450}"/>
    <cellStyle name="Total 3 4 6 2" xfId="18024" xr:uid="{07F358EA-B1B1-4491-896E-A447FDCAF008}"/>
    <cellStyle name="Total 3 4 6 2 2" xfId="33222" xr:uid="{8FCB6020-DFAB-4694-8757-731F5C1F93FA}"/>
    <cellStyle name="Total 3 4 6 2 3" xfId="34548" xr:uid="{18BC659A-E8E1-48D2-A8D4-0C405D351B81}"/>
    <cellStyle name="Total 3 4 6 2 4" xfId="48068" xr:uid="{796AAB5D-0E7A-4144-BA2E-BF9E56F162FF}"/>
    <cellStyle name="Total 3 4 6 3" xfId="25430" xr:uid="{3FB5D3AB-39BA-466B-B62D-5CC717DA3DFB}"/>
    <cellStyle name="Total 3 4 6 3 2" xfId="33382" xr:uid="{794017B9-5C34-40DD-8974-74FEBE0BDE1D}"/>
    <cellStyle name="Total 3 4 6 3 3" xfId="41751" xr:uid="{2AB30DA5-99F6-4C75-8EFC-C82F4780B7CC}"/>
    <cellStyle name="Total 3 4 6 3 4" xfId="48227" xr:uid="{1BB8BB67-510D-4A64-964F-F9E0F7D47C06}"/>
    <cellStyle name="Total 3 4 6 4" xfId="25631" xr:uid="{834B025B-C3D5-4D7F-8315-FF8C1CE3D497}"/>
    <cellStyle name="Total 3 4 6 4 2" xfId="41952" xr:uid="{CEB48968-6605-481C-B819-D9F8F59FE2D2}"/>
    <cellStyle name="Total 3 4 6 4 3" xfId="48446" xr:uid="{A98B1D30-E47E-49CD-80AD-7ADE783CEA07}"/>
    <cellStyle name="Total 3 4 6 5" xfId="34138" xr:uid="{09038C5A-5001-479F-BC5A-F322D27190A2}"/>
    <cellStyle name="Total 3 4 6 5 2" xfId="49016" xr:uid="{F59A9359-FAF5-48E6-94C0-081339A3A470}"/>
    <cellStyle name="Total 3 4 6 6" xfId="34761" xr:uid="{471FFA0A-6BF7-4DF4-8091-2E199FC9E8B0}"/>
    <cellStyle name="Total 3 4 6 7" xfId="47675" xr:uid="{9BEC7AF9-0ED1-4360-BEBB-EF06FD288268}"/>
    <cellStyle name="Total 3 4 7" xfId="17823" xr:uid="{A3F64685-89C9-4C78-92FA-DA56FEB09E71}"/>
    <cellStyle name="Total 3 4 7 2" xfId="32724" xr:uid="{1B216751-65F8-41DE-AE8E-7B1A3A09736B}"/>
    <cellStyle name="Total 3 4 7 3" xfId="34671" xr:uid="{2B0BF001-7702-468A-B3B7-98EBB9F7F452}"/>
    <cellStyle name="Total 3 4 7 4" xfId="47464" xr:uid="{9554DA4B-1928-4FDE-A492-00E455EA82E3}"/>
    <cellStyle name="Total 3 4 8" xfId="24586" xr:uid="{28DC3566-B522-42DC-9E98-56DF50116E77}"/>
    <cellStyle name="Total 3 4 8 2" xfId="33456" xr:uid="{056BF62E-A38A-4315-9D9C-E7CEBD81309E}"/>
    <cellStyle name="Total 3 4 8 3" xfId="41258" xr:uid="{85CD53BE-6ECC-4E5A-B67D-DD036F4C311B}"/>
    <cellStyle name="Total 3 4 8 4" xfId="48285" xr:uid="{C89A7A13-9151-4533-88E0-D8B103A6A1F7}"/>
    <cellStyle name="Total 3 4 9" xfId="24938" xr:uid="{83DA8FD3-DE08-4399-B1E8-CE5FDE9257C7}"/>
    <cellStyle name="Total 3 4 9 2" xfId="41066" xr:uid="{6FC019DB-58D2-4630-9533-B444D2DEFC0B}"/>
    <cellStyle name="Total 3 4 9 3" xfId="41377" xr:uid="{62B499B6-E157-45AA-97E5-EB1752C09183}"/>
    <cellStyle name="Total 3 5" xfId="14792" xr:uid="{A91CF6FD-7181-4031-BA69-62BCED0C0FD0}"/>
    <cellStyle name="Total 3 5 10" xfId="17404" xr:uid="{3FA18568-2334-4A2C-BAC2-ECC797432427}"/>
    <cellStyle name="Total 3 5 2" xfId="14793" xr:uid="{C7776361-EA18-4026-B668-94DCB0032C52}"/>
    <cellStyle name="Total 3 5 2 2" xfId="17628" xr:uid="{2E2F89D1-8B12-4D8B-BD7E-4A77ACEE0152}"/>
    <cellStyle name="Total 3 5 2 2 2" xfId="18030" xr:uid="{C1AF5D67-4B77-4BDF-8005-F9B6F85B7B34}"/>
    <cellStyle name="Total 3 5 2 2 2 2" xfId="18457" xr:uid="{27F96467-71DA-4F50-85B0-2AA185B40207}"/>
    <cellStyle name="Total 3 5 2 2 2 2 2" xfId="35936" xr:uid="{C269FB46-2F1B-4313-B39F-D7E71BDBD0D6}"/>
    <cellStyle name="Total 3 5 2 2 2 2 3" xfId="34344" xr:uid="{7B762ED6-FB18-4DC0-8D37-9FC83F8C543B}"/>
    <cellStyle name="Total 3 5 2 2 2 3" xfId="27066" xr:uid="{E74075FD-E9B2-45AA-A220-258A2643499B}"/>
    <cellStyle name="Total 3 5 2 2 3" xfId="25436" xr:uid="{17E8DAC6-A928-48EC-8D3B-424FE8D2B91B}"/>
    <cellStyle name="Total 3 5 2 2 3 2" xfId="32865" xr:uid="{BF0D392F-0C6A-461F-8B57-E191AE59A659}"/>
    <cellStyle name="Total 3 5 2 2 3 3" xfId="41757" xr:uid="{3A417A70-2710-4949-A206-5E4C95560C05}"/>
    <cellStyle name="Total 3 5 2 2 3 4" xfId="47681" xr:uid="{8733EE15-421C-4CB4-9A3F-64935CEC4A27}"/>
    <cellStyle name="Total 3 5 2 2 4" xfId="25637" xr:uid="{5F1621BB-84B3-44E9-8B38-F4719382ACC2}"/>
    <cellStyle name="Total 3 5 2 2 4 2" xfId="41958" xr:uid="{23CBAFEB-731A-43D4-A666-C4371A7A9C2D}"/>
    <cellStyle name="Total 3 5 2 2 4 3" xfId="48074" xr:uid="{8E3E428C-FBCE-439D-9D90-2C37AC6C6F25}"/>
    <cellStyle name="Total 3 5 2 2 5" xfId="18456" xr:uid="{11BD616D-AD14-4133-8210-74F626EF5462}"/>
    <cellStyle name="Total 3 5 2 2 5 2" xfId="33387" xr:uid="{4A9984D9-257B-4293-A6AF-C095CCD8A3FF}"/>
    <cellStyle name="Total 3 5 2 2 5 3" xfId="35935" xr:uid="{14E269BE-0B3E-4AAF-8179-9639DC8B97FE}"/>
    <cellStyle name="Total 3 5 2 2 5 4" xfId="34345" xr:uid="{A11A540A-90CD-4C86-9D3B-5A260C2F744C}"/>
    <cellStyle name="Total 3 5 2 2 6" xfId="33584" xr:uid="{A079EBE7-713F-4570-B9C2-0C123A6DF33C}"/>
    <cellStyle name="Total 3 5 2 2 6 2" xfId="48451" xr:uid="{E7264AC0-2FD0-4A31-A9F4-951FD7C6885A}"/>
    <cellStyle name="Total 3 5 2 2 7" xfId="34144" xr:uid="{DF430DA2-D88C-48D0-AA57-39A15B72644E}"/>
    <cellStyle name="Total 3 5 2 2 7 2" xfId="49022" xr:uid="{4D28B91C-618B-4BA4-83EA-509641763E29}"/>
    <cellStyle name="Total 3 5 2 3" xfId="17829" xr:uid="{85DD346D-FAB9-418F-AC09-FF7754B644ED}"/>
    <cellStyle name="Total 3 5 2 3 2" xfId="24605" xr:uid="{36A1114E-A858-4138-AC6F-3D658FD79276}"/>
    <cellStyle name="Total 3 5 2 3 2 2" xfId="40802" xr:uid="{C49F25B1-B81B-4889-A1FC-DC5AD96FEFB9}"/>
    <cellStyle name="Total 3 5 2 3 2 3" xfId="41269" xr:uid="{36E9E612-D85B-4D62-9C4B-23BD211A710B}"/>
    <cellStyle name="Total 3 5 2 3 3" xfId="18458" xr:uid="{257CB5DA-E65C-40EA-8ABC-268A954D6B4E}"/>
    <cellStyle name="Total 3 5 2 3 3 2" xfId="35937" xr:uid="{E5DE42F7-20FD-42A9-9314-891FBB746E20}"/>
    <cellStyle name="Total 3 5 2 3 3 3" xfId="34343" xr:uid="{CFAA99D3-8A55-4977-9DE8-795A52930B61}"/>
    <cellStyle name="Total 3 5 2 3 4" xfId="27067" xr:uid="{A38B9413-1DBA-4A18-87C3-A8FCF58EEA90}"/>
    <cellStyle name="Total 3 5 2 4" xfId="25096" xr:uid="{93355E5E-B8A6-48CA-B3C6-368429421AD8}"/>
    <cellStyle name="Total 3 5 2 4 2" xfId="32730" xr:uid="{92C4F1C9-CF01-44B6-B8D2-7CC6630AF3B7}"/>
    <cellStyle name="Total 3 5 2 4 3" xfId="41464" xr:uid="{E189AC31-C993-4007-8C77-CE6ABD7C42FF}"/>
    <cellStyle name="Total 3 5 2 4 4" xfId="47475" xr:uid="{BC47764E-6592-4B2B-AD71-E3884D67CF71}"/>
    <cellStyle name="Total 3 5 2 5" xfId="18455" xr:uid="{926C2B78-4A46-4C1A-985F-EAAF80EA3F86}"/>
    <cellStyle name="Total 3 5 2 5 2" xfId="33462" xr:uid="{203688E0-121B-40DA-8655-346CB2D29289}"/>
    <cellStyle name="Total 3 5 2 5 3" xfId="35934" xr:uid="{3EBE092D-BA00-4EAA-BFE9-BCEDCB33B68E}"/>
    <cellStyle name="Total 3 5 2 5 4" xfId="34346" xr:uid="{2083B3E6-DC4C-4FDF-AF8F-57D7B59E4397}"/>
    <cellStyle name="Total 3 5 2 6" xfId="17405" xr:uid="{7881D5AC-92A0-4015-BE71-54EB942C7AB0}"/>
    <cellStyle name="Total 3 5 3" xfId="14794" xr:uid="{23393D02-BBE6-4AB7-9859-18C7653DCA6D}"/>
    <cellStyle name="Total 3 5 3 2" xfId="17629" xr:uid="{C16EC841-76F3-41C7-ABDB-7C603DB4D17C}"/>
    <cellStyle name="Total 3 5 3 2 2" xfId="18031" xr:uid="{9AD1FA5E-8A1C-44E0-8273-724FB2F9FE55}"/>
    <cellStyle name="Total 3 5 3 2 2 2" xfId="32866" xr:uid="{ADB24705-5DC8-4861-BB95-DC77F82A78D2}"/>
    <cellStyle name="Total 3 5 3 2 2 3" xfId="34544" xr:uid="{7B5B8177-074E-4FE9-AAD4-C2B082B1F9C8}"/>
    <cellStyle name="Total 3 5 3 2 2 4" xfId="47682" xr:uid="{3101826A-C8CF-49CA-9B53-77BE499D2906}"/>
    <cellStyle name="Total 3 5 3 2 3" xfId="25437" xr:uid="{7A726AC8-5345-4347-AA94-22FEC0455AAE}"/>
    <cellStyle name="Total 3 5 3 2 3 2" xfId="33226" xr:uid="{CAE57E62-EAEF-446B-B97A-76148644D07D}"/>
    <cellStyle name="Total 3 5 3 2 3 3" xfId="41758" xr:uid="{5198DB7E-12DB-4B70-9EA5-236C4FF98D2D}"/>
    <cellStyle name="Total 3 5 3 2 3 4" xfId="48075" xr:uid="{F6ED5C81-2A67-434F-997C-3D316FF2174A}"/>
    <cellStyle name="Total 3 5 3 2 4" xfId="25638" xr:uid="{0CD54436-41CD-4BB5-B183-4A5646F476FD}"/>
    <cellStyle name="Total 3 5 3 2 4 2" xfId="41959" xr:uid="{5929C6CA-4454-4D14-A741-9B3249509F93}"/>
    <cellStyle name="Total 3 5 3 2 4 3" xfId="48231" xr:uid="{6EBFDF05-30E9-4C44-94BC-61F734148756}"/>
    <cellStyle name="Total 3 5 3 2 5" xfId="18460" xr:uid="{88D65A11-94B8-4737-BB3B-769A8340ADF9}"/>
    <cellStyle name="Total 3 5 3 2 5 2" xfId="33585" xr:uid="{C5CA6D38-1074-4F8E-A93B-6481FE4E6EEB}"/>
    <cellStyle name="Total 3 5 3 2 5 3" xfId="35939" xr:uid="{AF1888DA-41D6-4D6B-8B77-86F646AE2B6E}"/>
    <cellStyle name="Total 3 5 3 2 5 4" xfId="34341" xr:uid="{0751DE99-68E2-4D01-8924-25BB94A7AAA9}"/>
    <cellStyle name="Total 3 5 3 2 6" xfId="34145" xr:uid="{D54245E7-E5CB-413B-B7E5-1361849571FD}"/>
    <cellStyle name="Total 3 5 3 2 6 2" xfId="49023" xr:uid="{64DC5060-CD82-401C-BE3B-4D077076A747}"/>
    <cellStyle name="Total 3 5 3 3" xfId="17830" xr:uid="{7D97AB42-AF8E-4C72-B911-2FDACC9ED615}"/>
    <cellStyle name="Total 3 5 3 3 2" xfId="32731" xr:uid="{E4245340-A200-43B5-AC96-2CC4992F9B9C}"/>
    <cellStyle name="Total 3 5 3 3 3" xfId="34667" xr:uid="{F6F0EF92-F938-4455-A53D-B5447F7FB273}"/>
    <cellStyle name="Total 3 5 3 3 4" xfId="47476" xr:uid="{220BA1F8-5522-4801-AC9A-2FC408B5909D}"/>
    <cellStyle name="Total 3 5 3 4" xfId="19259" xr:uid="{11B0CA2F-F9A1-4B7C-9526-F3CDB4AE3360}"/>
    <cellStyle name="Total 3 5 3 4 2" xfId="33463" xr:uid="{8F1FFF09-9D09-4B19-8E1B-A6ADCA2A3111}"/>
    <cellStyle name="Total 3 5 3 4 3" xfId="34225" xr:uid="{943E90F6-6CB6-4E16-AC30-2BF9FAAB98C9}"/>
    <cellStyle name="Total 3 5 3 4 4" xfId="48289" xr:uid="{37145FC0-4156-4B60-B0EE-93686D3612AD}"/>
    <cellStyle name="Total 3 5 3 5" xfId="18459" xr:uid="{ECF01913-7BA3-432A-AA70-B0A4E8F6C531}"/>
    <cellStyle name="Total 3 5 3 5 2" xfId="35938" xr:uid="{69F1CF4A-6F9B-46B2-B085-27FF57DB2713}"/>
    <cellStyle name="Total 3 5 3 5 3" xfId="34342" xr:uid="{4F428FFF-D73D-4D2E-94EA-275CB9714DA6}"/>
    <cellStyle name="Total 3 5 3 6" xfId="17406" xr:uid="{52AF9675-4D8D-4E9A-B1BC-D60274DAD89D}"/>
    <cellStyle name="Total 3 5 4" xfId="14795" xr:uid="{03914291-3A8F-4116-9158-B01D63321360}"/>
    <cellStyle name="Total 3 5 4 2" xfId="17630" xr:uid="{272A9A1A-960D-4D28-B058-175C4B4C97AC}"/>
    <cellStyle name="Total 3 5 4 2 2" xfId="18032" xr:uid="{D289A3E2-3314-4C77-8BC4-96B5957E7C48}"/>
    <cellStyle name="Total 3 5 4 2 2 2" xfId="33227" xr:uid="{D1CCDE16-6049-4872-9BE2-4504BA752465}"/>
    <cellStyle name="Total 3 5 4 2 2 3" xfId="34543" xr:uid="{8418EFD3-D49F-47AC-A37F-D1D67CA0D4A8}"/>
    <cellStyle name="Total 3 5 4 2 2 4" xfId="48076" xr:uid="{7EA333FB-34F3-4EDF-9A9A-BD2A141A610B}"/>
    <cellStyle name="Total 3 5 4 2 3" xfId="25438" xr:uid="{EC94EE09-BEDA-49AE-A684-84916B44B91B}"/>
    <cellStyle name="Total 3 5 4 2 3 2" xfId="33388" xr:uid="{BD0F94D6-3455-4B93-8BF9-B9D0C86F1B01}"/>
    <cellStyle name="Total 3 5 4 2 3 3" xfId="41759" xr:uid="{9272BA1B-3213-40BD-988E-62F49CAEBAFC}"/>
    <cellStyle name="Total 3 5 4 2 3 4" xfId="48232" xr:uid="{6F3C009E-ACF8-4C3A-8D1B-0E0A8E215254}"/>
    <cellStyle name="Total 3 5 4 2 4" xfId="25639" xr:uid="{A13FB62B-D4B5-441C-8BED-7029E51A17A3}"/>
    <cellStyle name="Total 3 5 4 2 4 2" xfId="41960" xr:uid="{A5BF9633-5EDB-488F-96FF-8C1D6A964132}"/>
    <cellStyle name="Total 3 5 4 2 4 3" xfId="48452" xr:uid="{6F6CD8D6-B76E-48E3-8576-C083C6E86B6A}"/>
    <cellStyle name="Total 3 5 4 2 5" xfId="34146" xr:uid="{3DB6B461-9C1B-4E86-B492-6636FF5318B5}"/>
    <cellStyle name="Total 3 5 4 2 5 2" xfId="49024" xr:uid="{162FC212-C26D-4EA0-BCC3-153EB7DA452C}"/>
    <cellStyle name="Total 3 5 4 2 6" xfId="34984" xr:uid="{B950E3E5-98DA-490C-AF1E-5AFE616E1F7E}"/>
    <cellStyle name="Total 3 5 4 2 7" xfId="47683" xr:uid="{F3C362F4-AB1B-4CD9-95FA-66675E75DA4B}"/>
    <cellStyle name="Total 3 5 4 3" xfId="17831" xr:uid="{6D0C5B0A-85B2-4A78-9A73-FD3B93B3B65E}"/>
    <cellStyle name="Total 3 5 4 3 2" xfId="32732" xr:uid="{D8FEF09D-469F-4101-A80A-BB2A6116A5CD}"/>
    <cellStyle name="Total 3 5 4 3 3" xfId="34666" xr:uid="{E80BC22A-D42C-455C-8BCF-6DE032729113}"/>
    <cellStyle name="Total 3 5 4 3 4" xfId="47477" xr:uid="{D5B2DE6F-6337-4485-8D58-B8E233D35F0E}"/>
    <cellStyle name="Total 3 5 4 4" xfId="24585" xr:uid="{9FEF55A9-CBB8-4762-8075-0E29709DC819}"/>
    <cellStyle name="Total 3 5 4 4 2" xfId="33464" xr:uid="{DEEB0F56-7584-41F6-A2DD-BC9F02245044}"/>
    <cellStyle name="Total 3 5 4 4 3" xfId="41257" xr:uid="{91BF9C06-EEDA-4CD2-B46D-C9AB6206FA38}"/>
    <cellStyle name="Total 3 5 4 4 4" xfId="48290" xr:uid="{0E019DB3-27A2-49D0-8B9A-FE694E46A9CD}"/>
    <cellStyle name="Total 3 5 4 5" xfId="18461" xr:uid="{58FC3458-BF20-4D72-BC26-85DF47889C4A}"/>
    <cellStyle name="Total 3 5 4 5 2" xfId="35940" xr:uid="{DAE78DA1-8C65-4332-9C99-E6F9ED40E02C}"/>
    <cellStyle name="Total 3 5 4 5 3" xfId="34340" xr:uid="{77EC2DB9-50DF-4C1D-9EC2-50F7ABB7078E}"/>
    <cellStyle name="Total 3 5 4 6" xfId="17407" xr:uid="{2AC0C1F8-2EF7-4A45-AEE3-71C852B3EB5A}"/>
    <cellStyle name="Total 3 5 5" xfId="14796" xr:uid="{CF16C3AB-1B45-4631-B1EF-9488D6A5C6A2}"/>
    <cellStyle name="Total 3 5 5 2" xfId="17631" xr:uid="{BFE72AF6-0C1E-4317-A17D-A156317CC110}"/>
    <cellStyle name="Total 3 5 5 2 2" xfId="18033" xr:uid="{DC07AA48-BAA6-424B-95D6-ED3756F52CFC}"/>
    <cellStyle name="Total 3 5 5 2 2 2" xfId="33228" xr:uid="{0B86ABCB-0F78-4D79-851A-4858AC93D9A5}"/>
    <cellStyle name="Total 3 5 5 2 2 3" xfId="34542" xr:uid="{806C62E5-7C79-4F3B-8F8B-96A9CC0E2E07}"/>
    <cellStyle name="Total 3 5 5 2 2 4" xfId="48077" xr:uid="{10BA9F55-7C5D-4DAE-9950-43375FBA54B1}"/>
    <cellStyle name="Total 3 5 5 2 3" xfId="25439" xr:uid="{62D1CE17-084B-4FD7-984C-8659D7FF7588}"/>
    <cellStyle name="Total 3 5 5 2 3 2" xfId="33389" xr:uid="{2D116740-207E-4FD6-A839-330985165F40}"/>
    <cellStyle name="Total 3 5 5 2 3 3" xfId="41760" xr:uid="{844B4805-1670-4F29-8B34-86BFAF7E1317}"/>
    <cellStyle name="Total 3 5 5 2 3 4" xfId="48233" xr:uid="{5E5D999A-F097-4314-AA9C-385BD7C8C9EA}"/>
    <cellStyle name="Total 3 5 5 2 4" xfId="25640" xr:uid="{7216C20B-F6FD-4D0F-89DC-64AA3360EEC7}"/>
    <cellStyle name="Total 3 5 5 2 4 2" xfId="41961" xr:uid="{AEC36115-961E-43B6-8AA3-F05D3F4C780D}"/>
    <cellStyle name="Total 3 5 5 2 4 3" xfId="48453" xr:uid="{B491289B-C9F4-4285-B3EF-18658C75D435}"/>
    <cellStyle name="Total 3 5 5 2 5" xfId="34147" xr:uid="{1F2235E5-AC3F-4E14-9F2C-5FEA0915C7CE}"/>
    <cellStyle name="Total 3 5 5 2 5 2" xfId="49025" xr:uid="{D6229ADA-D36A-47E1-A97C-5CB91FBA9BA1}"/>
    <cellStyle name="Total 3 5 5 2 6" xfId="34983" xr:uid="{F988BC16-A81A-4B2B-87C7-6158A308B9A8}"/>
    <cellStyle name="Total 3 5 5 2 7" xfId="47684" xr:uid="{B472CDF1-1746-47E2-8BD5-1C8854B09A26}"/>
    <cellStyle name="Total 3 5 5 3" xfId="17832" xr:uid="{98F2EE8B-41D1-47F5-BFD8-DFF711C5B4FB}"/>
    <cellStyle name="Total 3 5 5 3 2" xfId="32733" xr:uid="{FA98E148-F9F8-4F19-8168-638A8D4E382D}"/>
    <cellStyle name="Total 3 5 5 3 3" xfId="34665" xr:uid="{A425FAFB-527A-41B7-9A14-79B42CAA7D5C}"/>
    <cellStyle name="Total 3 5 5 3 4" xfId="47478" xr:uid="{ABF0FFA1-B6F4-4AC5-BDCB-385E6D2230E8}"/>
    <cellStyle name="Total 3 5 5 4" xfId="25114" xr:uid="{4B20EFEC-189D-489A-94AD-855BCF1C81C1}"/>
    <cellStyle name="Total 3 5 5 4 2" xfId="33465" xr:uid="{4ED15CAC-8D30-4040-B7BA-0B8BCA115A56}"/>
    <cellStyle name="Total 3 5 5 4 3" xfId="41479" xr:uid="{6748584A-6D1E-4EB4-B218-2F2A766482FB}"/>
    <cellStyle name="Total 3 5 5 4 4" xfId="48291" xr:uid="{A5EAF7E4-72CB-4437-AE12-8ED0BE410FAA}"/>
    <cellStyle name="Total 3 5 5 5" xfId="34836" xr:uid="{41AE312F-52FC-443A-B253-9BEDA8A07D16}"/>
    <cellStyle name="Total 3 5 5 6" xfId="47467" xr:uid="{1365CF0F-5CF8-40D0-8AAB-3E9682A855F4}"/>
    <cellStyle name="Total 3 5 5 7" xfId="17408" xr:uid="{94E7CC37-581F-4F05-97FB-7D70B24BDC18}"/>
    <cellStyle name="Total 3 5 6" xfId="17627" xr:uid="{FE68E067-1F3A-431D-AE5E-B7461587CA9A}"/>
    <cellStyle name="Total 3 5 6 2" xfId="18029" xr:uid="{56898303-E7EE-4D1B-8486-711CED4EF8C9}"/>
    <cellStyle name="Total 3 5 6 2 2" xfId="33225" xr:uid="{49E51D05-4830-4197-A7B2-9268D87E596D}"/>
    <cellStyle name="Total 3 5 6 2 3" xfId="34545" xr:uid="{61E6CEC8-8C0D-432B-9C55-87C0D735B962}"/>
    <cellStyle name="Total 3 5 6 2 4" xfId="48073" xr:uid="{E681506A-6FE8-4FBE-A3E9-0C155287C164}"/>
    <cellStyle name="Total 3 5 6 3" xfId="25435" xr:uid="{40F845FC-AC8B-4E0A-A03A-36503443B01E}"/>
    <cellStyle name="Total 3 5 6 3 2" xfId="33386" xr:uid="{504BF4AC-CB0C-4E8C-95A8-FC4CA395213D}"/>
    <cellStyle name="Total 3 5 6 3 3" xfId="41756" xr:uid="{79DD4822-A603-41E9-8DCF-81BEBB89D1C8}"/>
    <cellStyle name="Total 3 5 6 3 4" xfId="48230" xr:uid="{C307B585-ED9D-4285-B4FC-946162F92101}"/>
    <cellStyle name="Total 3 5 6 4" xfId="25636" xr:uid="{0B04A9EC-97F9-4F7A-88E4-BA9C5F8B7AF7}"/>
    <cellStyle name="Total 3 5 6 4 2" xfId="41957" xr:uid="{041EDD3D-1343-49F0-B0D5-667FAD6451FC}"/>
    <cellStyle name="Total 3 5 6 4 3" xfId="48450" xr:uid="{37CD4924-9EAC-4FCF-857E-E062393A4476}"/>
    <cellStyle name="Total 3 5 6 5" xfId="34143" xr:uid="{B05EA9F2-6FC5-4EF4-A023-C09693E5D19A}"/>
    <cellStyle name="Total 3 5 6 5 2" xfId="49021" xr:uid="{280B0C32-30F3-46F8-8294-423024EFF273}"/>
    <cellStyle name="Total 3 5 6 6" xfId="34759" xr:uid="{E3D4DDFE-D0EF-4563-BBEC-427B7A041593}"/>
    <cellStyle name="Total 3 5 6 7" xfId="47680" xr:uid="{A350C349-8B4C-4986-A340-6FDBF24FE558}"/>
    <cellStyle name="Total 3 5 7" xfId="17828" xr:uid="{41F247DB-6AD2-47CA-B05D-BA7EA8FBDB9D}"/>
    <cellStyle name="Total 3 5 7 2" xfId="32729" xr:uid="{6F6CDD54-955E-4204-A639-4DCC156CF362}"/>
    <cellStyle name="Total 3 5 7 3" xfId="34668" xr:uid="{89981CE6-9608-4474-AD9F-52E02C6C72B2}"/>
    <cellStyle name="Total 3 5 7 4" xfId="47470" xr:uid="{53CCFE0A-4481-46DF-8DE4-0E11B351BD25}"/>
    <cellStyle name="Total 3 5 8" xfId="25088" xr:uid="{A279626C-F611-4D75-B8AD-FB1C2ECABE19}"/>
    <cellStyle name="Total 3 5 8 2" xfId="33461" xr:uid="{4DAD98B4-0F8D-4F06-8D73-67855EC844D4}"/>
    <cellStyle name="Total 3 5 8 3" xfId="41458" xr:uid="{FE89D3BF-3601-4E5C-9502-B1613899F2DF}"/>
    <cellStyle name="Total 3 5 8 4" xfId="48288" xr:uid="{C28B03A6-292B-4937-A569-352258041614}"/>
    <cellStyle name="Total 3 5 9" xfId="24937" xr:uid="{0E22C1E1-FED4-4666-9C81-7B20795DC559}"/>
    <cellStyle name="Total 3 5 9 2" xfId="41065" xr:uid="{2F42F020-4EA6-4235-9DCE-6AFE5E694372}"/>
    <cellStyle name="Total 3 5 9 3" xfId="41376" xr:uid="{4C43F47D-3039-4934-AD40-528FA86DA40F}"/>
    <cellStyle name="Total 3 6" xfId="14797" xr:uid="{03BB199A-E365-47CB-BD66-04965C34C876}"/>
    <cellStyle name="Total 3 6 2" xfId="17632" xr:uid="{76985DF3-9D96-45FA-A261-C3C344221483}"/>
    <cellStyle name="Total 3 6 2 2" xfId="18034" xr:uid="{F6402E08-E3D8-4E38-B257-742EBF4CB5B8}"/>
    <cellStyle name="Total 3 6 2 2 2" xfId="18464" xr:uid="{CB66394F-246C-4855-8341-BE3EE65EAFCF}"/>
    <cellStyle name="Total 3 6 2 2 2 2" xfId="35943" xr:uid="{3BA870D3-2DD9-4AA6-8A8D-DD6EDEA3F0B2}"/>
    <cellStyle name="Total 3 6 2 2 2 3" xfId="34337" xr:uid="{4CC74401-EB38-4BB9-8806-2BFD73DA45DD}"/>
    <cellStyle name="Total 3 6 2 2 3" xfId="27068" xr:uid="{5FC90EE5-986D-4799-9506-FEF8FCBEC6A8}"/>
    <cellStyle name="Total 3 6 2 3" xfId="25440" xr:uid="{3B5637D0-DEBE-4341-9052-5C9506BBD92C}"/>
    <cellStyle name="Total 3 6 2 3 2" xfId="32867" xr:uid="{3B69C6F4-97DF-4BC4-A670-E31D16834E11}"/>
    <cellStyle name="Total 3 6 2 3 3" xfId="41761" xr:uid="{8CB60153-52CD-4714-97AD-7DC93B4121D3}"/>
    <cellStyle name="Total 3 6 2 3 4" xfId="47685" xr:uid="{1B8A6DFB-E332-43FF-952B-0668350AF6D4}"/>
    <cellStyle name="Total 3 6 2 4" xfId="25641" xr:uid="{B7B33BB6-5A95-47A0-BBA0-203CCB8CDA20}"/>
    <cellStyle name="Total 3 6 2 4 2" xfId="41962" xr:uid="{6EB4B728-720F-44ED-9B5F-613AE73669D8}"/>
    <cellStyle name="Total 3 6 2 4 3" xfId="48078" xr:uid="{61837A82-88BD-4C4B-9FB2-6A815034961F}"/>
    <cellStyle name="Total 3 6 2 5" xfId="18463" xr:uid="{DA4B79FD-99DA-414E-A7C4-F7EA78422779}"/>
    <cellStyle name="Total 3 6 2 5 2" xfId="33390" xr:uid="{916F76B4-CE49-4FBA-8383-50D46125EDF6}"/>
    <cellStyle name="Total 3 6 2 5 3" xfId="35942" xr:uid="{D7624B64-249C-4B8F-B812-0B0638EEC72C}"/>
    <cellStyle name="Total 3 6 2 5 4" xfId="34338" xr:uid="{7701D848-5D6C-4A06-891B-C32FCFA015FB}"/>
    <cellStyle name="Total 3 6 2 6" xfId="33586" xr:uid="{82FD66D0-1597-4801-A757-15B2E58CA202}"/>
    <cellStyle name="Total 3 6 2 6 2" xfId="48454" xr:uid="{41F48E3D-0EF2-47CC-9741-4F8D3F45F690}"/>
    <cellStyle name="Total 3 6 2 7" xfId="34148" xr:uid="{7D1FF567-B46E-4C1F-9C72-58A74BAE4CC1}"/>
    <cellStyle name="Total 3 6 2 7 2" xfId="49026" xr:uid="{5E71B59C-984C-429D-A9A3-AF43C6B5AE22}"/>
    <cellStyle name="Total 3 6 3" xfId="17833" xr:uid="{947CF5A3-DB74-47DB-9462-642253809444}"/>
    <cellStyle name="Total 3 6 3 2" xfId="24606" xr:uid="{33B74097-1FD2-4ED4-A0BB-1A8F7700B5BD}"/>
    <cellStyle name="Total 3 6 3 2 2" xfId="40803" xr:uid="{E0542CEF-3D5C-42BA-9D7E-D5D0825D24D0}"/>
    <cellStyle name="Total 3 6 3 2 3" xfId="41270" xr:uid="{19D72126-9A91-4437-BE21-3D3AF36FCD4A}"/>
    <cellStyle name="Total 3 6 3 3" xfId="18465" xr:uid="{3B5AF3D1-759E-4559-BAC5-67B41D6AEA24}"/>
    <cellStyle name="Total 3 6 3 3 2" xfId="35944" xr:uid="{5E65F134-A696-4A11-A73C-C0C6FA8F9D1A}"/>
    <cellStyle name="Total 3 6 3 3 3" xfId="34336" xr:uid="{7E82D250-48FF-472A-B399-77EF39D7B1E7}"/>
    <cellStyle name="Total 3 6 3 4" xfId="27069" xr:uid="{9F828B0E-87C3-4734-B7FB-0BE257CAC0C0}"/>
    <cellStyle name="Total 3 6 4" xfId="24584" xr:uid="{A515C6D3-70B6-4A3B-B5FC-0FD4ECCB86A1}"/>
    <cellStyle name="Total 3 6 4 2" xfId="32734" xr:uid="{D29BE285-1CF9-4FB8-8433-E24B79D7D01D}"/>
    <cellStyle name="Total 3 6 4 3" xfId="41256" xr:uid="{864D0D19-256D-42A0-961F-71E3859736D2}"/>
    <cellStyle name="Total 3 6 4 4" xfId="47479" xr:uid="{E519DE51-2B12-4765-A3FA-793D94EA66D8}"/>
    <cellStyle name="Total 3 6 5" xfId="18462" xr:uid="{062F9BA9-25FC-4D8A-BB9E-684F133746B9}"/>
    <cellStyle name="Total 3 6 5 2" xfId="33466" xr:uid="{948F7D60-8B66-4EA9-8512-1C1446B276F0}"/>
    <cellStyle name="Total 3 6 5 3" xfId="35941" xr:uid="{4B3E87E4-F384-4A51-B034-DAE5AE5591C2}"/>
    <cellStyle name="Total 3 6 5 4" xfId="34339" xr:uid="{3FD92392-E4DE-41E9-A0F1-24D08D185467}"/>
    <cellStyle name="Total 3 6 6" xfId="17409" xr:uid="{F3200F11-028B-4468-95F6-5F380099DA78}"/>
    <cellStyle name="Total 3 7" xfId="14798" xr:uid="{2E4BD307-3AFD-4CB6-A6ED-27CBC950D88B}"/>
    <cellStyle name="Total 3 7 2" xfId="17633" xr:uid="{DCB1158D-6E56-4CBE-873D-B4496BE1F19B}"/>
    <cellStyle name="Total 3 7 2 2" xfId="18035" xr:uid="{486FAA51-3CDB-4761-9D25-6183B0A8CEAF}"/>
    <cellStyle name="Total 3 7 2 2 2" xfId="32868" xr:uid="{1CA53E8F-3C94-4018-9E52-9FFDB03BC9D7}"/>
    <cellStyle name="Total 3 7 2 2 3" xfId="34541" xr:uid="{CC47557C-A369-471F-BB4A-73B5757FD5D9}"/>
    <cellStyle name="Total 3 7 2 2 4" xfId="47686" xr:uid="{8CAF8DB0-7C80-4493-ABA0-E98DC5056FAC}"/>
    <cellStyle name="Total 3 7 2 3" xfId="25441" xr:uid="{99F089C8-3547-4B9A-BA76-5D8C211F8D59}"/>
    <cellStyle name="Total 3 7 2 3 2" xfId="33229" xr:uid="{716FB7E7-5C5C-4C6A-ADAE-FEACB99FF2C2}"/>
    <cellStyle name="Total 3 7 2 3 3" xfId="41762" xr:uid="{637DA083-E0A5-4B28-B95D-EC5F346409C3}"/>
    <cellStyle name="Total 3 7 2 3 4" xfId="48079" xr:uid="{DCC30DFF-31A1-431C-92C7-33F94727EC01}"/>
    <cellStyle name="Total 3 7 2 4" xfId="25642" xr:uid="{3C2CE6E8-21D9-498C-86B7-B43577AA659C}"/>
    <cellStyle name="Total 3 7 2 4 2" xfId="41963" xr:uid="{9A909BA3-9402-4FD1-AA46-EBDDFD6327C7}"/>
    <cellStyle name="Total 3 7 2 4 3" xfId="48234" xr:uid="{D9D31321-788E-4CD1-BD41-2EA736C6672D}"/>
    <cellStyle name="Total 3 7 2 5" xfId="18467" xr:uid="{AFC3762B-8DAD-4CD0-A1B4-0F0E1202C805}"/>
    <cellStyle name="Total 3 7 2 5 2" xfId="33587" xr:uid="{32B56DE8-363E-4D4F-8CD8-4E2E4FBB0447}"/>
    <cellStyle name="Total 3 7 2 5 3" xfId="35946" xr:uid="{99D8BA4C-5A07-460A-AE0E-4B91B1094171}"/>
    <cellStyle name="Total 3 7 2 5 4" xfId="34335" xr:uid="{4EA806BA-17A0-468E-A970-FDC96D2020BF}"/>
    <cellStyle name="Total 3 7 2 6" xfId="34149" xr:uid="{70208EBC-53EC-40FA-849C-6515B5A2066F}"/>
    <cellStyle name="Total 3 7 2 6 2" xfId="49027" xr:uid="{B5278535-1128-4C70-A986-E857789B4381}"/>
    <cellStyle name="Total 3 7 3" xfId="17834" xr:uid="{C1D87AE2-14F7-4853-91F9-77CEC3443F25}"/>
    <cellStyle name="Total 3 7 3 2" xfId="32735" xr:uid="{3F7A6BB8-0F34-4909-933D-05FD250F6F4C}"/>
    <cellStyle name="Total 3 7 3 3" xfId="34664" xr:uid="{1728D370-E630-426B-AA15-3A4749E4BFDD}"/>
    <cellStyle name="Total 3 7 3 4" xfId="47480" xr:uid="{11FF0B65-265F-4F07-9964-A41200E369E3}"/>
    <cellStyle name="Total 3 7 4" xfId="25089" xr:uid="{A2B56077-4873-4184-BFD5-5375541ABEA2}"/>
    <cellStyle name="Total 3 7 4 2" xfId="33467" xr:uid="{2DF2D61F-E83A-403A-9232-80CD0A273C36}"/>
    <cellStyle name="Total 3 7 4 3" xfId="41459" xr:uid="{8E2018D0-94DD-45EF-B395-C44EA217C640}"/>
    <cellStyle name="Total 3 7 4 4" xfId="48292" xr:uid="{5CAC71B8-36EA-443A-9ED3-A2C114690A57}"/>
    <cellStyle name="Total 3 7 5" xfId="18466" xr:uid="{C96BD524-FDA8-474A-9A19-62799DEBDF80}"/>
    <cellStyle name="Total 3 7 5 2" xfId="35945" xr:uid="{CDDCB99D-9FCB-48A1-8DFE-1ABF060ACD26}"/>
    <cellStyle name="Total 3 7 5 3" xfId="35738" xr:uid="{D3F121EC-28BD-4B09-9E69-A10E7D1462DE}"/>
    <cellStyle name="Total 3 7 6" xfId="17410" xr:uid="{635A5C3B-7919-4AF1-A875-F58D5C6482D0}"/>
    <cellStyle name="Total 3 8" xfId="14799" xr:uid="{E5D21595-8397-4D18-8AD0-991C9181641F}"/>
    <cellStyle name="Total 3 8 2" xfId="17634" xr:uid="{16BF0109-9037-41BA-9C7A-70776A5F37EB}"/>
    <cellStyle name="Total 3 8 2 2" xfId="18036" xr:uid="{FF667691-49BC-4301-84E9-6FB5B7412ADA}"/>
    <cellStyle name="Total 3 8 2 2 2" xfId="33230" xr:uid="{36BEB7CC-DEFC-44FA-9C4A-0BF70A21EA50}"/>
    <cellStyle name="Total 3 8 2 2 3" xfId="34540" xr:uid="{1FB24BF7-3C8E-45EF-85D6-EC4941602958}"/>
    <cellStyle name="Total 3 8 2 2 4" xfId="48080" xr:uid="{78817674-49EE-4A3E-A4A4-B75485CCA6E8}"/>
    <cellStyle name="Total 3 8 2 3" xfId="25442" xr:uid="{8D625B17-F452-4827-905B-E0C28FE2BADE}"/>
    <cellStyle name="Total 3 8 2 3 2" xfId="33391" xr:uid="{8FFA0D93-B6D7-489B-B577-7BD8630B8F79}"/>
    <cellStyle name="Total 3 8 2 3 3" xfId="41763" xr:uid="{A80EF7DB-C752-4244-AFBA-C18FB6F881AA}"/>
    <cellStyle name="Total 3 8 2 3 4" xfId="48235" xr:uid="{76A40F61-14D3-435D-B17A-655073440CED}"/>
    <cellStyle name="Total 3 8 2 4" xfId="25643" xr:uid="{30193101-6470-4F80-ABF7-A8D2230A79E7}"/>
    <cellStyle name="Total 3 8 2 4 2" xfId="41964" xr:uid="{2C18FEC7-74D2-4BE5-A5E8-938E73921B28}"/>
    <cellStyle name="Total 3 8 2 4 3" xfId="48455" xr:uid="{D0E7882F-D9BB-4115-86CA-0A932BC5FBA0}"/>
    <cellStyle name="Total 3 8 2 5" xfId="34150" xr:uid="{7D74D9D5-6FBB-4BED-AAEC-B6F6218C6493}"/>
    <cellStyle name="Total 3 8 2 5 2" xfId="49028" xr:uid="{B3D65A0C-AA18-46B4-BA5E-063C2E48A459}"/>
    <cellStyle name="Total 3 8 2 6" xfId="34982" xr:uid="{ACE19950-C1D4-410F-BE7F-33D51CDF32E0}"/>
    <cellStyle name="Total 3 8 2 7" xfId="47687" xr:uid="{A65D671B-5607-4695-B509-7C56A9250A70}"/>
    <cellStyle name="Total 3 8 3" xfId="17835" xr:uid="{7F5551CE-B304-4450-B4E8-7508928B190F}"/>
    <cellStyle name="Total 3 8 3 2" xfId="32736" xr:uid="{5FC7839E-BCD9-4068-B316-379DF40C386A}"/>
    <cellStyle name="Total 3 8 3 3" xfId="34663" xr:uid="{0B93B104-6F8D-4D32-A397-97B99CE1CA9A}"/>
    <cellStyle name="Total 3 8 3 4" xfId="47481" xr:uid="{619708F0-5A34-42DF-B0AD-D68B11D13EED}"/>
    <cellStyle name="Total 3 8 4" xfId="25090" xr:uid="{972262B0-06B9-416D-95E0-8202D6E53F80}"/>
    <cellStyle name="Total 3 8 4 2" xfId="33468" xr:uid="{EC01E2A3-7593-4875-B5A1-FF70F9227FCA}"/>
    <cellStyle name="Total 3 8 4 3" xfId="41460" xr:uid="{7EE5B7FB-C694-4432-A5D9-2618C19BA1DB}"/>
    <cellStyle name="Total 3 8 4 4" xfId="48293" xr:uid="{3787AFA4-E2B0-4E19-A223-C35742F16FF6}"/>
    <cellStyle name="Total 3 8 5" xfId="18468" xr:uid="{5DEC67E1-04E3-4F68-ACA0-60ACD4ED2B8A}"/>
    <cellStyle name="Total 3 8 5 2" xfId="35947" xr:uid="{3664EBFF-7FB7-49FB-8A19-35D0BECEAC62}"/>
    <cellStyle name="Total 3 8 5 3" xfId="34334" xr:uid="{02B5F605-1E0A-4C73-88A8-8B10F516E75F}"/>
    <cellStyle name="Total 3 8 6" xfId="17411" xr:uid="{E8737891-69C9-4A4D-9FCD-94F150AF9379}"/>
    <cellStyle name="Total 3 9" xfId="14800" xr:uid="{CCDC8129-2464-4785-A5AE-CF9DA821DD7A}"/>
    <cellStyle name="Total 3 9 2" xfId="17635" xr:uid="{BCC53F5E-F51B-4D3E-9F52-1EC59D12C2C1}"/>
    <cellStyle name="Total 3 9 2 2" xfId="18037" xr:uid="{F8D3C071-40DE-4192-A2DF-256F4A17F59B}"/>
    <cellStyle name="Total 3 9 2 2 2" xfId="33231" xr:uid="{19F5B021-95E2-4C48-97E8-FFE235612861}"/>
    <cellStyle name="Total 3 9 2 2 3" xfId="34539" xr:uid="{906F40CC-6223-4903-BD4B-417E949CA1A0}"/>
    <cellStyle name="Total 3 9 2 2 4" xfId="48081" xr:uid="{D517BF05-8FAA-4BD5-ACFF-C525946D5A1E}"/>
    <cellStyle name="Total 3 9 2 3" xfId="25443" xr:uid="{072F910D-C8FC-4EA2-BA50-0D5DCE110FC1}"/>
    <cellStyle name="Total 3 9 2 3 2" xfId="33392" xr:uid="{473AE21E-BE7A-4A76-99F8-D012D3CF9105}"/>
    <cellStyle name="Total 3 9 2 3 3" xfId="41764" xr:uid="{B193353B-55DE-4232-8E7D-BD742D168D79}"/>
    <cellStyle name="Total 3 9 2 3 4" xfId="48236" xr:uid="{AFAE9F37-50B5-459D-96C8-FD4F6BE4C7A8}"/>
    <cellStyle name="Total 3 9 2 4" xfId="25644" xr:uid="{86757592-0A0D-43FB-A03A-0B82E3913738}"/>
    <cellStyle name="Total 3 9 2 4 2" xfId="41965" xr:uid="{5BA85235-F380-4B18-A85C-A987E7F92C54}"/>
    <cellStyle name="Total 3 9 2 4 3" xfId="48456" xr:uid="{65B9A5B3-54BA-4EC0-81CA-FE59B2058607}"/>
    <cellStyle name="Total 3 9 2 5" xfId="34151" xr:uid="{B531D212-B82C-498A-93FC-2CC26025637A}"/>
    <cellStyle name="Total 3 9 2 5 2" xfId="49029" xr:uid="{1176B60E-9240-4D49-80C4-AF378CCEB81F}"/>
    <cellStyle name="Total 3 9 2 6" xfId="34981" xr:uid="{5199890C-7A47-49E4-9279-61609503F1E2}"/>
    <cellStyle name="Total 3 9 2 7" xfId="47688" xr:uid="{0D928711-F798-4D25-A257-1E9F235F68F1}"/>
    <cellStyle name="Total 3 9 3" xfId="17836" xr:uid="{E37E4566-1FBC-43DF-BA97-8F89F6815106}"/>
    <cellStyle name="Total 3 9 3 2" xfId="32737" xr:uid="{34992230-7BD6-4116-9206-9CCD8ABC92A4}"/>
    <cellStyle name="Total 3 9 3 3" xfId="35803" xr:uid="{0A757A14-F137-4C8D-8075-9FB6CB2AC965}"/>
    <cellStyle name="Total 3 9 3 4" xfId="47482" xr:uid="{896CCD5C-A3F6-4A3D-A3CB-E0961A981C64}"/>
    <cellStyle name="Total 3 9 4" xfId="25091" xr:uid="{99C60B51-3121-49D3-958C-C45110418E0C}"/>
    <cellStyle name="Total 3 9 4 2" xfId="33469" xr:uid="{6514E11E-B953-4316-AEF2-D89BFCABF178}"/>
    <cellStyle name="Total 3 9 4 3" xfId="41461" xr:uid="{C6BC24BF-0A2B-40DE-BA97-EAECE1098B24}"/>
    <cellStyle name="Total 3 9 4 4" xfId="48294" xr:uid="{6AEDE564-CFE4-4F4D-823B-67FA6CD9527B}"/>
    <cellStyle name="Total 3 9 5" xfId="34835" xr:uid="{75A8ABCA-9868-4006-A0E2-C25C5F3F07D2}"/>
    <cellStyle name="Total 3 9 6" xfId="47471" xr:uid="{7A903A04-E41C-43AD-ABDC-9F9EFE16AB61}"/>
    <cellStyle name="Total 3 9 7" xfId="17412" xr:uid="{EB8F102C-CAD3-4114-A29A-A84D46746C50}"/>
    <cellStyle name="Total 30" xfId="10203" xr:uid="{A9921F7E-41EE-46C4-B23B-6A0662EC6DA3}"/>
    <cellStyle name="Total 31" xfId="10204" xr:uid="{AD105A21-104C-497B-B5BA-684DBDD420A8}"/>
    <cellStyle name="Total 32" xfId="10205" xr:uid="{FA99402E-D3F3-4F8D-94FD-51D63EA524B6}"/>
    <cellStyle name="Total 33" xfId="10206" xr:uid="{F43E6CD9-2331-4FF5-A6B9-2CE1069686D0}"/>
    <cellStyle name="Total 34" xfId="10207" xr:uid="{A8D33383-6BF6-4D01-83D4-161F2F94EF2F}"/>
    <cellStyle name="Total 35" xfId="10208" xr:uid="{E66925BF-73B5-493F-B1DF-0288F0BE1D96}"/>
    <cellStyle name="Total 36" xfId="10209" xr:uid="{FB4FC4A7-5022-40F9-B46C-0A5CFD69FA04}"/>
    <cellStyle name="Total 37" xfId="10210" xr:uid="{8D13A2E3-0A2C-4F10-9F80-CEBE47415C7C}"/>
    <cellStyle name="Total 38" xfId="10211" xr:uid="{70D31C2C-56C7-4B95-9573-1A9447D9FD65}"/>
    <cellStyle name="Total 39" xfId="10212" xr:uid="{A04F11F0-9FA5-487F-A209-47738A472722}"/>
    <cellStyle name="Total 4" xfId="10213" xr:uid="{A8C547DB-8E42-4D17-BA6E-4641A31B67B7}"/>
    <cellStyle name="Total 4 10" xfId="14801" xr:uid="{AFFD5032-8706-4920-B6CA-0C36C3B4AB1B}"/>
    <cellStyle name="Total 4 10 2" xfId="17636" xr:uid="{BE2464CC-0F50-4905-A9EC-A29BF3CF18D8}"/>
    <cellStyle name="Total 4 10 2 2" xfId="18038" xr:uid="{4A8FB89A-923F-4B90-94F1-308347BDB693}"/>
    <cellStyle name="Total 4 10 2 2 2" xfId="33232" xr:uid="{4FCFBF20-7A1D-4F9C-B5FF-C9583869223C}"/>
    <cellStyle name="Total 4 10 2 2 3" xfId="34538" xr:uid="{0CB1C488-0648-4738-B637-0F162D38C7B3}"/>
    <cellStyle name="Total 4 10 2 2 4" xfId="48082" xr:uid="{D5F46D80-A072-46C5-8424-0C497E1AB6E7}"/>
    <cellStyle name="Total 4 10 2 3" xfId="25444" xr:uid="{7D664246-F6B9-4F5B-93C2-0C9258A5EE77}"/>
    <cellStyle name="Total 4 10 2 3 2" xfId="33393" xr:uid="{A0BA7B2F-9262-47EF-9A29-D2C30F6E6EDB}"/>
    <cellStyle name="Total 4 10 2 3 3" xfId="41765" xr:uid="{4898F83F-7789-41C7-8F19-5EDC4C12D92C}"/>
    <cellStyle name="Total 4 10 2 3 4" xfId="48237" xr:uid="{A0201F43-BCDA-4916-9A20-5CD9338B340F}"/>
    <cellStyle name="Total 4 10 2 4" xfId="25645" xr:uid="{94E06A4E-5539-49F1-B425-C9FB491100BA}"/>
    <cellStyle name="Total 4 10 2 4 2" xfId="41966" xr:uid="{DB2A8ED0-B03E-41BC-9764-955B0DED5EE7}"/>
    <cellStyle name="Total 4 10 2 4 3" xfId="48457" xr:uid="{FA7CCE6B-3D67-4DA8-A88A-D57C2AE911E9}"/>
    <cellStyle name="Total 4 10 2 5" xfId="34152" xr:uid="{751494C9-DCD0-4F0B-A152-04DA0313B78A}"/>
    <cellStyle name="Total 4 10 2 5 2" xfId="49030" xr:uid="{C924999B-AAE5-43E8-938A-DF38B1238C73}"/>
    <cellStyle name="Total 4 10 2 6" xfId="34980" xr:uid="{21E21EBA-0BE9-4C83-96FA-DF7BD59B96CC}"/>
    <cellStyle name="Total 4 10 2 7" xfId="47689" xr:uid="{2D0826A5-FD7C-49C8-A61F-345005A0D4BE}"/>
    <cellStyle name="Total 4 10 3" xfId="17837" xr:uid="{C39D1ECA-76B5-472C-A416-C670651D4F61}"/>
    <cellStyle name="Total 4 10 3 2" xfId="32738" xr:uid="{760DA17D-D435-4B38-A91E-02D228C7BAD8}"/>
    <cellStyle name="Total 4 10 3 3" xfId="34662" xr:uid="{851400A2-781E-451B-A92B-89AE1307872C}"/>
    <cellStyle name="Total 4 10 3 4" xfId="47483" xr:uid="{FB036125-DA1B-4B10-89BD-EC11CF3897BE}"/>
    <cellStyle name="Total 4 10 4" xfId="25267" xr:uid="{259CD6EB-2C34-4857-8111-8C7144E6EE3D}"/>
    <cellStyle name="Total 4 10 4 2" xfId="33470" xr:uid="{47BBFD77-1A92-408C-B235-F0EA96717913}"/>
    <cellStyle name="Total 4 10 4 3" xfId="41588" xr:uid="{3735C031-A7B5-4897-ADB4-828C1CA540B8}"/>
    <cellStyle name="Total 4 10 4 4" xfId="48295" xr:uid="{32522EC0-83F4-4F6C-BCE3-6CA729F55203}"/>
    <cellStyle name="Total 4 10 5" xfId="34834" xr:uid="{FB1B8B9F-2C64-4453-8DF9-A86D284546F1}"/>
    <cellStyle name="Total 4 10 6" xfId="47472" xr:uid="{12177BB5-6B62-477C-92E2-4817B76BA4F3}"/>
    <cellStyle name="Total 4 10 7" xfId="17413" xr:uid="{3B048E66-3C70-46A8-AEAC-F6E94C1657A6}"/>
    <cellStyle name="Total 4 11" xfId="14802" xr:uid="{24AD7005-512A-4290-9AB4-C6BEF05AD309}"/>
    <cellStyle name="Total 4 11 2" xfId="17637" xr:uid="{8D1A5809-B6E9-4550-98DF-C697CF91631E}"/>
    <cellStyle name="Total 4 11 2 2" xfId="18039" xr:uid="{EE7E64AF-E6C0-4156-9E5A-E4D020E33B28}"/>
    <cellStyle name="Total 4 11 2 2 2" xfId="33233" xr:uid="{DE44D41A-313C-40F7-8555-F3750100C6A5}"/>
    <cellStyle name="Total 4 11 2 2 3" xfId="34537" xr:uid="{491DC24C-80A3-4B49-9C05-23106B6DC97D}"/>
    <cellStyle name="Total 4 11 2 2 4" xfId="48083" xr:uid="{34010DF1-24C2-42D8-A27A-E41BACCFEE74}"/>
    <cellStyle name="Total 4 11 2 3" xfId="25445" xr:uid="{DD4A4577-A66B-4E4A-9151-6BC9AA14652F}"/>
    <cellStyle name="Total 4 11 2 3 2" xfId="33394" xr:uid="{B3863FEC-05D0-490B-9DB9-7235B0EE3CB9}"/>
    <cellStyle name="Total 4 11 2 3 3" xfId="41766" xr:uid="{648937E4-A2F6-402B-A664-5439986F2D5C}"/>
    <cellStyle name="Total 4 11 2 3 4" xfId="48238" xr:uid="{663DBB96-0F31-4C5E-99F4-710F7B61A373}"/>
    <cellStyle name="Total 4 11 2 4" xfId="25646" xr:uid="{3ABC8718-7E11-4A51-9258-B80EC734EF14}"/>
    <cellStyle name="Total 4 11 2 4 2" xfId="41967" xr:uid="{E58E53F5-EE87-41DD-ABD2-000C539D0BE9}"/>
    <cellStyle name="Total 4 11 2 4 3" xfId="48458" xr:uid="{595A4238-4CD3-4B95-88BF-8AB0786FE965}"/>
    <cellStyle name="Total 4 11 2 5" xfId="34153" xr:uid="{AE524E68-B3B5-4607-9CAC-1972D7B7C181}"/>
    <cellStyle name="Total 4 11 2 5 2" xfId="49031" xr:uid="{560CCF28-C06C-4593-B9A1-DA40D91DC600}"/>
    <cellStyle name="Total 4 11 2 6" xfId="34253" xr:uid="{D2C34DFA-B7A3-434C-91E6-EAF02DBF4296}"/>
    <cellStyle name="Total 4 11 2 7" xfId="47690" xr:uid="{3FF3352E-3030-4EF4-BA0B-855022C87316}"/>
    <cellStyle name="Total 4 11 3" xfId="17838" xr:uid="{CB8331E8-1796-45DE-93DD-C0A7697DF878}"/>
    <cellStyle name="Total 4 11 3 2" xfId="32739" xr:uid="{27F9FCE5-18A2-4817-84B6-9EC6E6046961}"/>
    <cellStyle name="Total 4 11 3 3" xfId="34661" xr:uid="{6BAAD003-3802-454A-9181-B9A0B4359835}"/>
    <cellStyle name="Total 4 11 3 4" xfId="47484" xr:uid="{DAA4EA94-282E-42D4-85E2-68B2E9D35E4C}"/>
    <cellStyle name="Total 4 11 4" xfId="25142" xr:uid="{CA37B962-63AD-4EF2-A1DB-6F62A0919FBB}"/>
    <cellStyle name="Total 4 11 4 2" xfId="33471" xr:uid="{479FF5F6-9072-41AB-812F-9EE2EFA1576B}"/>
    <cellStyle name="Total 4 11 4 3" xfId="41506" xr:uid="{BF6361EC-EDD2-43A5-AE77-A9DCF2D747F7}"/>
    <cellStyle name="Total 4 11 4 4" xfId="48296" xr:uid="{06C793A5-0F84-4A9A-B17A-44A36C5633D1}"/>
    <cellStyle name="Total 4 11 5" xfId="34833" xr:uid="{3A867E41-E345-42C9-970D-75C30534BAC1}"/>
    <cellStyle name="Total 4 11 6" xfId="47473" xr:uid="{6962BA64-7B1E-49EA-ACBE-CC8DBCE16AC6}"/>
    <cellStyle name="Total 4 11 7" xfId="17414" xr:uid="{0DB69F53-7924-4811-8EBC-24F58B07E385}"/>
    <cellStyle name="Total 4 12" xfId="14803" xr:uid="{AD1A748C-A1C0-4B86-8344-BA213A85053F}"/>
    <cellStyle name="Total 4 12 2" xfId="17638" xr:uid="{AC67F1AA-41D9-4024-B0F3-2AFDADAA4B05}"/>
    <cellStyle name="Total 4 12 2 2" xfId="18040" xr:uid="{9E7AE337-3A83-4A58-942F-B620BA12E702}"/>
    <cellStyle name="Total 4 12 2 2 2" xfId="33234" xr:uid="{0F50588D-894A-4DA5-9A6F-E470ADA2F987}"/>
    <cellStyle name="Total 4 12 2 2 3" xfId="34536" xr:uid="{77AC2CC7-CCD9-4C31-975E-44A4DE5D2FD8}"/>
    <cellStyle name="Total 4 12 2 2 4" xfId="48084" xr:uid="{18676482-11F5-44CE-BBFC-A77765B6A0E7}"/>
    <cellStyle name="Total 4 12 2 3" xfId="25446" xr:uid="{D3D03F15-4578-4E18-863D-8A7792FFA790}"/>
    <cellStyle name="Total 4 12 2 3 2" xfId="33395" xr:uid="{74605A52-1DA3-4BDD-8D43-95A25C766FD5}"/>
    <cellStyle name="Total 4 12 2 3 3" xfId="41767" xr:uid="{E59E5F4B-0753-4D50-B0C0-B74C6E6B6B06}"/>
    <cellStyle name="Total 4 12 2 3 4" xfId="48239" xr:uid="{906B321D-3D5D-48BB-9FEF-1D645F418C26}"/>
    <cellStyle name="Total 4 12 2 4" xfId="25647" xr:uid="{CC1593EC-E772-40F0-846D-2AFDFB70DB37}"/>
    <cellStyle name="Total 4 12 2 4 2" xfId="41968" xr:uid="{50AB017F-48F6-4E04-A052-6F7A721F3EDC}"/>
    <cellStyle name="Total 4 12 2 4 3" xfId="48459" xr:uid="{225D097B-5D39-417B-A519-6B99DD7A548B}"/>
    <cellStyle name="Total 4 12 2 5" xfId="34154" xr:uid="{C88B7043-C6CB-43D6-8F86-03A34C890E1C}"/>
    <cellStyle name="Total 4 12 2 5 2" xfId="49032" xr:uid="{ADB2E51B-1F81-4FDD-8902-85BB3BCBBC3C}"/>
    <cellStyle name="Total 4 12 2 6" xfId="34192" xr:uid="{9673B7A3-23CE-4AB7-A9A9-B30B320DDB49}"/>
    <cellStyle name="Total 4 12 2 7" xfId="47691" xr:uid="{62D0FF62-5588-4FE3-91FB-B419DACAB931}"/>
    <cellStyle name="Total 4 12 3" xfId="17839" xr:uid="{F17B09B6-5EEE-4066-A90F-BD22C362EE3D}"/>
    <cellStyle name="Total 4 12 3 2" xfId="32740" xr:uid="{D8DE23DE-9740-4788-A050-61DAE3F51BDF}"/>
    <cellStyle name="Total 4 12 3 3" xfId="34660" xr:uid="{C86DD039-1EF7-4E94-B6C8-50260E46FA93}"/>
    <cellStyle name="Total 4 12 3 4" xfId="47485" xr:uid="{3FD448B1-7A84-4F1D-BF93-4FF97588321B}"/>
    <cellStyle name="Total 4 12 4" xfId="25141" xr:uid="{C06F3972-4A54-4C06-8E96-69D9941C0CB4}"/>
    <cellStyle name="Total 4 12 4 2" xfId="33472" xr:uid="{5B417CC7-89C5-4A19-9BA5-4F099C6A41C5}"/>
    <cellStyle name="Total 4 12 4 3" xfId="41505" xr:uid="{BA371875-5DED-42E4-8231-0B39A378B2C6}"/>
    <cellStyle name="Total 4 12 4 4" xfId="48297" xr:uid="{46339356-DEB7-4B78-9707-4D88C75A4064}"/>
    <cellStyle name="Total 4 12 5" xfId="34832" xr:uid="{764868CF-9EB1-4D96-9010-E4C71E2FBAEF}"/>
    <cellStyle name="Total 4 12 6" xfId="47474" xr:uid="{D48484AA-7156-4FFB-B257-6B7BFE3C02C2}"/>
    <cellStyle name="Total 4 12 7" xfId="17415" xr:uid="{10808FC0-5622-4662-BA1A-961C7BA5F98C}"/>
    <cellStyle name="Total 4 13" xfId="24936" xr:uid="{A8C5AB7A-4B36-4F08-A74E-A4C4480EE5BF}"/>
    <cellStyle name="Total 4 13 2" xfId="32049" xr:uid="{E6A25CEB-08F7-4373-9AFE-B01902560A96}"/>
    <cellStyle name="Total 4 13 3" xfId="41064" xr:uid="{8D74B08A-664E-4528-B3E7-8A0CA3A94FD5}"/>
    <cellStyle name="Total 4 13 4" xfId="41375" xr:uid="{D5F3B936-A66C-4005-AB7C-D7788C97C2BE}"/>
    <cellStyle name="Total 4 2" xfId="14804" xr:uid="{523010FF-7A87-41A4-9292-314978A074CD}"/>
    <cellStyle name="Total 4 2 10" xfId="17416" xr:uid="{792BEACC-516A-4D14-805E-0CAF0352A8D4}"/>
    <cellStyle name="Total 4 2 2" xfId="14805" xr:uid="{28FEDE01-BDAE-462B-9A02-518323103A43}"/>
    <cellStyle name="Total 4 2 2 2" xfId="17640" xr:uid="{3AE4F2E6-0933-4F9A-9314-EE654A43D230}"/>
    <cellStyle name="Total 4 2 2 2 2" xfId="18042" xr:uid="{CF52538A-E92A-4079-8A04-1A3ACA7B1E91}"/>
    <cellStyle name="Total 4 2 2 2 2 2" xfId="24607" xr:uid="{74AE0C5B-323F-4DCB-A793-E7E41EE12DAB}"/>
    <cellStyle name="Total 4 2 2 2 2 2 2" xfId="18472" xr:uid="{9E6E725D-DEAA-47AA-A6FC-FB0123651465}"/>
    <cellStyle name="Total 4 2 2 2 2 2 2 2" xfId="35951" xr:uid="{D7990B0F-E604-43B0-A62F-8DC106FA6502}"/>
    <cellStyle name="Total 4 2 2 2 2 2 2 3" xfId="34330" xr:uid="{E7FC126A-EA13-4084-842B-C7FA4075D831}"/>
    <cellStyle name="Total 4 2 2 2 2 2 3" xfId="27071" xr:uid="{E57525C9-E286-4C46-BAB5-A056DFBAC4B8}"/>
    <cellStyle name="Total 4 2 2 2 2 3" xfId="18471" xr:uid="{C622A0CB-C102-475A-9333-951A165E6C35}"/>
    <cellStyle name="Total 4 2 2 2 2 3 2" xfId="35950" xr:uid="{6ECE4AF8-1653-4531-B806-6E969692DA40}"/>
    <cellStyle name="Total 4 2 2 2 2 3 3" xfId="34331" xr:uid="{422EB0E1-6333-4C62-B6E4-2DAE05B0EB0A}"/>
    <cellStyle name="Total 4 2 2 2 2 4" xfId="27070" xr:uid="{BEA9F93C-045F-4F30-82D0-7B5607E30CAA}"/>
    <cellStyle name="Total 4 2 2 2 3" xfId="24608" xr:uid="{A24929E2-9157-4EDB-A7DF-12AC73850A00}"/>
    <cellStyle name="Total 4 2 2 2 3 2" xfId="18473" xr:uid="{BB489E9B-B2A2-4D3F-91D0-0AFDA5389A4C}"/>
    <cellStyle name="Total 4 2 2 2 3 2 2" xfId="35952" xr:uid="{3D8AD8D3-797A-421E-84A2-B21CC5DA6312}"/>
    <cellStyle name="Total 4 2 2 2 3 2 3" xfId="34329" xr:uid="{AF980B90-D549-43BB-A0E1-CBD7CA8237B1}"/>
    <cellStyle name="Total 4 2 2 2 3 3" xfId="27072" xr:uid="{71E47152-52EB-48E3-8498-AD74C8EA219E}"/>
    <cellStyle name="Total 4 2 2 2 4" xfId="25448" xr:uid="{FD2B3F4F-2679-4D0A-BF72-FDE2E318F808}"/>
    <cellStyle name="Total 4 2 2 2 4 2" xfId="32869" xr:uid="{377331A7-3045-4FF7-AEAD-6B40FC05460E}"/>
    <cellStyle name="Total 4 2 2 2 4 3" xfId="41769" xr:uid="{A44A5695-3D98-406D-A065-864F8C5FED1E}"/>
    <cellStyle name="Total 4 2 2 2 4 4" xfId="47693" xr:uid="{C7420011-CB83-4E53-929F-6BA8AB73C6C2}"/>
    <cellStyle name="Total 4 2 2 2 5" xfId="25649" xr:uid="{F27F2D63-C1D1-4D23-9CED-F386BE174FD4}"/>
    <cellStyle name="Total 4 2 2 2 5 2" xfId="41970" xr:uid="{E06A3C78-34A5-4451-8B78-EE24310E0655}"/>
    <cellStyle name="Total 4 2 2 2 5 3" xfId="48086" xr:uid="{E4AAD707-6F2B-4235-9DE9-66C234077C9F}"/>
    <cellStyle name="Total 4 2 2 2 6" xfId="18470" xr:uid="{3E5A2752-69A9-4885-90D9-D92FA15C1477}"/>
    <cellStyle name="Total 4 2 2 2 6 2" xfId="33397" xr:uid="{29803241-47E3-48D3-B51A-80E389142C42}"/>
    <cellStyle name="Total 4 2 2 2 6 3" xfId="35949" xr:uid="{E2CA6054-E804-43D3-8A0A-D0B7682A8EEA}"/>
    <cellStyle name="Total 4 2 2 2 6 4" xfId="34332" xr:uid="{D33F72A9-18CE-4146-B466-68072D7538D3}"/>
    <cellStyle name="Total 4 2 2 2 7" xfId="33588" xr:uid="{6636D4F2-DC40-410A-BD2A-67051DA4D41E}"/>
    <cellStyle name="Total 4 2 2 2 7 2" xfId="48461" xr:uid="{CFFD4578-9B9C-48BA-A0B4-3B1D8A5EEBA1}"/>
    <cellStyle name="Total 4 2 2 2 8" xfId="34156" xr:uid="{BAFA6685-BED1-4908-BDCB-B46C3CEC9B10}"/>
    <cellStyle name="Total 4 2 2 2 8 2" xfId="49034" xr:uid="{511AA5BA-6376-4B8B-94B5-FD53EDE1E4A4}"/>
    <cellStyle name="Total 4 2 2 3" xfId="17841" xr:uid="{DC3EBC5A-E4F1-4498-8455-20DA62B6BF2D}"/>
    <cellStyle name="Total 4 2 2 3 2" xfId="24610" xr:uid="{256FD1C5-B5CC-43F5-8D18-C5F816DED2E7}"/>
    <cellStyle name="Total 4 2 2 3 2 2" xfId="18483" xr:uid="{73A15CBE-E077-4A52-BC04-CA8B1CD66AB3}"/>
    <cellStyle name="Total 4 2 2 3 2 2 2" xfId="35953" xr:uid="{E2BE0FB3-019C-48C6-BA4C-DDC77142B499}"/>
    <cellStyle name="Total 4 2 2 3 2 2 3" xfId="34328" xr:uid="{29F25BC9-BB11-40DD-B5CC-D84DEC393AE9}"/>
    <cellStyle name="Total 4 2 2 3 2 3" xfId="27074" xr:uid="{3E5338EB-9D5D-4A31-9524-8F152D2EA06B}"/>
    <cellStyle name="Total 4 2 2 3 3" xfId="24609" xr:uid="{90931DA1-A9E7-4C27-9D3F-F0445603224C}"/>
    <cellStyle name="Total 4 2 2 3 3 2" xfId="40804" xr:uid="{EFD8A9BF-AB9F-410F-952C-E2CC44ADE445}"/>
    <cellStyle name="Total 4 2 2 3 3 3" xfId="41271" xr:uid="{7270C493-1D87-4CBC-99B9-998F68B0E384}"/>
    <cellStyle name="Total 4 2 2 3 4" xfId="18073" xr:uid="{2EF8F495-D2DC-412F-A099-38631BE75C5E}"/>
    <cellStyle name="Total 4 2 2 3 4 2" xfId="35630" xr:uid="{83178085-E9E7-45E3-AD79-255D3776CD34}"/>
    <cellStyle name="Total 4 2 2 3 4 3" xfId="34930" xr:uid="{C431964B-566D-4672-AC00-9BF4A3505D3C}"/>
    <cellStyle name="Total 4 2 2 3 5" xfId="27073" xr:uid="{B8BEBD28-01D7-4104-B7FF-ABD2A7D2A9D3}"/>
    <cellStyle name="Total 4 2 2 4" xfId="24611" xr:uid="{31054A5E-EEB7-4D3A-8E41-ED586C88E08C}"/>
    <cellStyle name="Total 4 2 2 4 2" xfId="18484" xr:uid="{161344A1-0558-496A-AEE0-F755FC7B55EC}"/>
    <cellStyle name="Total 4 2 2 4 2 2" xfId="35954" xr:uid="{C2629B95-3331-465D-B621-859356328B97}"/>
    <cellStyle name="Total 4 2 2 4 2 3" xfId="34327" xr:uid="{F09EB4D5-59D8-4EB7-977F-F38C8DF79173}"/>
    <cellStyle name="Total 4 2 2 4 3" xfId="27075" xr:uid="{1A667DD0-79EA-4116-86A3-9C9D8637631F}"/>
    <cellStyle name="Total 4 2 2 5" xfId="25139" xr:uid="{F048A925-B065-4454-98AB-73F4A9C13E4D}"/>
    <cellStyle name="Total 4 2 2 5 2" xfId="32742" xr:uid="{F07BC07B-70E9-4A81-A8B2-93754FB633FC}"/>
    <cellStyle name="Total 4 2 2 5 3" xfId="41503" xr:uid="{442DDF5A-1840-4713-9F23-2A1F1AD27A6A}"/>
    <cellStyle name="Total 4 2 2 5 4" xfId="47487" xr:uid="{11F4943C-2539-4C20-9F5E-EF3B3D620BB7}"/>
    <cellStyle name="Total 4 2 2 6" xfId="18469" xr:uid="{A6C6FF53-01E9-4958-8A12-86ED75270573}"/>
    <cellStyle name="Total 4 2 2 6 2" xfId="33474" xr:uid="{6AEF26B2-89F1-4E3A-ACB8-B6582F46341F}"/>
    <cellStyle name="Total 4 2 2 6 3" xfId="35948" xr:uid="{5382D6B2-2251-4AC5-959F-92654085E209}"/>
    <cellStyle name="Total 4 2 2 6 4" xfId="34333" xr:uid="{57C83CB0-3A86-4E20-88EF-6781472E85EF}"/>
    <cellStyle name="Total 4 2 2 7" xfId="17417" xr:uid="{43B55D4C-7B9A-4569-82EA-C32D1DC6FA23}"/>
    <cellStyle name="Total 4 2 3" xfId="14806" xr:uid="{69CB415B-E382-459C-A32A-7D4B4A24F219}"/>
    <cellStyle name="Total 4 2 3 2" xfId="17641" xr:uid="{27FA0034-E898-411F-8DFA-F76404DBD595}"/>
    <cellStyle name="Total 4 2 3 2 2" xfId="18043" xr:uid="{5E3FF222-C076-4B6E-881C-24C5F724851A}"/>
    <cellStyle name="Total 4 2 3 2 2 2" xfId="18488" xr:uid="{7CA8EE76-67AB-4914-A8DA-1B2CB800B91D}"/>
    <cellStyle name="Total 4 2 3 2 2 2 2" xfId="35957" xr:uid="{82652A0C-55E1-4C66-B198-3CEC9A88B5D6}"/>
    <cellStyle name="Total 4 2 3 2 2 2 3" xfId="34324" xr:uid="{82C35652-33C6-47F5-B981-E02150A68B78}"/>
    <cellStyle name="Total 4 2 3 2 2 3" xfId="27076" xr:uid="{3B163936-6750-4298-8D1E-8AE3FE973E6D}"/>
    <cellStyle name="Total 4 2 3 2 3" xfId="25449" xr:uid="{91E73B56-0F6F-4DFA-AAFE-C4BFA3DFE13B}"/>
    <cellStyle name="Total 4 2 3 2 3 2" xfId="32870" xr:uid="{E5AD8F1D-1D1A-4949-BEF9-FB8D2511AA03}"/>
    <cellStyle name="Total 4 2 3 2 3 3" xfId="41770" xr:uid="{E445A703-3083-49ED-BC69-3E0A813AD5BA}"/>
    <cellStyle name="Total 4 2 3 2 3 4" xfId="47694" xr:uid="{5BA32D7C-FFFB-4644-9069-F2081C79C34B}"/>
    <cellStyle name="Total 4 2 3 2 4" xfId="25650" xr:uid="{EA441FC7-7EE5-4FBD-BD0B-CB7A657F0B4B}"/>
    <cellStyle name="Total 4 2 3 2 4 2" xfId="41971" xr:uid="{9126AF28-957A-44E8-8D6D-F125C2C32D0C}"/>
    <cellStyle name="Total 4 2 3 2 4 3" xfId="48087" xr:uid="{64359635-B0FC-4D0B-A361-A87BDE7D38D9}"/>
    <cellStyle name="Total 4 2 3 2 5" xfId="18487" xr:uid="{81659E37-17A8-4220-AE83-5D1B7CF9FC67}"/>
    <cellStyle name="Total 4 2 3 2 5 2" xfId="33398" xr:uid="{7CE1906B-F855-444A-ACC7-48AB1127ABF3}"/>
    <cellStyle name="Total 4 2 3 2 5 3" xfId="35956" xr:uid="{4844F832-7517-499E-8406-E041D1E08D4A}"/>
    <cellStyle name="Total 4 2 3 2 5 4" xfId="34325" xr:uid="{92A2951F-50E7-454C-A025-3065A01EAD07}"/>
    <cellStyle name="Total 4 2 3 2 6" xfId="33589" xr:uid="{876C920F-C13D-4EF0-AFB4-3C5ABC5F7165}"/>
    <cellStyle name="Total 4 2 3 2 6 2" xfId="48462" xr:uid="{0F8D0FE1-24CD-4D9B-9E07-8C5FF3D26327}"/>
    <cellStyle name="Total 4 2 3 2 7" xfId="34157" xr:uid="{21E3C9D3-E596-4575-BB4A-C222AA90FE49}"/>
    <cellStyle name="Total 4 2 3 2 7 2" xfId="49035" xr:uid="{2927E39F-5C42-4013-AC8A-00D87ABCD5EE}"/>
    <cellStyle name="Total 4 2 3 3" xfId="17842" xr:uid="{BE25358C-FF1F-4E2C-815A-44B19CA162EC}"/>
    <cellStyle name="Total 4 2 3 3 2" xfId="24612" xr:uid="{EFF4BD5D-B11C-4738-83F7-A5232F99597C}"/>
    <cellStyle name="Total 4 2 3 3 2 2" xfId="40805" xr:uid="{9C09559C-3102-46E7-9188-8E3A5494DB21}"/>
    <cellStyle name="Total 4 2 3 3 2 3" xfId="41272" xr:uid="{5F4C94BD-247B-47E4-9AC4-01243F36B444}"/>
    <cellStyle name="Total 4 2 3 3 3" xfId="18489" xr:uid="{B8B7483E-D53A-4A4E-997E-8B391E88D112}"/>
    <cellStyle name="Total 4 2 3 3 3 2" xfId="35958" xr:uid="{1A7E7EC4-AE52-4B0F-883E-B8FE743CA92D}"/>
    <cellStyle name="Total 4 2 3 3 3 3" xfId="34323" xr:uid="{5753E398-2217-4F87-8DC3-FF1B4C01BE4D}"/>
    <cellStyle name="Total 4 2 3 3 4" xfId="27077" xr:uid="{324BF4B7-CC9B-4ED8-8C55-495428E3DB16}"/>
    <cellStyle name="Total 4 2 3 4" xfId="25138" xr:uid="{6E2D8DD7-9306-4954-A060-70933A92CB9F}"/>
    <cellStyle name="Total 4 2 3 4 2" xfId="32743" xr:uid="{2E4E0202-E9A4-46E3-B8C3-BED3DCECD1AB}"/>
    <cellStyle name="Total 4 2 3 4 3" xfId="41502" xr:uid="{00CBE920-A941-42F3-A53D-5B0B2CF77CD9}"/>
    <cellStyle name="Total 4 2 3 4 4" xfId="47488" xr:uid="{7A7F8D1C-CB66-41ED-BE45-257AFA325F33}"/>
    <cellStyle name="Total 4 2 3 5" xfId="18486" xr:uid="{512058F5-5F2F-4782-989B-61CE8503A7F1}"/>
    <cellStyle name="Total 4 2 3 5 2" xfId="33475" xr:uid="{971ADFC1-7645-46DA-B3E9-AB85AF54AB57}"/>
    <cellStyle name="Total 4 2 3 5 3" xfId="35955" xr:uid="{1DDBF98A-3B81-4FF7-BAFB-B8AAA0CA455A}"/>
    <cellStyle name="Total 4 2 3 5 4" xfId="34326" xr:uid="{D6915E47-7ECA-4EC8-BC8F-6DE8C7A2309D}"/>
    <cellStyle name="Total 4 2 3 6" xfId="17418" xr:uid="{D103063B-CE34-4D77-A313-8D8FD7030EF6}"/>
    <cellStyle name="Total 4 2 4" xfId="14807" xr:uid="{E2574AB8-1A9E-43F2-A163-0C00D4A42BD9}"/>
    <cellStyle name="Total 4 2 4 2" xfId="17642" xr:uid="{8965E249-C929-4894-A323-7F4203212BC9}"/>
    <cellStyle name="Total 4 2 4 2 2" xfId="18044" xr:uid="{47065F4F-0FBD-40D7-8766-C69041B2AC75}"/>
    <cellStyle name="Total 4 2 4 2 2 2" xfId="32871" xr:uid="{F2614563-6595-4D5A-A85E-613B02E0FE2E}"/>
    <cellStyle name="Total 4 2 4 2 2 3" xfId="34534" xr:uid="{3E6ED6BF-6C17-4349-9F1A-D9D780130A1F}"/>
    <cellStyle name="Total 4 2 4 2 2 4" xfId="47695" xr:uid="{79785212-BB34-44FC-AA72-4420A1F53FCD}"/>
    <cellStyle name="Total 4 2 4 2 3" xfId="25450" xr:uid="{49C23CC2-D6C0-4199-93BB-A9226F4562F1}"/>
    <cellStyle name="Total 4 2 4 2 3 2" xfId="33236" xr:uid="{1F829923-8504-49BB-9B4F-BBE372C1B0C4}"/>
    <cellStyle name="Total 4 2 4 2 3 3" xfId="41771" xr:uid="{C230CC76-926C-4E6D-A94B-8081EAA4B1AB}"/>
    <cellStyle name="Total 4 2 4 2 3 4" xfId="48088" xr:uid="{FE212D0F-CB71-4428-AA71-42F374498416}"/>
    <cellStyle name="Total 4 2 4 2 4" xfId="25651" xr:uid="{00B00A3C-CF29-4A78-B72F-CB15A0BCEB55}"/>
    <cellStyle name="Total 4 2 4 2 4 2" xfId="41972" xr:uid="{4B5A6217-4840-45DA-A42B-29B482A8B988}"/>
    <cellStyle name="Total 4 2 4 2 4 3" xfId="48241" xr:uid="{0043965E-EA23-45E4-B7C0-86E377B9F1EE}"/>
    <cellStyle name="Total 4 2 4 2 5" xfId="19245" xr:uid="{4AC0BC98-B4C2-4C70-82E6-923E946FD5FC}"/>
    <cellStyle name="Total 4 2 4 2 5 2" xfId="33590" xr:uid="{B65BC319-E6D5-4930-9761-EE9FD6C36667}"/>
    <cellStyle name="Total 4 2 4 2 5 3" xfId="36045" xr:uid="{C08ECF5B-1956-4AE8-A414-DF0C23A66C4E}"/>
    <cellStyle name="Total 4 2 4 2 5 4" xfId="34261" xr:uid="{51052967-25C6-436C-B6DC-304BBF7FDD84}"/>
    <cellStyle name="Total 4 2 4 2 6" xfId="34158" xr:uid="{D6E013DC-5050-47CA-8763-3C393A936465}"/>
    <cellStyle name="Total 4 2 4 2 6 2" xfId="49036" xr:uid="{D9237A29-4410-4C76-898E-455C59F6913C}"/>
    <cellStyle name="Total 4 2 4 3" xfId="17843" xr:uid="{56B24C5D-6117-455B-85B3-E0E2006AFFEF}"/>
    <cellStyle name="Total 4 2 4 3 2" xfId="32744" xr:uid="{A781C3F7-AB6D-4534-8716-96893CCD6ECD}"/>
    <cellStyle name="Total 4 2 4 3 3" xfId="34658" xr:uid="{6B5F6F50-94D0-4034-8C57-312FED331999}"/>
    <cellStyle name="Total 4 2 4 3 4" xfId="47489" xr:uid="{6F028765-1999-4F0E-8C76-075B07443E59}"/>
    <cellStyle name="Total 4 2 4 4" xfId="25137" xr:uid="{3444E87D-FDB0-402E-B2D8-1B5F42A534E5}"/>
    <cellStyle name="Total 4 2 4 4 2" xfId="33476" xr:uid="{12DA92ED-E4B5-4DC9-A397-E16DBFFD9F83}"/>
    <cellStyle name="Total 4 2 4 4 3" xfId="41501" xr:uid="{938F456F-5511-4282-A1A1-4AA4FD89887C}"/>
    <cellStyle name="Total 4 2 4 4 4" xfId="48299" xr:uid="{18A1A85D-0D74-43AB-A22E-58DE3FA47CB3}"/>
    <cellStyle name="Total 4 2 4 5" xfId="18490" xr:uid="{CFD14F0C-0C4B-4AC7-822A-76EB673FAACD}"/>
    <cellStyle name="Total 4 2 4 5 2" xfId="35959" xr:uid="{7E2F4DD3-1A91-4AFF-A56A-544321763A58}"/>
    <cellStyle name="Total 4 2 4 5 3" xfId="35737" xr:uid="{4E6449F3-D3E2-401F-9BC1-F9A78392D540}"/>
    <cellStyle name="Total 4 2 4 6" xfId="17419" xr:uid="{9238BB2B-1DA1-4B3D-B60D-BE84E09D4371}"/>
    <cellStyle name="Total 4 2 5" xfId="14808" xr:uid="{D5298DD7-4D40-4877-BB34-EC7F5E79AA1B}"/>
    <cellStyle name="Total 4 2 5 2" xfId="17643" xr:uid="{4D4D8C9D-26B8-48C9-B4E3-BD1F075BDBCE}"/>
    <cellStyle name="Total 4 2 5 2 2" xfId="18045" xr:uid="{BF72BF78-C6FB-4C8A-A67B-4BD76B89547A}"/>
    <cellStyle name="Total 4 2 5 2 2 2" xfId="33237" xr:uid="{A003A5ED-A5B2-4813-9FD4-D66FE71EFAA4}"/>
    <cellStyle name="Total 4 2 5 2 2 3" xfId="34533" xr:uid="{40695697-A9D0-4EB0-A2F7-CA83B87C9169}"/>
    <cellStyle name="Total 4 2 5 2 2 4" xfId="48089" xr:uid="{A4C05076-A1E1-4E89-AD14-43978D7045BD}"/>
    <cellStyle name="Total 4 2 5 2 3" xfId="25451" xr:uid="{F019EBA5-73BD-40EE-8E70-2717EF52E3D2}"/>
    <cellStyle name="Total 4 2 5 2 3 2" xfId="33399" xr:uid="{611537FC-D73C-4C48-9880-67C40217B124}"/>
    <cellStyle name="Total 4 2 5 2 3 3" xfId="41772" xr:uid="{F8B38204-A67D-4428-A3F7-C2D92A2AD014}"/>
    <cellStyle name="Total 4 2 5 2 3 4" xfId="48242" xr:uid="{2FAFE95C-CC3A-4A55-8000-25E8F6C57923}"/>
    <cellStyle name="Total 4 2 5 2 4" xfId="25652" xr:uid="{71FA5FC3-AD5F-413F-8C4B-F2B368863BF0}"/>
    <cellStyle name="Total 4 2 5 2 4 2" xfId="41973" xr:uid="{82478DFF-9F97-48DD-B09C-AEFC0BE607E5}"/>
    <cellStyle name="Total 4 2 5 2 4 3" xfId="48463" xr:uid="{D34A208D-F774-4B4F-BE93-D28F59FA0984}"/>
    <cellStyle name="Total 4 2 5 2 5" xfId="34159" xr:uid="{47E97D22-4517-40DD-8315-D138DF21E601}"/>
    <cellStyle name="Total 4 2 5 2 5 2" xfId="49037" xr:uid="{DD2FD03D-04FE-41AF-ADDC-15815F1295CA}"/>
    <cellStyle name="Total 4 2 5 2 6" xfId="34979" xr:uid="{2996EE5D-3909-4769-A4F8-3E1AB1D71641}"/>
    <cellStyle name="Total 4 2 5 2 7" xfId="47696" xr:uid="{DA4FFAD2-558C-47BD-B787-480566671930}"/>
    <cellStyle name="Total 4 2 5 3" xfId="17844" xr:uid="{9521BE90-087C-4947-9A02-4B0B045DBD2C}"/>
    <cellStyle name="Total 4 2 5 3 2" xfId="32745" xr:uid="{0267C3D6-6CC7-4492-9D32-07D5A9E49853}"/>
    <cellStyle name="Total 4 2 5 3 3" xfId="34657" xr:uid="{251431D4-141C-4C10-A24A-874CEA8D773F}"/>
    <cellStyle name="Total 4 2 5 3 4" xfId="47490" xr:uid="{DDD0EEF6-CC23-41CB-8EE5-AB23F15E6573}"/>
    <cellStyle name="Total 4 2 5 4" xfId="25136" xr:uid="{89302FCD-FE30-4FBF-BEAC-88D30257CE3E}"/>
    <cellStyle name="Total 4 2 5 4 2" xfId="33477" xr:uid="{1F0454B5-723D-42A9-8DDC-ABDD8774DF28}"/>
    <cellStyle name="Total 4 2 5 4 3" xfId="41500" xr:uid="{887185C0-46F7-437E-81B2-831550AA56AC}"/>
    <cellStyle name="Total 4 2 5 4 4" xfId="48300" xr:uid="{D833DA07-0586-4D23-B0BC-5868DCFF871C}"/>
    <cellStyle name="Total 4 2 5 5" xfId="18491" xr:uid="{0BEC1C48-11BD-4773-B995-6AEE35A5F32F}"/>
    <cellStyle name="Total 4 2 5 5 2" xfId="35960" xr:uid="{FC4753F0-D237-4548-98A7-EC862C14FAD4}"/>
    <cellStyle name="Total 4 2 5 5 3" xfId="34322" xr:uid="{4DBFA7F0-CFA2-4D59-8D8E-B7ED785EFF6F}"/>
    <cellStyle name="Total 4 2 5 6" xfId="17420" xr:uid="{A6C6242C-0349-4EE1-807E-54BE38F90A62}"/>
    <cellStyle name="Total 4 2 6" xfId="17639" xr:uid="{54C250B0-7F6D-4AAC-BF60-0B44CDB0CBA7}"/>
    <cellStyle name="Total 4 2 6 2" xfId="18041" xr:uid="{3310E394-8ADB-4E6F-9EAE-B789503CAA44}"/>
    <cellStyle name="Total 4 2 6 2 2" xfId="33235" xr:uid="{007ED1E4-DE71-4A7B-A047-3842826C959D}"/>
    <cellStyle name="Total 4 2 6 2 3" xfId="34535" xr:uid="{6A8352E0-C8E5-4BEC-99AC-EDBF135A1458}"/>
    <cellStyle name="Total 4 2 6 2 4" xfId="48085" xr:uid="{E79087F7-4811-4118-9CE7-47FA3BE1D905}"/>
    <cellStyle name="Total 4 2 6 3" xfId="25447" xr:uid="{D5E7721C-088C-4AC7-9438-927246E3B54B}"/>
    <cellStyle name="Total 4 2 6 3 2" xfId="33396" xr:uid="{61B972F8-A45E-44AA-B6CB-0DB43FD303D5}"/>
    <cellStyle name="Total 4 2 6 3 3" xfId="41768" xr:uid="{A8140E53-1F8E-4830-884E-4D08D50F70C6}"/>
    <cellStyle name="Total 4 2 6 3 4" xfId="48240" xr:uid="{BDAA134E-ADF6-429D-8D29-D167464AB44F}"/>
    <cellStyle name="Total 4 2 6 4" xfId="25648" xr:uid="{3DC9C637-3113-4FBD-B398-4B8BC9DA870F}"/>
    <cellStyle name="Total 4 2 6 4 2" xfId="41969" xr:uid="{79959547-41E7-448B-8D88-90511B11FE9F}"/>
    <cellStyle name="Total 4 2 6 4 3" xfId="48460" xr:uid="{64AA39FC-C165-4D4B-A6C3-A6DD440B56C2}"/>
    <cellStyle name="Total 4 2 6 5" xfId="34155" xr:uid="{71C8ED47-D81F-4036-8ED6-83DE48A6E1BE}"/>
    <cellStyle name="Total 4 2 6 5 2" xfId="49033" xr:uid="{01229642-3900-4AFD-877B-DC01A8D0B63B}"/>
    <cellStyle name="Total 4 2 6 6" xfId="34758" xr:uid="{C2C3401C-C1B0-4524-A08A-7B3316EC8FF5}"/>
    <cellStyle name="Total 4 2 6 7" xfId="47692" xr:uid="{17E238DC-4BDC-46C3-B442-6E895687A53E}"/>
    <cellStyle name="Total 4 2 7" xfId="17840" xr:uid="{6F7F015C-3CDF-46B8-9DD7-978461ED176B}"/>
    <cellStyle name="Total 4 2 7 2" xfId="32741" xr:uid="{0793F3EE-4C7B-4AC5-8626-134EEC666A52}"/>
    <cellStyle name="Total 4 2 7 3" xfId="34659" xr:uid="{0F88BA82-9713-4C09-BBF6-39507939E877}"/>
    <cellStyle name="Total 4 2 7 4" xfId="47486" xr:uid="{F5880C69-647F-4DA4-994D-F6FC401656A2}"/>
    <cellStyle name="Total 4 2 8" xfId="25140" xr:uid="{7C400D99-E652-4802-94CA-09D831635443}"/>
    <cellStyle name="Total 4 2 8 2" xfId="33473" xr:uid="{9E9BC564-54D6-4390-AF07-23D9E5C51BAD}"/>
    <cellStyle name="Total 4 2 8 3" xfId="41504" xr:uid="{CE59B724-A4D3-4360-8D12-F34C0F3E5D82}"/>
    <cellStyle name="Total 4 2 8 4" xfId="48298" xr:uid="{151064C9-FC19-4581-833E-62D8C533B30B}"/>
    <cellStyle name="Total 4 2 9" xfId="24935" xr:uid="{41D53E16-A9A7-49D3-85C4-472269F5921F}"/>
    <cellStyle name="Total 4 2 9 2" xfId="41063" xr:uid="{0D789869-C842-4FA7-A660-74FCEB351545}"/>
    <cellStyle name="Total 4 2 9 3" xfId="41374" xr:uid="{27E32F3C-04AA-4633-8BEF-480EDC5A32C9}"/>
    <cellStyle name="Total 4 3" xfId="14809" xr:uid="{2DB6E162-DC3D-46C3-B868-2B4529109A12}"/>
    <cellStyle name="Total 4 3 10" xfId="17421" xr:uid="{567D0237-5B8F-453E-8516-FD78C4D3D23F}"/>
    <cellStyle name="Total 4 3 2" xfId="14810" xr:uid="{FF9E8029-CFE3-4C6A-BC96-A14DAF54F5D1}"/>
    <cellStyle name="Total 4 3 2 2" xfId="17645" xr:uid="{2F7C76DC-8CEB-4113-879C-8B0D26A0125B}"/>
    <cellStyle name="Total 4 3 2 2 2" xfId="18047" xr:uid="{78FDC8BC-E1E2-451F-B870-A5A311B01838}"/>
    <cellStyle name="Total 4 3 2 2 2 2" xfId="24613" xr:uid="{B01D8D6E-F054-4845-8E66-72159212ED58}"/>
    <cellStyle name="Total 4 3 2 2 2 2 2" xfId="18496" xr:uid="{04FE3582-97BA-4786-970C-CD09C33AF8BB}"/>
    <cellStyle name="Total 4 3 2 2 2 2 2 2" xfId="35964" xr:uid="{6698CF61-9870-45A6-ADBE-AFC6C2DCB6E4}"/>
    <cellStyle name="Total 4 3 2 2 2 2 2 3" xfId="34318" xr:uid="{64C8B48D-48EB-425F-84A9-786053BF0632}"/>
    <cellStyle name="Total 4 3 2 2 2 2 3" xfId="27079" xr:uid="{7C2E28B0-F5B3-4666-AEEA-741E8CE0CE05}"/>
    <cellStyle name="Total 4 3 2 2 2 3" xfId="18495" xr:uid="{B703BA73-904D-415B-89B1-5BEDBDBDA116}"/>
    <cellStyle name="Total 4 3 2 2 2 3 2" xfId="35963" xr:uid="{3BECE569-0437-462A-B546-D13D371A6E7C}"/>
    <cellStyle name="Total 4 3 2 2 2 3 3" xfId="34319" xr:uid="{798D883F-7D79-49AF-8611-A0DACE0EC99B}"/>
    <cellStyle name="Total 4 3 2 2 2 4" xfId="27078" xr:uid="{6EAC8FB6-8D00-4BE4-B709-69810A7EC872}"/>
    <cellStyle name="Total 4 3 2 2 3" xfId="24614" xr:uid="{EB3205FD-B7C9-4A71-A1B6-B376D0787B26}"/>
    <cellStyle name="Total 4 3 2 2 3 2" xfId="18500" xr:uid="{1AF2E75E-9299-4066-A0FE-D29B196AB7ED}"/>
    <cellStyle name="Total 4 3 2 2 3 2 2" xfId="35965" xr:uid="{C36FC944-2169-46AC-BC4B-8C015CC88AD0}"/>
    <cellStyle name="Total 4 3 2 2 3 2 3" xfId="34317" xr:uid="{A43CEEA1-FF33-43B2-A1FA-C4ED1DE43EDA}"/>
    <cellStyle name="Total 4 3 2 2 3 3" xfId="27080" xr:uid="{DDD8DF4E-CC34-4F16-8065-92A444C733BA}"/>
    <cellStyle name="Total 4 3 2 2 4" xfId="25453" xr:uid="{8E1A287B-AD61-4325-896B-8837D24018A3}"/>
    <cellStyle name="Total 4 3 2 2 4 2" xfId="32872" xr:uid="{CCF8881E-C195-4985-A50F-43037058AAFE}"/>
    <cellStyle name="Total 4 3 2 2 4 3" xfId="41774" xr:uid="{DB6384FF-ECD2-4FBC-98F4-CD3D388B1856}"/>
    <cellStyle name="Total 4 3 2 2 4 4" xfId="47698" xr:uid="{70A3306B-97D9-4D54-9419-53B913E2497F}"/>
    <cellStyle name="Total 4 3 2 2 5" xfId="25654" xr:uid="{083DE9CC-13CC-4FEB-98B1-6157B4A45A42}"/>
    <cellStyle name="Total 4 3 2 2 5 2" xfId="41975" xr:uid="{E03738A5-D37F-45A3-9959-E90F21492E04}"/>
    <cellStyle name="Total 4 3 2 2 5 3" xfId="48091" xr:uid="{0107EDF9-B0B3-4CA0-84E3-F53CC80FA1EA}"/>
    <cellStyle name="Total 4 3 2 2 6" xfId="18493" xr:uid="{558C718E-AAE1-47A2-AE70-159D50015B5E}"/>
    <cellStyle name="Total 4 3 2 2 6 2" xfId="33401" xr:uid="{CE3A8680-4741-40E6-82C6-4822FB24100B}"/>
    <cellStyle name="Total 4 3 2 2 6 3" xfId="35962" xr:uid="{89EB5AD9-60C1-48AA-AB34-E9DAEBA14B46}"/>
    <cellStyle name="Total 4 3 2 2 6 4" xfId="34320" xr:uid="{9B7D6E6B-6F4F-411B-A2D2-BD12DEEFF03D}"/>
    <cellStyle name="Total 4 3 2 2 7" xfId="33591" xr:uid="{9FB871E5-6889-4E4F-A809-7FBAC4FDCC65}"/>
    <cellStyle name="Total 4 3 2 2 7 2" xfId="48465" xr:uid="{2B28E919-A899-4758-AB18-2069B8D8455E}"/>
    <cellStyle name="Total 4 3 2 2 8" xfId="34161" xr:uid="{690F3373-4DD9-44DB-B965-BCCDAB2882CB}"/>
    <cellStyle name="Total 4 3 2 2 8 2" xfId="49039" xr:uid="{8E651BC7-A36B-4B1F-A1FB-D6141C7FBF53}"/>
    <cellStyle name="Total 4 3 2 3" xfId="17846" xr:uid="{35E6C9AE-0476-4002-9B60-D58C6B5F013C}"/>
    <cellStyle name="Total 4 3 2 3 2" xfId="24616" xr:uid="{8834ED7D-313A-4D1D-B742-AC3A8DB14B7A}"/>
    <cellStyle name="Total 4 3 2 3 2 2" xfId="18502" xr:uid="{8B36FF5B-541F-4D8E-BC4D-806C516657EC}"/>
    <cellStyle name="Total 4 3 2 3 2 2 2" xfId="35967" xr:uid="{6F76ED32-3D41-4C9E-8FAA-D30CEF25EAF2}"/>
    <cellStyle name="Total 4 3 2 3 2 2 3" xfId="35736" xr:uid="{26384B91-65F2-4693-B456-E346BA7ADF13}"/>
    <cellStyle name="Total 4 3 2 3 2 3" xfId="27082" xr:uid="{31C867F5-78C9-4C49-970E-27763D87BAA4}"/>
    <cellStyle name="Total 4 3 2 3 3" xfId="24615" xr:uid="{DE262169-8F9C-4B32-8CC2-22EB0C91B0F4}"/>
    <cellStyle name="Total 4 3 2 3 3 2" xfId="40806" xr:uid="{BC566BCD-0573-4CD8-9C5E-2900296E9401}"/>
    <cellStyle name="Total 4 3 2 3 3 3" xfId="41273" xr:uid="{EF4C1175-9D95-47C6-990F-AB950C837C10}"/>
    <cellStyle name="Total 4 3 2 3 4" xfId="18501" xr:uid="{F66092C0-1AEB-4C86-8248-19F181588270}"/>
    <cellStyle name="Total 4 3 2 3 4 2" xfId="35966" xr:uid="{F35601EE-0FB3-42EF-A067-DD96C6E3AE91}"/>
    <cellStyle name="Total 4 3 2 3 4 3" xfId="34316" xr:uid="{7E32BC30-8637-4247-8C0A-A08FB122FF82}"/>
    <cellStyle name="Total 4 3 2 3 5" xfId="27081" xr:uid="{590C1035-48AD-41FB-98B9-8F44DB0F6439}"/>
    <cellStyle name="Total 4 3 2 4" xfId="24617" xr:uid="{EC4BC08C-0DFF-436D-ACC9-57047F07D292}"/>
    <cellStyle name="Total 4 3 2 4 2" xfId="18503" xr:uid="{70D5A6C3-76EF-4AEE-B0DF-5B119D201F8B}"/>
    <cellStyle name="Total 4 3 2 4 2 2" xfId="35968" xr:uid="{A09D6136-812F-487F-B7E6-ED7AD77DCAA0}"/>
    <cellStyle name="Total 4 3 2 4 2 3" xfId="34315" xr:uid="{1D3069E9-4ABE-4BFC-86B6-8D283F14030C}"/>
    <cellStyle name="Total 4 3 2 4 3" xfId="27083" xr:uid="{9F10944E-F408-4845-9FC3-3FD024B9A0D1}"/>
    <cellStyle name="Total 4 3 2 5" xfId="25134" xr:uid="{0D0C3879-0EFF-46D0-9A50-287F81604A34}"/>
    <cellStyle name="Total 4 3 2 5 2" xfId="32747" xr:uid="{B1B5BC48-2AA5-43A8-B685-6D89591D7797}"/>
    <cellStyle name="Total 4 3 2 5 3" xfId="41498" xr:uid="{1C2DC0DC-6BEB-4E73-9FDB-AE860FA44A1F}"/>
    <cellStyle name="Total 4 3 2 5 4" xfId="47492" xr:uid="{7FEDBA79-AA6C-4B40-B69A-5C1A3E631D91}"/>
    <cellStyle name="Total 4 3 2 6" xfId="18492" xr:uid="{49131950-3F26-4AE4-A319-FC3F0E9F62DF}"/>
    <cellStyle name="Total 4 3 2 6 2" xfId="33479" xr:uid="{17B078AC-435A-4A50-8100-2A6EE8452053}"/>
    <cellStyle name="Total 4 3 2 6 3" xfId="35961" xr:uid="{9A0D8D9E-2369-4D8D-9AD9-707130B878B5}"/>
    <cellStyle name="Total 4 3 2 6 4" xfId="34321" xr:uid="{79C7CB18-F004-410F-8436-D9FC67E1623C}"/>
    <cellStyle name="Total 4 3 2 7" xfId="17422" xr:uid="{CD24E5E8-2601-4C36-9F7E-AE9B8EAFAD9D}"/>
    <cellStyle name="Total 4 3 3" xfId="14811" xr:uid="{4C8FB590-D709-405E-B27F-9A70D2D70CE6}"/>
    <cellStyle name="Total 4 3 3 2" xfId="17646" xr:uid="{690F16CD-2D31-4A25-85AB-B8A25960A79C}"/>
    <cellStyle name="Total 4 3 3 2 2" xfId="18048" xr:uid="{0F8009EB-8139-4357-9235-83FC186A4AF9}"/>
    <cellStyle name="Total 4 3 3 2 2 2" xfId="18506" xr:uid="{44748785-EC7C-4CEC-8936-EBC4B0EB1FB7}"/>
    <cellStyle name="Total 4 3 3 2 2 2 2" xfId="35971" xr:uid="{F265D33D-C4BF-458F-85F3-91EF7F68A386}"/>
    <cellStyle name="Total 4 3 3 2 2 2 3" xfId="34312" xr:uid="{74C700ED-F326-4E9F-9DA5-C8131EBBBDC7}"/>
    <cellStyle name="Total 4 3 3 2 2 3" xfId="27084" xr:uid="{EFC85A0A-4BBA-4132-A414-DFF48E6F0090}"/>
    <cellStyle name="Total 4 3 3 2 3" xfId="25454" xr:uid="{AE12FF25-53C5-455F-971C-54DC302AAE10}"/>
    <cellStyle name="Total 4 3 3 2 3 2" xfId="32873" xr:uid="{156081F7-ED7B-4A27-8D47-B5D6226E4647}"/>
    <cellStyle name="Total 4 3 3 2 3 3" xfId="41775" xr:uid="{86ED9EC2-7A1E-49FC-9E9B-6750D06B2239}"/>
    <cellStyle name="Total 4 3 3 2 3 4" xfId="47699" xr:uid="{DBD92A6E-71B6-4BB6-BAAE-5F61228020DD}"/>
    <cellStyle name="Total 4 3 3 2 4" xfId="25655" xr:uid="{7018261C-6F16-46DC-8E3E-C43D3AC4B8D8}"/>
    <cellStyle name="Total 4 3 3 2 4 2" xfId="41976" xr:uid="{0312F79B-8FF4-4A09-81FD-599B630B9F17}"/>
    <cellStyle name="Total 4 3 3 2 4 3" xfId="48092" xr:uid="{DDB6C3E0-F7B4-4309-B315-FE3C6337363B}"/>
    <cellStyle name="Total 4 3 3 2 5" xfId="18505" xr:uid="{4CDD3BB9-A595-41B9-86D1-4876969E5CA1}"/>
    <cellStyle name="Total 4 3 3 2 5 2" xfId="33402" xr:uid="{45F96AE0-8C7F-4683-81E6-0D4779E6DF33}"/>
    <cellStyle name="Total 4 3 3 2 5 3" xfId="35970" xr:uid="{5D779FD7-4A34-41D2-B76A-B420DD1FEE12}"/>
    <cellStyle name="Total 4 3 3 2 5 4" xfId="34313" xr:uid="{81D85CDC-0B13-4EA0-9F0D-797B66F4D4FB}"/>
    <cellStyle name="Total 4 3 3 2 6" xfId="33592" xr:uid="{27CA24F7-70B4-45A6-BF21-CA0F0E3AAAB4}"/>
    <cellStyle name="Total 4 3 3 2 6 2" xfId="48466" xr:uid="{24EEE8CE-5A8B-4588-8879-DD1C6FCA150A}"/>
    <cellStyle name="Total 4 3 3 2 7" xfId="34162" xr:uid="{31842E24-C8FC-49AC-9425-56328F96058F}"/>
    <cellStyle name="Total 4 3 3 2 7 2" xfId="49040" xr:uid="{4A88C79B-E29F-46D6-9B9A-19F5E9C7A2E5}"/>
    <cellStyle name="Total 4 3 3 3" xfId="17847" xr:uid="{52B1EE1F-F0AA-4BCF-A7F7-C5EA72E4B024}"/>
    <cellStyle name="Total 4 3 3 3 2" xfId="24618" xr:uid="{C971173E-4C5C-492B-8EA3-FB934BA0F8EB}"/>
    <cellStyle name="Total 4 3 3 3 2 2" xfId="40807" xr:uid="{07D7EB71-732F-4535-AEAA-2C7DE73EE429}"/>
    <cellStyle name="Total 4 3 3 3 2 3" xfId="41274" xr:uid="{43A06BE9-15CF-468C-8ED3-8BD80214912B}"/>
    <cellStyle name="Total 4 3 3 3 3" xfId="18507" xr:uid="{6F40D099-2BB3-43C9-A3E9-E91C1D4E1866}"/>
    <cellStyle name="Total 4 3 3 3 3 2" xfId="35972" xr:uid="{67E56E5E-1352-4654-A532-99225F5368AF}"/>
    <cellStyle name="Total 4 3 3 3 3 3" xfId="34311" xr:uid="{3F80396F-B32B-4565-B6B9-8035B30420CA}"/>
    <cellStyle name="Total 4 3 3 3 4" xfId="27085" xr:uid="{D46EF725-F426-4449-914D-1754F4D72979}"/>
    <cellStyle name="Total 4 3 3 4" xfId="25133" xr:uid="{D5D86E42-01F8-40BF-8261-3285F028DFAC}"/>
    <cellStyle name="Total 4 3 3 4 2" xfId="32748" xr:uid="{693E7744-7A8C-48E4-9A77-BB4DA0B635AA}"/>
    <cellStyle name="Total 4 3 3 4 3" xfId="41497" xr:uid="{4E923F93-37A7-491C-9E2F-41E3D494A608}"/>
    <cellStyle name="Total 4 3 3 4 4" xfId="47493" xr:uid="{875707BB-E91F-4A3E-94F5-B85C69719B07}"/>
    <cellStyle name="Total 4 3 3 5" xfId="18504" xr:uid="{90DD4D3E-340B-49CD-878C-CD18502E62B7}"/>
    <cellStyle name="Total 4 3 3 5 2" xfId="33480" xr:uid="{25E1E387-3F8D-49F4-8F3F-C05336BCFE6C}"/>
    <cellStyle name="Total 4 3 3 5 3" xfId="35969" xr:uid="{3A253760-5A84-41E8-99D7-C6AEA4CF2C4F}"/>
    <cellStyle name="Total 4 3 3 5 4" xfId="34314" xr:uid="{E11C2441-B01E-467E-A33C-F275EE51857A}"/>
    <cellStyle name="Total 4 3 3 6" xfId="17423" xr:uid="{D8A521CA-00F5-49BA-B356-4A2947B7247E}"/>
    <cellStyle name="Total 4 3 4" xfId="14812" xr:uid="{3810BBF4-1A58-4C9F-810E-FDF3EE1DB1E1}"/>
    <cellStyle name="Total 4 3 4 2" xfId="17647" xr:uid="{11551A2A-DBD6-488C-8A87-1AF0742DBFDE}"/>
    <cellStyle name="Total 4 3 4 2 2" xfId="18049" xr:uid="{35440A42-5B1B-4228-B33E-D599640AABA5}"/>
    <cellStyle name="Total 4 3 4 2 2 2" xfId="32874" xr:uid="{1FF34280-9C9E-4D18-B65B-4B0E5DE3B068}"/>
    <cellStyle name="Total 4 3 4 2 2 3" xfId="34531" xr:uid="{FBAF99D2-5DDC-4A00-8D49-C16544157FB3}"/>
    <cellStyle name="Total 4 3 4 2 2 4" xfId="47700" xr:uid="{2F2B6AF5-9B77-4781-989A-DDF14E570291}"/>
    <cellStyle name="Total 4 3 4 2 3" xfId="25455" xr:uid="{529A9FC7-9DBC-4612-9750-C8E0EB6EB23D}"/>
    <cellStyle name="Total 4 3 4 2 3 2" xfId="33239" xr:uid="{A67E88CC-5AED-43A8-BEB7-BE721C24A364}"/>
    <cellStyle name="Total 4 3 4 2 3 3" xfId="41776" xr:uid="{B87CF57A-18A9-4B6E-9B5A-7772115037FA}"/>
    <cellStyle name="Total 4 3 4 2 3 4" xfId="48093" xr:uid="{366910FF-15D7-4155-BE5D-20B90F54310F}"/>
    <cellStyle name="Total 4 3 4 2 4" xfId="25656" xr:uid="{6EE30C1A-9AF6-4F33-852F-B65313953E45}"/>
    <cellStyle name="Total 4 3 4 2 4 2" xfId="41977" xr:uid="{3DF60810-5509-4E42-B371-14BE36B54C48}"/>
    <cellStyle name="Total 4 3 4 2 4 3" xfId="48244" xr:uid="{BD084A33-A7AC-4890-B3FD-421F0AA0D03B}"/>
    <cellStyle name="Total 4 3 4 2 5" xfId="18509" xr:uid="{0D7AE64B-1078-46C0-A31B-A03318980C36}"/>
    <cellStyle name="Total 4 3 4 2 5 2" xfId="33593" xr:uid="{31BE1978-C000-4B84-A544-E35207A7305E}"/>
    <cellStyle name="Total 4 3 4 2 5 3" xfId="35974" xr:uid="{613EF91C-DDAE-40A3-87BF-091919292030}"/>
    <cellStyle name="Total 4 3 4 2 5 4" xfId="34309" xr:uid="{8C6F9082-93F1-4587-8379-9695F44E8F9A}"/>
    <cellStyle name="Total 4 3 4 2 6" xfId="34163" xr:uid="{0528F43A-146E-4F7B-B74A-5235A8C7539E}"/>
    <cellStyle name="Total 4 3 4 2 6 2" xfId="49041" xr:uid="{39C36E6B-8AE4-4D09-B5A5-1C3659585B1E}"/>
    <cellStyle name="Total 4 3 4 3" xfId="17848" xr:uid="{64240239-78E3-4366-889B-9F7F86A1CC91}"/>
    <cellStyle name="Total 4 3 4 3 2" xfId="32749" xr:uid="{8F408ACE-8587-460D-BDA3-8B18777A6983}"/>
    <cellStyle name="Total 4 3 4 3 3" xfId="35802" xr:uid="{2FC8BC3B-BFE2-4D03-B029-3F0552861044}"/>
    <cellStyle name="Total 4 3 4 3 4" xfId="47495" xr:uid="{CE97C3D0-2981-471A-ABB1-E03A6D762CD2}"/>
    <cellStyle name="Total 4 3 4 4" xfId="25132" xr:uid="{9253D6B4-B06B-4337-B6F6-CD3EDF774C88}"/>
    <cellStyle name="Total 4 3 4 4 2" xfId="33481" xr:uid="{9BBCECB4-1F1B-4456-9169-B2F7F7BA713D}"/>
    <cellStyle name="Total 4 3 4 4 3" xfId="41496" xr:uid="{6DD50B9E-80F5-41BB-9DCF-B03B1FEF551B}"/>
    <cellStyle name="Total 4 3 4 4 4" xfId="48302" xr:uid="{7158D27B-E9A6-46A6-99D5-8F25FADB5E7C}"/>
    <cellStyle name="Total 4 3 4 5" xfId="18508" xr:uid="{64A12991-9AEB-4E4E-8CDA-487AC3A1C901}"/>
    <cellStyle name="Total 4 3 4 5 2" xfId="35973" xr:uid="{D00530B5-6B6E-4063-8222-E1D446C2291C}"/>
    <cellStyle name="Total 4 3 4 5 3" xfId="34310" xr:uid="{3C03C104-3D28-4EA3-AEB8-61F0395F909F}"/>
    <cellStyle name="Total 4 3 4 6" xfId="17424" xr:uid="{9B338AE0-49F2-417C-9229-B05C07CA0201}"/>
    <cellStyle name="Total 4 3 5" xfId="14813" xr:uid="{E4C60926-9199-4DFF-938B-B898FE20C0F0}"/>
    <cellStyle name="Total 4 3 5 2" xfId="17648" xr:uid="{EC8FA7B7-B972-4DE9-8A0A-FA5FA571F2AA}"/>
    <cellStyle name="Total 4 3 5 2 2" xfId="18050" xr:uid="{0A587C23-B785-44AD-939E-7ADBBA6409D3}"/>
    <cellStyle name="Total 4 3 5 2 2 2" xfId="33240" xr:uid="{F1E89F1C-A460-4ED7-A031-A7DBD7C77F23}"/>
    <cellStyle name="Total 4 3 5 2 2 3" xfId="34530" xr:uid="{F40E735B-8BD4-4CE1-9E83-B61010D73113}"/>
    <cellStyle name="Total 4 3 5 2 2 4" xfId="48094" xr:uid="{AAD50A9E-AF3A-46AB-BBCC-162CABA9735B}"/>
    <cellStyle name="Total 4 3 5 2 3" xfId="25456" xr:uid="{350F3C2A-3815-4495-98C7-4E3B9737FB8D}"/>
    <cellStyle name="Total 4 3 5 2 3 2" xfId="33403" xr:uid="{DC6E0A81-3FEF-48A4-8434-E6FA08E76F59}"/>
    <cellStyle name="Total 4 3 5 2 3 3" xfId="41777" xr:uid="{9ABC80B0-F9FB-4B46-9834-909E42796D93}"/>
    <cellStyle name="Total 4 3 5 2 3 4" xfId="48245" xr:uid="{3C6F4DEB-BF26-4F54-8A62-C2BE3CA8490F}"/>
    <cellStyle name="Total 4 3 5 2 4" xfId="25657" xr:uid="{BCCDDEFF-505B-4C64-B751-5A922EEA4CA1}"/>
    <cellStyle name="Total 4 3 5 2 4 2" xfId="41978" xr:uid="{61016215-B542-4248-91C0-EAA8D80F53C1}"/>
    <cellStyle name="Total 4 3 5 2 4 3" xfId="48467" xr:uid="{7ED884ED-5F5E-4D73-98F7-02B422279E41}"/>
    <cellStyle name="Total 4 3 5 2 5" xfId="34164" xr:uid="{767BE7B6-93B1-444B-8BEB-BE9225E0C9FE}"/>
    <cellStyle name="Total 4 3 5 2 5 2" xfId="49042" xr:uid="{8046B58E-9559-4778-BE81-1B38CF4599D6}"/>
    <cellStyle name="Total 4 3 5 2 6" xfId="34756" xr:uid="{A6107403-2ACF-42C2-A80C-8139F794FC17}"/>
    <cellStyle name="Total 4 3 5 2 7" xfId="47701" xr:uid="{CB9581D7-2007-4893-9ADC-4DE8B9FE87B2}"/>
    <cellStyle name="Total 4 3 5 3" xfId="17849" xr:uid="{6FE89CA3-556A-43CF-92FE-D8C74EBD2E5F}"/>
    <cellStyle name="Total 4 3 5 3 2" xfId="32750" xr:uid="{AA80C7E7-9726-4C6C-81DD-872641946BFC}"/>
    <cellStyle name="Total 4 3 5 3 3" xfId="34655" xr:uid="{E6CECEE5-3EB4-4D6F-BA31-F3ABCB986633}"/>
    <cellStyle name="Total 4 3 5 3 4" xfId="47496" xr:uid="{E54A6FBF-EF32-49EB-898C-56EC9EF0F4C4}"/>
    <cellStyle name="Total 4 3 5 4" xfId="25131" xr:uid="{288E36EE-4682-4B55-9215-BB2647D1EF4A}"/>
    <cellStyle name="Total 4 3 5 4 2" xfId="33482" xr:uid="{0523AA07-DDDC-405C-9B13-F68D447FAEE3}"/>
    <cellStyle name="Total 4 3 5 4 3" xfId="41495" xr:uid="{69888327-62F6-4F4A-A4D3-1B84892433DF}"/>
    <cellStyle name="Total 4 3 5 4 4" xfId="48303" xr:uid="{46A35BF8-A9BC-4231-91B2-C367B875A08C}"/>
    <cellStyle name="Total 4 3 5 5" xfId="18511" xr:uid="{56AEF2F9-0CCB-40C6-BCD2-ED29D019EBE6}"/>
    <cellStyle name="Total 4 3 5 5 2" xfId="35975" xr:uid="{6930968B-E5F5-4D92-B95C-5EF955B000E2}"/>
    <cellStyle name="Total 4 3 5 5 3" xfId="34308" xr:uid="{89F0B7EC-7A51-465D-AD96-BF5CFE22439E}"/>
    <cellStyle name="Total 4 3 5 6" xfId="17425" xr:uid="{A3C58B62-28A3-4A90-B4A7-5BACC7D45603}"/>
    <cellStyle name="Total 4 3 6" xfId="17644" xr:uid="{CA545D66-E135-4926-85DD-20D233047693}"/>
    <cellStyle name="Total 4 3 6 2" xfId="18046" xr:uid="{E750BD47-AD6D-4AFA-A2F9-E4C27B0899D7}"/>
    <cellStyle name="Total 4 3 6 2 2" xfId="33238" xr:uid="{EF15FBBE-96D3-4D99-B785-61EF2011CBBA}"/>
    <cellStyle name="Total 4 3 6 2 3" xfId="34532" xr:uid="{DB6C3598-5842-4E3F-988A-49328BDC7C9F}"/>
    <cellStyle name="Total 4 3 6 2 4" xfId="48090" xr:uid="{3EC6EBED-2728-4FB6-97BE-D3476BE453BF}"/>
    <cellStyle name="Total 4 3 6 3" xfId="25452" xr:uid="{5AE56A02-DF4B-462C-9C93-5DBF44785605}"/>
    <cellStyle name="Total 4 3 6 3 2" xfId="33400" xr:uid="{EF77D9D4-BCA1-4E20-9054-D168178A1AA3}"/>
    <cellStyle name="Total 4 3 6 3 3" xfId="41773" xr:uid="{950344D6-9B4C-4AF9-B126-BD441824937F}"/>
    <cellStyle name="Total 4 3 6 3 4" xfId="48243" xr:uid="{29721FF4-C76F-406B-80CA-0C2204B4235D}"/>
    <cellStyle name="Total 4 3 6 4" xfId="25653" xr:uid="{022C19FF-5BCE-4DB7-8A6C-9C0AAA301B9A}"/>
    <cellStyle name="Total 4 3 6 4 2" xfId="41974" xr:uid="{80B3829E-D2E2-434E-A9F7-72E9792DC0A3}"/>
    <cellStyle name="Total 4 3 6 4 3" xfId="48464" xr:uid="{AF569945-E3E6-49F0-A041-D0BAEBB9C341}"/>
    <cellStyle name="Total 4 3 6 5" xfId="34160" xr:uid="{14D2D1D5-F054-4BF0-8D63-FE7DBA3D65EE}"/>
    <cellStyle name="Total 4 3 6 5 2" xfId="49038" xr:uid="{2437FFB4-F504-4702-991F-FB206C899264}"/>
    <cellStyle name="Total 4 3 6 6" xfId="34757" xr:uid="{79729B01-61FC-400F-9E81-9BC15F97E7E0}"/>
    <cellStyle name="Total 4 3 6 7" xfId="47697" xr:uid="{47CD42F3-8472-48C9-BADE-E4FE44196A05}"/>
    <cellStyle name="Total 4 3 7" xfId="17845" xr:uid="{CF42945C-7FA0-40B7-BA2B-7482B6B8C312}"/>
    <cellStyle name="Total 4 3 7 2" xfId="32746" xr:uid="{72D34234-2022-4A63-AB52-F8EFEA2B18D1}"/>
    <cellStyle name="Total 4 3 7 3" xfId="34656" xr:uid="{3A7CC8F1-A8F6-47A4-A839-36F20D5D4FBD}"/>
    <cellStyle name="Total 4 3 7 4" xfId="47491" xr:uid="{BCDDD4BC-74E9-4614-9D2C-22EEEBE7FA0C}"/>
    <cellStyle name="Total 4 3 8" xfId="25135" xr:uid="{ACC724AF-0FA9-458E-BE5F-20FBE21DBC41}"/>
    <cellStyle name="Total 4 3 8 2" xfId="33478" xr:uid="{0FC0C584-92B9-455B-97AC-8AAD85C25FFB}"/>
    <cellStyle name="Total 4 3 8 3" xfId="41499" xr:uid="{FCAAC251-BCD7-4BA9-A4AB-B7377C9B351F}"/>
    <cellStyle name="Total 4 3 8 4" xfId="48301" xr:uid="{C3A89C63-FAF6-45CE-A065-45B30EACE9BD}"/>
    <cellStyle name="Total 4 3 9" xfId="24934" xr:uid="{29F729B3-112E-4FE2-A827-75D19A0E1A8F}"/>
    <cellStyle name="Total 4 3 9 2" xfId="41062" xr:uid="{76D4053C-4E1E-473F-921A-7D7521FD5B37}"/>
    <cellStyle name="Total 4 3 9 3" xfId="41373" xr:uid="{7809EAB3-72DE-4620-A051-801407831253}"/>
    <cellStyle name="Total 4 4" xfId="14814" xr:uid="{D1A63811-30A2-4D86-9497-C00378667C2A}"/>
    <cellStyle name="Total 4 4 10" xfId="17426" xr:uid="{20C5C4C4-78A6-427B-94D8-F1A7420A1696}"/>
    <cellStyle name="Total 4 4 2" xfId="14815" xr:uid="{A6158A87-FB94-45C0-82F3-D4A3BB93AA9D}"/>
    <cellStyle name="Total 4 4 2 2" xfId="17650" xr:uid="{FA7C2E46-6E2A-4D30-9B31-1D5A42F00374}"/>
    <cellStyle name="Total 4 4 2 2 2" xfId="18052" xr:uid="{4A32E1FD-96D4-487D-A0C0-DF097C3135A2}"/>
    <cellStyle name="Total 4 4 2 2 2 2" xfId="24619" xr:uid="{7F526333-3743-46A3-9ED5-3E7A61349356}"/>
    <cellStyle name="Total 4 4 2 2 2 2 2" xfId="18525" xr:uid="{7559FE37-8206-485F-A697-E64A04DEEFA4}"/>
    <cellStyle name="Total 4 4 2 2 2 2 2 2" xfId="35978" xr:uid="{0E79E99F-7D05-425E-8BDD-B2FA53FF443B}"/>
    <cellStyle name="Total 4 4 2 2 2 2 2 3" xfId="34306" xr:uid="{0A2B8AC5-7B48-4C91-97EF-6D1CFA354928}"/>
    <cellStyle name="Total 4 4 2 2 2 2 3" xfId="27087" xr:uid="{67BD76EF-03D7-49F2-A891-0C824B53F078}"/>
    <cellStyle name="Total 4 4 2 2 2 3" xfId="18524" xr:uid="{7A9F4150-5C0B-492B-B1ED-D4FD6FA23FBB}"/>
    <cellStyle name="Total 4 4 2 2 2 3 2" xfId="35977" xr:uid="{5F39336F-3081-445C-B6CC-0A16E2AC2BC8}"/>
    <cellStyle name="Total 4 4 2 2 2 3 3" xfId="34307" xr:uid="{3D4570E7-5911-40F9-AC5B-0ED27266B613}"/>
    <cellStyle name="Total 4 4 2 2 2 4" xfId="27086" xr:uid="{EAA3EC7A-0630-46EB-B54A-D50B9203BC83}"/>
    <cellStyle name="Total 4 4 2 2 3" xfId="24620" xr:uid="{F0395825-B9EA-4440-8964-69E4DA7B2EDC}"/>
    <cellStyle name="Total 4 4 2 2 3 2" xfId="18527" xr:uid="{AC78769E-4F77-44BD-8DAD-DEDA98EEE80B}"/>
    <cellStyle name="Total 4 4 2 2 3 2 2" xfId="35979" xr:uid="{1B7BD463-57B2-40F1-B491-BC29CCD6D0CF}"/>
    <cellStyle name="Total 4 4 2 2 3 2 3" xfId="34305" xr:uid="{EC77EF35-94A4-4DE6-AF9D-301E88868723}"/>
    <cellStyle name="Total 4 4 2 2 3 3" xfId="27088" xr:uid="{E3B18951-CA49-4FA5-A38B-2CE2A2BFDD7D}"/>
    <cellStyle name="Total 4 4 2 2 4" xfId="25458" xr:uid="{D729974C-E690-4376-8883-CBAF94B233E3}"/>
    <cellStyle name="Total 4 4 2 2 4 2" xfId="32875" xr:uid="{D766A4F9-3592-4BA0-9797-9ADFE098769C}"/>
    <cellStyle name="Total 4 4 2 2 4 3" xfId="41779" xr:uid="{376FCB38-2DF3-4C3F-BD0D-7CF944454414}"/>
    <cellStyle name="Total 4 4 2 2 4 4" xfId="47703" xr:uid="{6A4971C7-A589-4A11-9369-965A5ADAFE13}"/>
    <cellStyle name="Total 4 4 2 2 5" xfId="25659" xr:uid="{67FD5956-7861-4FBF-972A-13B6ED016A6C}"/>
    <cellStyle name="Total 4 4 2 2 5 2" xfId="41980" xr:uid="{933DFCAB-0A7E-444A-BAC1-A605F9A3A651}"/>
    <cellStyle name="Total 4 4 2 2 5 3" xfId="48096" xr:uid="{8A7366F1-3AF8-498C-A04C-A30837D8DC70}"/>
    <cellStyle name="Total 4 4 2 2 6" xfId="19313" xr:uid="{474BE38F-37D5-4F8F-9C0D-06EEABF665A0}"/>
    <cellStyle name="Total 4 4 2 2 6 2" xfId="33405" xr:uid="{1F72B13E-1A66-4A3C-B9F8-2158617F26F3}"/>
    <cellStyle name="Total 4 4 2 2 6 3" xfId="36059" xr:uid="{6326D581-E599-4BCE-B275-FED0BA10DC11}"/>
    <cellStyle name="Total 4 4 2 2 6 4" xfId="34214" xr:uid="{652BD5A4-C5CF-433B-922D-88DB99C8A360}"/>
    <cellStyle name="Total 4 4 2 2 7" xfId="33594" xr:uid="{73EC5DD2-DBB5-481F-8A2C-7F485052CC9D}"/>
    <cellStyle name="Total 4 4 2 2 7 2" xfId="48469" xr:uid="{059362FA-EF6F-4938-948C-8525E5B91F4E}"/>
    <cellStyle name="Total 4 4 2 2 8" xfId="34166" xr:uid="{589F455A-1843-4DD1-86EB-EDC73C5853D4}"/>
    <cellStyle name="Total 4 4 2 2 8 2" xfId="49044" xr:uid="{BE50B845-AB72-49BE-B5EA-7734558C6529}"/>
    <cellStyle name="Total 4 4 2 3" xfId="17851" xr:uid="{5C5B5134-3B55-4FFA-A0F3-70AD769982B4}"/>
    <cellStyle name="Total 4 4 2 3 2" xfId="24622" xr:uid="{E8DD73A1-EAF5-4878-8348-96AB39E59693}"/>
    <cellStyle name="Total 4 4 2 3 2 2" xfId="18530" xr:uid="{BE3EEB86-E7EA-449F-B929-D7EE050B2BD6}"/>
    <cellStyle name="Total 4 4 2 3 2 2 2" xfId="35981" xr:uid="{54F00C8C-C01D-41D8-A543-8368E4812E0F}"/>
    <cellStyle name="Total 4 4 2 3 2 2 3" xfId="34303" xr:uid="{7DAAA569-1BF6-45AA-8AA2-75CCCF59A6AC}"/>
    <cellStyle name="Total 4 4 2 3 2 3" xfId="27090" xr:uid="{36C652B2-8FF9-46D8-8A12-A4033BDFBE7C}"/>
    <cellStyle name="Total 4 4 2 3 3" xfId="24621" xr:uid="{354971FB-2CB1-42B2-B6D8-1F9B08461BE0}"/>
    <cellStyle name="Total 4 4 2 3 3 2" xfId="40808" xr:uid="{E932F3E9-A748-4A2A-92D0-AF39BBB2AE94}"/>
    <cellStyle name="Total 4 4 2 3 3 3" xfId="41275" xr:uid="{C6AA9FC1-EEA1-4CD0-9FF6-F402940FD0EC}"/>
    <cellStyle name="Total 4 4 2 3 4" xfId="18528" xr:uid="{6FD33E67-C787-4887-80C6-6B3C315011F0}"/>
    <cellStyle name="Total 4 4 2 3 4 2" xfId="35980" xr:uid="{8455F8FE-D725-40C5-906D-D21A32A94A41}"/>
    <cellStyle name="Total 4 4 2 3 4 3" xfId="34304" xr:uid="{ED741030-664A-42A0-8207-BCAF2D060433}"/>
    <cellStyle name="Total 4 4 2 3 5" xfId="27089" xr:uid="{FE258282-7135-44D2-A3C6-CC6725EC2EFB}"/>
    <cellStyle name="Total 4 4 2 4" xfId="24623" xr:uid="{96DCDD5F-27F0-4EA5-9BCA-D03B1C2C544F}"/>
    <cellStyle name="Total 4 4 2 4 2" xfId="18531" xr:uid="{07E74742-D59F-4F60-8B8B-108E3A44483C}"/>
    <cellStyle name="Total 4 4 2 4 2 2" xfId="35982" xr:uid="{9A67FCA6-3E01-43F1-9E17-D57FA0EC9319}"/>
    <cellStyle name="Total 4 4 2 4 2 3" xfId="34302" xr:uid="{ED5E5059-1CBF-40D4-B007-BCD49A6E0410}"/>
    <cellStyle name="Total 4 4 2 4 3" xfId="27091" xr:uid="{73ACC666-6B02-41D4-A7C2-CFE2A067A7FE}"/>
    <cellStyle name="Total 4 4 2 5" xfId="25129" xr:uid="{6CDF8770-C17C-4FE9-A05E-CD5C44375B64}"/>
    <cellStyle name="Total 4 4 2 5 2" xfId="31677" xr:uid="{B89F077D-00EE-4E3A-BBBE-D0D26D73BF14}"/>
    <cellStyle name="Total 4 4 2 5 3" xfId="41493" xr:uid="{78665137-D736-48EF-B724-225E5C9FE519}"/>
    <cellStyle name="Total 4 4 2 5 4" xfId="46884" xr:uid="{490D6A39-64BF-44D0-B1BB-C171B7E73B15}"/>
    <cellStyle name="Total 4 4 2 6" xfId="18074" xr:uid="{BB96AE03-F258-4DC0-AA54-C9F0F7C7090A}"/>
    <cellStyle name="Total 4 4 2 6 2" xfId="33484" xr:uid="{63B97A75-6793-4DA7-B21C-E8804729F18E}"/>
    <cellStyle name="Total 4 4 2 6 3" xfId="35631" xr:uid="{2B918173-FB07-4C34-9F4C-D7CF452EEE2D}"/>
    <cellStyle name="Total 4 4 2 6 4" xfId="34929" xr:uid="{D0FD350E-C272-4CC8-96AC-C8222A16E859}"/>
    <cellStyle name="Total 4 4 2 7" xfId="17427" xr:uid="{6127A2AE-BFCE-4096-8362-49D1E2BE73CD}"/>
    <cellStyle name="Total 4 4 3" xfId="14816" xr:uid="{9FFDC39C-6A7B-4BF5-90B7-CDC045B3456A}"/>
    <cellStyle name="Total 4 4 3 2" xfId="17651" xr:uid="{A3437EF7-6528-4DF1-AD4C-78250772987D}"/>
    <cellStyle name="Total 4 4 3 2 2" xfId="18053" xr:uid="{35A1490B-D406-4DE1-84B9-527AAAB197ED}"/>
    <cellStyle name="Total 4 4 3 2 2 2" xfId="18534" xr:uid="{07C27FD0-48D7-4BD2-92B8-6FBA78F2FDDA}"/>
    <cellStyle name="Total 4 4 3 2 2 2 2" xfId="35985" xr:uid="{25793C8B-3D2B-4034-822A-5B6EC9E79031}"/>
    <cellStyle name="Total 4 4 3 2 2 2 3" xfId="34299" xr:uid="{DF5EAD6E-FCD9-4D7B-8BBE-240B8AAFC8CB}"/>
    <cellStyle name="Total 4 4 3 2 2 3" xfId="27092" xr:uid="{2D945553-0C41-4E1F-BE88-640926B1B837}"/>
    <cellStyle name="Total 4 4 3 2 3" xfId="25459" xr:uid="{C2A8EE26-AE4C-4AF7-AE28-A1CBF0EC9185}"/>
    <cellStyle name="Total 4 4 3 2 3 2" xfId="32876" xr:uid="{8E15BE8F-07BA-4482-890A-8879B018B5EC}"/>
    <cellStyle name="Total 4 4 3 2 3 3" xfId="41780" xr:uid="{63D24131-0E42-4F38-8F15-04BEE3924A72}"/>
    <cellStyle name="Total 4 4 3 2 3 4" xfId="47704" xr:uid="{D7B3864C-6297-49A1-8B43-026B72F90909}"/>
    <cellStyle name="Total 4 4 3 2 4" xfId="25660" xr:uid="{47F7586A-7593-456D-BC24-B036EA5911AB}"/>
    <cellStyle name="Total 4 4 3 2 4 2" xfId="41981" xr:uid="{0223B014-2A06-44CA-9845-2FAE9E2AE23D}"/>
    <cellStyle name="Total 4 4 3 2 4 3" xfId="48097" xr:uid="{1E1D5628-D413-4E18-BBB8-41B09DD464B8}"/>
    <cellStyle name="Total 4 4 3 2 5" xfId="18533" xr:uid="{736FBEE1-3F9A-4226-BC58-3703F9952CCB}"/>
    <cellStyle name="Total 4 4 3 2 5 2" xfId="33406" xr:uid="{157051AE-2A3A-4F3D-82AE-25F282CF2AD5}"/>
    <cellStyle name="Total 4 4 3 2 5 3" xfId="35984" xr:uid="{6109643D-D1D1-4A70-9115-4B087AD364C8}"/>
    <cellStyle name="Total 4 4 3 2 5 4" xfId="34300" xr:uid="{2939DFEF-DBE1-44EE-9A53-2994DF2A99D0}"/>
    <cellStyle name="Total 4 4 3 2 6" xfId="33595" xr:uid="{909019CC-D5AA-4061-A245-25B37AB2DD81}"/>
    <cellStyle name="Total 4 4 3 2 6 2" xfId="48470" xr:uid="{133D4256-FDF9-445F-B586-C8BE022E695C}"/>
    <cellStyle name="Total 4 4 3 2 7" xfId="34167" xr:uid="{CBF1F443-4F62-4494-92B2-15B240DA2485}"/>
    <cellStyle name="Total 4 4 3 2 7 2" xfId="49045" xr:uid="{B939124C-D019-4C85-ACBB-45F936C6969A}"/>
    <cellStyle name="Total 4 4 3 3" xfId="17852" xr:uid="{A3BE2F20-CE80-4943-B0D4-E970A196849F}"/>
    <cellStyle name="Total 4 4 3 3 2" xfId="24624" xr:uid="{A2630E41-7B96-48C2-93C6-9F5B962FBC59}"/>
    <cellStyle name="Total 4 4 3 3 2 2" xfId="40809" xr:uid="{F0274736-AD33-4EB5-BC09-793414A63E25}"/>
    <cellStyle name="Total 4 4 3 3 2 3" xfId="41276" xr:uid="{C583EE4A-57F5-4BA6-BCA4-81E22173B896}"/>
    <cellStyle name="Total 4 4 3 3 3" xfId="18535" xr:uid="{E29CE159-6091-47A1-92BB-BD901A8DF8F0}"/>
    <cellStyle name="Total 4 4 3 3 3 2" xfId="35986" xr:uid="{E935DCAF-4CA4-46D4-9F8D-7E61E5E5C38D}"/>
    <cellStyle name="Total 4 4 3 3 3 3" xfId="34298" xr:uid="{342F7F78-44B6-46F5-89C8-68B15D8CA7DD}"/>
    <cellStyle name="Total 4 4 3 3 4" xfId="27093" xr:uid="{45B98C6A-029B-4ACC-ABDF-F5822CB31C1B}"/>
    <cellStyle name="Total 4 4 3 4" xfId="25128" xr:uid="{CA4F0F8E-EF3D-4EE8-B7E0-5386B5EB09CC}"/>
    <cellStyle name="Total 4 4 3 4 2" xfId="32053" xr:uid="{D0BFE1D0-E4DC-45DB-83FF-7E2002F788CF}"/>
    <cellStyle name="Total 4 4 3 4 3" xfId="41492" xr:uid="{45148BF1-A38B-4462-AA76-FFB8BB52F7F9}"/>
    <cellStyle name="Total 4 4 3 4 4" xfId="46887" xr:uid="{BE3CF320-7EC4-4CF7-8C97-AFAACF58EDAE}"/>
    <cellStyle name="Total 4 4 3 5" xfId="18532" xr:uid="{FD13FAE3-8877-4F82-9F78-066233AF9DA7}"/>
    <cellStyle name="Total 4 4 3 5 2" xfId="33485" xr:uid="{F0453308-9952-4CD8-ABC5-4C1AF50FE664}"/>
    <cellStyle name="Total 4 4 3 5 3" xfId="35983" xr:uid="{F712FC53-AF5D-4A7E-80F0-CF96B4C20318}"/>
    <cellStyle name="Total 4 4 3 5 4" xfId="34301" xr:uid="{600EAEBF-74BA-4B88-A69A-9B763D9F338F}"/>
    <cellStyle name="Total 4 4 3 6" xfId="17428" xr:uid="{D44699FF-C068-446B-B9A4-B4F0D9F39AED}"/>
    <cellStyle name="Total 4 4 4" xfId="14817" xr:uid="{0AB39F6E-EC97-4D8C-AA74-03EDBA39E1DA}"/>
    <cellStyle name="Total 4 4 4 2" xfId="17652" xr:uid="{0ED214CF-6629-488C-B92A-B4585B189A91}"/>
    <cellStyle name="Total 4 4 4 2 2" xfId="18054" xr:uid="{F4CF36F5-4E29-49F8-82BB-C3312C870CD6}"/>
    <cellStyle name="Total 4 4 4 2 2 2" xfId="32877" xr:uid="{47E64FAA-D545-4169-AD1B-93B079D85173}"/>
    <cellStyle name="Total 4 4 4 2 2 3" xfId="34940" xr:uid="{0C091FBF-835C-4B9D-B10D-BE0971F1CBFA}"/>
    <cellStyle name="Total 4 4 4 2 2 4" xfId="47705" xr:uid="{E3AB16DA-3B51-42AC-9EF2-B920AF69FDC8}"/>
    <cellStyle name="Total 4 4 4 2 3" xfId="25460" xr:uid="{487AB1B5-BE07-4837-A539-99D907750964}"/>
    <cellStyle name="Total 4 4 4 2 3 2" xfId="33242" xr:uid="{6DCBDC4A-96A9-41D7-B133-0201BBE3D7E4}"/>
    <cellStyle name="Total 4 4 4 2 3 3" xfId="41781" xr:uid="{37471D19-A13E-4383-9682-8186A35A6170}"/>
    <cellStyle name="Total 4 4 4 2 3 4" xfId="48098" xr:uid="{01297956-F21E-4270-A7CB-029EE1692859}"/>
    <cellStyle name="Total 4 4 4 2 4" xfId="25661" xr:uid="{455BFFA9-EC0E-41F5-A124-46C164C518DE}"/>
    <cellStyle name="Total 4 4 4 2 4 2" xfId="41982" xr:uid="{95259633-B90B-4040-B1B2-A9E4EE8193CB}"/>
    <cellStyle name="Total 4 4 4 2 4 3" xfId="48247" xr:uid="{A1E4F656-F8E9-41AC-97B7-E19725CA0076}"/>
    <cellStyle name="Total 4 4 4 2 5" xfId="18537" xr:uid="{59C3C14D-D6D6-4B24-A1E2-B678B198B881}"/>
    <cellStyle name="Total 4 4 4 2 5 2" xfId="33596" xr:uid="{EBD8B52D-D14D-4291-B1D8-C832FFA84E31}"/>
    <cellStyle name="Total 4 4 4 2 5 3" xfId="35988" xr:uid="{1652008D-0529-4FBD-810B-603A8085386C}"/>
    <cellStyle name="Total 4 4 4 2 5 4" xfId="34296" xr:uid="{1E6AF27D-41B1-46EB-8474-FBA59441D876}"/>
    <cellStyle name="Total 4 4 4 2 6" xfId="34168" xr:uid="{DE7E7A50-2C95-4E73-9AD6-552CCD7DACF8}"/>
    <cellStyle name="Total 4 4 4 2 6 2" xfId="49046" xr:uid="{2CCF8989-CEB3-4B9A-8731-24DE00C9C974}"/>
    <cellStyle name="Total 4 4 4 3" xfId="17853" xr:uid="{EC8FB526-D99C-43DD-BA26-4531992410FF}"/>
    <cellStyle name="Total 4 4 4 3 2" xfId="32759" xr:uid="{577C464F-A709-4257-B1A2-B498E56EC898}"/>
    <cellStyle name="Total 4 4 4 3 3" xfId="34653" xr:uid="{2116D54E-3E25-4E23-B35A-39E29C6BE9A0}"/>
    <cellStyle name="Total 4 4 4 3 4" xfId="47506" xr:uid="{FDD57AA3-AC86-44B5-B0C5-E8D39A9DC627}"/>
    <cellStyle name="Total 4 4 4 4" xfId="25127" xr:uid="{D8199A95-92F5-4CD3-BE75-7575AE68114A}"/>
    <cellStyle name="Total 4 4 4 4 2" xfId="33486" xr:uid="{89EB44E2-BD74-4C79-9BB6-818A97720148}"/>
    <cellStyle name="Total 4 4 4 4 3" xfId="41491" xr:uid="{E27AEE18-B6C8-4E08-9F62-4632537244A1}"/>
    <cellStyle name="Total 4 4 4 4 4" xfId="48305" xr:uid="{28B89AF4-F813-46B3-8A55-77B4731BE6F7}"/>
    <cellStyle name="Total 4 4 4 5" xfId="18536" xr:uid="{41733829-BD03-4643-8F29-842A15B82F6D}"/>
    <cellStyle name="Total 4 4 4 5 2" xfId="35987" xr:uid="{ECE9D39D-07D2-4B85-BECC-BF254BC30BB4}"/>
    <cellStyle name="Total 4 4 4 5 3" xfId="34297" xr:uid="{A65337F3-49CE-4D13-A4C4-5893170C9D88}"/>
    <cellStyle name="Total 4 4 4 6" xfId="17429" xr:uid="{BF279E22-380C-4702-A6A4-698578D5192C}"/>
    <cellStyle name="Total 4 4 5" xfId="14818" xr:uid="{53DB7616-FD9C-4849-A5FF-4749FB75CA15}"/>
    <cellStyle name="Total 4 4 5 2" xfId="17653" xr:uid="{34077081-D7B1-403B-AEFB-DC8A0565BFA6}"/>
    <cellStyle name="Total 4 4 5 2 2" xfId="18055" xr:uid="{50CF1748-116D-469E-B9F8-036AE4F58613}"/>
    <cellStyle name="Total 4 4 5 2 2 2" xfId="33243" xr:uid="{392271A5-A66F-4FEF-AC54-026DE8F2C36D}"/>
    <cellStyle name="Total 4 4 5 2 2 3" xfId="34939" xr:uid="{A6794DE9-C4AF-4723-A4D9-4EE68666AC5B}"/>
    <cellStyle name="Total 4 4 5 2 2 4" xfId="48099" xr:uid="{F4D9EB0A-1299-4077-87BA-CC016D00E75D}"/>
    <cellStyle name="Total 4 4 5 2 3" xfId="25461" xr:uid="{E1809871-87E7-463B-BCC2-0FA1CE55F6F0}"/>
    <cellStyle name="Total 4 4 5 2 3 2" xfId="33407" xr:uid="{27E8F6C8-03DF-4EC2-8543-EE55109B152B}"/>
    <cellStyle name="Total 4 4 5 2 3 3" xfId="41782" xr:uid="{3741943A-0531-460C-AE08-8A118DF5218A}"/>
    <cellStyle name="Total 4 4 5 2 3 4" xfId="48248" xr:uid="{AB4BF487-747E-4953-999E-BA93D0765567}"/>
    <cellStyle name="Total 4 4 5 2 4" xfId="25662" xr:uid="{CA9B2EFA-CB2B-4312-A29E-1C0E71BF9716}"/>
    <cellStyle name="Total 4 4 5 2 4 2" xfId="41983" xr:uid="{23A48E8E-9C76-4C3D-A6C0-839BF7FE85F2}"/>
    <cellStyle name="Total 4 4 5 2 4 3" xfId="48471" xr:uid="{51040565-FCE9-4C06-B4BE-442AB1C13C2C}"/>
    <cellStyle name="Total 4 4 5 2 5" xfId="34169" xr:uid="{1312D7F9-19FF-4CEA-ACFD-4213ADC2FA1E}"/>
    <cellStyle name="Total 4 4 5 2 5 2" xfId="49047" xr:uid="{AEF80C10-1885-43FA-AE1F-C47B8C445B24}"/>
    <cellStyle name="Total 4 4 5 2 6" xfId="34754" xr:uid="{3229B1C1-2602-48A6-A10A-61801B85CABC}"/>
    <cellStyle name="Total 4 4 5 2 7" xfId="47706" xr:uid="{A4B6C1C5-8611-4BC0-83D4-17A660591648}"/>
    <cellStyle name="Total 4 4 5 3" xfId="17854" xr:uid="{E532CBA6-72A3-4685-BC26-097688168232}"/>
    <cellStyle name="Total 4 4 5 3 2" xfId="33097" xr:uid="{EBF8D9C7-DB54-44E7-AD57-198114EE5E58}"/>
    <cellStyle name="Total 4 4 5 3 3" xfId="34652" xr:uid="{486F9B97-FF3F-4D43-B3A1-9A4C60D4358A}"/>
    <cellStyle name="Total 4 4 5 3 4" xfId="47907" xr:uid="{C884D5E2-8CF3-49EE-962E-2032A1FD0F73}"/>
    <cellStyle name="Total 4 4 5 4" xfId="25126" xr:uid="{69B3E989-1EE3-492D-AF9D-CCB644FB2123}"/>
    <cellStyle name="Total 4 4 5 4 2" xfId="33487" xr:uid="{B73AFB60-8862-43B7-BDC9-E765D0EF1DEC}"/>
    <cellStyle name="Total 4 4 5 4 3" xfId="41490" xr:uid="{75B33EFC-641A-451E-B02B-A95B0D2FEEA4}"/>
    <cellStyle name="Total 4 4 5 4 4" xfId="48306" xr:uid="{F14B219F-FA7E-45F2-8308-B9CF349168CB}"/>
    <cellStyle name="Total 4 4 5 5" xfId="18538" xr:uid="{390631DB-B33D-44A3-8D3F-9C3D2BF94080}"/>
    <cellStyle name="Total 4 4 5 5 2" xfId="35989" xr:uid="{88B102F6-2E01-4CD6-A226-7C066B34484E}"/>
    <cellStyle name="Total 4 4 5 5 3" xfId="35735" xr:uid="{6D403E50-48F4-4BAB-8E86-28789A2F6A13}"/>
    <cellStyle name="Total 4 4 5 6" xfId="17430" xr:uid="{2AA45C26-1B77-4F6D-8B43-1BADAFC87B8A}"/>
    <cellStyle name="Total 4 4 6" xfId="17649" xr:uid="{5BBEA55C-AB65-45F6-BB35-C5E4C4F3486E}"/>
    <cellStyle name="Total 4 4 6 2" xfId="18051" xr:uid="{37CD3549-E9DA-4896-9D2C-253BF44372B2}"/>
    <cellStyle name="Total 4 4 6 2 2" xfId="33241" xr:uid="{D9A42399-F7AD-4935-A426-65E07410FD63}"/>
    <cellStyle name="Total 4 4 6 2 3" xfId="35548" xr:uid="{FD59FEDA-4325-4079-B814-864258C37440}"/>
    <cellStyle name="Total 4 4 6 2 4" xfId="48095" xr:uid="{EE87777F-EF6C-4A3C-A055-44775D29C04B}"/>
    <cellStyle name="Total 4 4 6 3" xfId="25457" xr:uid="{5E367C30-7773-4825-A798-B8D48FEE26CD}"/>
    <cellStyle name="Total 4 4 6 3 2" xfId="33404" xr:uid="{EEA4D669-6A91-4FAD-8BEE-4BACB0FF7EBE}"/>
    <cellStyle name="Total 4 4 6 3 3" xfId="41778" xr:uid="{60D35AC3-8C7D-4C29-885F-3816B3E12B19}"/>
    <cellStyle name="Total 4 4 6 3 4" xfId="48246" xr:uid="{40B90402-6443-49B9-96E5-2A81DC4BB046}"/>
    <cellStyle name="Total 4 4 6 4" xfId="25658" xr:uid="{B302A1BF-082D-4898-AF10-58A0E0FEB62E}"/>
    <cellStyle name="Total 4 4 6 4 2" xfId="41979" xr:uid="{42CFC882-86FA-4D46-A730-419C04D6D117}"/>
    <cellStyle name="Total 4 4 6 4 3" xfId="48468" xr:uid="{D8DE0E53-CFD5-4F1D-B9BB-1899344D5CA7}"/>
    <cellStyle name="Total 4 4 6 5" xfId="34165" xr:uid="{EC6355BA-2B5D-4F64-AF99-58C9B2E107F1}"/>
    <cellStyle name="Total 4 4 6 5 2" xfId="49043" xr:uid="{3F8F1F30-BF66-4FDB-96D3-463A18FC6EA0}"/>
    <cellStyle name="Total 4 4 6 6" xfId="34755" xr:uid="{5BDB3954-45C2-4721-9D47-F404E1867065}"/>
    <cellStyle name="Total 4 4 6 7" xfId="47702" xr:uid="{B138B149-90F4-4987-BCEE-378AFF702236}"/>
    <cellStyle name="Total 4 4 7" xfId="17850" xr:uid="{15EF7A18-246B-4A94-839F-FF3E8EC0BB70}"/>
    <cellStyle name="Total 4 4 7 2" xfId="32751" xr:uid="{ACBE8701-9B00-4494-BA9B-76641EE48C96}"/>
    <cellStyle name="Total 4 4 7 3" xfId="34654" xr:uid="{0488CF69-099C-4F34-860B-E0A1E7D75D34}"/>
    <cellStyle name="Total 4 4 7 4" xfId="47497" xr:uid="{CFC02739-8D28-42CF-90B3-F6F3FEE7900B}"/>
    <cellStyle name="Total 4 4 8" xfId="25130" xr:uid="{C7BBFA57-6F97-4715-93A5-F8A65C0DEDA4}"/>
    <cellStyle name="Total 4 4 8 2" xfId="33483" xr:uid="{5F80B042-C166-4197-82EE-BCCF47A5402A}"/>
    <cellStyle name="Total 4 4 8 3" xfId="41494" xr:uid="{E542EA41-AD0B-48AB-A01F-917F2B92193A}"/>
    <cellStyle name="Total 4 4 8 4" xfId="48304" xr:uid="{E9C50D38-6E52-4975-809C-5E7CED6B7FB6}"/>
    <cellStyle name="Total 4 4 9" xfId="24933" xr:uid="{45FAF458-DDF8-4DBA-BB86-842578AF3E28}"/>
    <cellStyle name="Total 4 4 9 2" xfId="41061" xr:uid="{44C44DBD-D913-4F1B-A542-CDA6AF325711}"/>
    <cellStyle name="Total 4 4 9 3" xfId="41372" xr:uid="{C80187ED-7598-45AA-9381-44FC56B473DE}"/>
    <cellStyle name="Total 4 5" xfId="14819" xr:uid="{C8AECBD9-0967-4BD7-B895-29BEDED79706}"/>
    <cellStyle name="Total 4 5 10" xfId="17431" xr:uid="{5A552B39-EDEA-47FC-BC2C-AA72EB3076E7}"/>
    <cellStyle name="Total 4 5 2" xfId="14820" xr:uid="{AB62A58D-9970-4668-ADA1-5DA2AC3F39E4}"/>
    <cellStyle name="Total 4 5 2 2" xfId="17655" xr:uid="{8438B6F3-7E35-4162-9077-60CC165DCDC0}"/>
    <cellStyle name="Total 4 5 2 2 2" xfId="18057" xr:uid="{83DDB3AB-52F4-4914-9E11-8A51CB3919D1}"/>
    <cellStyle name="Total 4 5 2 2 2 2" xfId="18553" xr:uid="{F57322DC-E708-40F6-A69B-C7475A3965A9}"/>
    <cellStyle name="Total 4 5 2 2 2 2 2" xfId="35991" xr:uid="{A098E670-7749-40E5-ACF0-86559E343CE9}"/>
    <cellStyle name="Total 4 5 2 2 2 2 3" xfId="34294" xr:uid="{A26222C0-5A4F-44B0-ADEE-D845E76C3C31}"/>
    <cellStyle name="Total 4 5 2 2 2 3" xfId="27094" xr:uid="{ED7FB633-BAA6-48EA-9065-7E4F9979DB46}"/>
    <cellStyle name="Total 4 5 2 2 3" xfId="25463" xr:uid="{6FEED4B4-00F8-40E2-B252-3DB43AEEB0C4}"/>
    <cellStyle name="Total 4 5 2 2 3 2" xfId="32878" xr:uid="{E36E49C5-8434-4823-930F-C9CD9DE0D8A5}"/>
    <cellStyle name="Total 4 5 2 2 3 3" xfId="41784" xr:uid="{EEDE9339-2136-4E34-8B8F-A3E877735030}"/>
    <cellStyle name="Total 4 5 2 2 3 4" xfId="47708" xr:uid="{8C4E6BFD-06D1-4697-8A43-B53D78FA51C2}"/>
    <cellStyle name="Total 4 5 2 2 4" xfId="25664" xr:uid="{915F7F64-FE4E-4E69-A64E-5D2FAF2D144B}"/>
    <cellStyle name="Total 4 5 2 2 4 2" xfId="41985" xr:uid="{89E3F169-E6B9-41EF-89F7-1D120680992C}"/>
    <cellStyle name="Total 4 5 2 2 4 3" xfId="48101" xr:uid="{5649FC9B-71A9-4593-9F3B-1679925AF0AA}"/>
    <cellStyle name="Total 4 5 2 2 5" xfId="18552" xr:uid="{6369C735-511D-46A1-9B05-D50387070E3F}"/>
    <cellStyle name="Total 4 5 2 2 5 2" xfId="33409" xr:uid="{CE67A8EE-A0D1-45E5-9F0E-39588C848405}"/>
    <cellStyle name="Total 4 5 2 2 5 3" xfId="35990" xr:uid="{20A2B17F-6A0B-4126-AA24-DCDADF170DB2}"/>
    <cellStyle name="Total 4 5 2 2 5 4" xfId="34295" xr:uid="{8B0B545A-4D36-4B7B-9DE5-5712861B21CB}"/>
    <cellStyle name="Total 4 5 2 2 6" xfId="33597" xr:uid="{9D0C32B1-72AA-40CA-BA7A-0C29292CA34A}"/>
    <cellStyle name="Total 4 5 2 2 6 2" xfId="48473" xr:uid="{1CC9CF46-587D-4CD5-B76F-920A4A42087F}"/>
    <cellStyle name="Total 4 5 2 2 7" xfId="34171" xr:uid="{FB4EEA81-0535-41F1-B973-024046A09523}"/>
    <cellStyle name="Total 4 5 2 2 7 2" xfId="49049" xr:uid="{EE3DF1AA-359A-4402-93BA-612BDEDD3CDD}"/>
    <cellStyle name="Total 4 5 2 3" xfId="17856" xr:uid="{A5F1EA2D-BCF4-4C83-8590-28C02A919F80}"/>
    <cellStyle name="Total 4 5 2 3 2" xfId="24625" xr:uid="{97E70691-56BF-43C8-B164-BE6D21EB78A6}"/>
    <cellStyle name="Total 4 5 2 3 2 2" xfId="40810" xr:uid="{74858BE0-B74C-462E-B175-72E9E6F682B7}"/>
    <cellStyle name="Total 4 5 2 3 2 3" xfId="41277" xr:uid="{CD389EB2-46AF-41F5-94E3-004D162E089B}"/>
    <cellStyle name="Total 4 5 2 3 3" xfId="18555" xr:uid="{A93EBEA4-24AB-4090-A3EF-652F2EF0D5A8}"/>
    <cellStyle name="Total 4 5 2 3 3 2" xfId="35992" xr:uid="{E9513F05-A6DB-41F9-9493-E3ADAD025EF2}"/>
    <cellStyle name="Total 4 5 2 3 3 3" xfId="34293" xr:uid="{C5E875F7-19D5-41A2-8E9B-DA018C4C837C}"/>
    <cellStyle name="Total 4 5 2 3 4" xfId="27095" xr:uid="{4AA47358-EAE2-4394-9495-DEBFB53D1D6B}"/>
    <cellStyle name="Total 4 5 2 4" xfId="25124" xr:uid="{D58CC9BD-7EB0-4A07-946D-1DA085C08285}"/>
    <cellStyle name="Total 4 5 2 4 2" xfId="32991" xr:uid="{F4C4D51E-E7BE-4239-B6AF-1988E6D27800}"/>
    <cellStyle name="Total 4 5 2 4 3" xfId="41488" xr:uid="{3E9BE0C6-A97F-4127-B5F6-0B21756E5CFB}"/>
    <cellStyle name="Total 4 5 2 4 4" xfId="47816" xr:uid="{42B1D618-15FB-4271-8D94-086009ADCA18}"/>
    <cellStyle name="Total 4 5 2 5" xfId="18075" xr:uid="{A9AC8BBB-CF1D-4DA1-B594-2E0011E6DAC2}"/>
    <cellStyle name="Total 4 5 2 5 2" xfId="33489" xr:uid="{F70644E5-46C9-4AF9-A57B-530BE061B39B}"/>
    <cellStyle name="Total 4 5 2 5 3" xfId="35632" xr:uid="{3961711F-9A88-4D39-8674-055383ED70AE}"/>
    <cellStyle name="Total 4 5 2 5 4" xfId="34239" xr:uid="{B934ECDF-9266-4D45-A6B6-0775D421B076}"/>
    <cellStyle name="Total 4 5 2 6" xfId="17432" xr:uid="{B32A7ACA-40F8-4BB6-969F-FCAEA8FEDD24}"/>
    <cellStyle name="Total 4 5 3" xfId="14821" xr:uid="{B6326072-6500-4222-A56A-57AEC09D9945}"/>
    <cellStyle name="Total 4 5 3 2" xfId="17656" xr:uid="{1B3F08A9-D35E-47A4-A470-DFD731930082}"/>
    <cellStyle name="Total 4 5 3 2 2" xfId="18058" xr:uid="{D4BF6DF3-C997-4069-87BB-9B7B76A9FEE7}"/>
    <cellStyle name="Total 4 5 3 2 2 2" xfId="32879" xr:uid="{5490A918-F1A0-4C2D-8930-970CD400C104}"/>
    <cellStyle name="Total 4 5 3 2 2 3" xfId="35788" xr:uid="{2419FDCB-6283-4800-92D2-3FD91A823B33}"/>
    <cellStyle name="Total 4 5 3 2 2 4" xfId="47709" xr:uid="{23981A0A-9858-4CC1-A74B-C0321DFB5A4B}"/>
    <cellStyle name="Total 4 5 3 2 3" xfId="25464" xr:uid="{FCF9913D-996A-456B-AF41-2FE8A605233B}"/>
    <cellStyle name="Total 4 5 3 2 3 2" xfId="33245" xr:uid="{9D3EBB01-75FB-4293-844A-727287082896}"/>
    <cellStyle name="Total 4 5 3 2 3 3" xfId="41785" xr:uid="{211948A8-E76A-48ED-B828-D2D3A9FE7E3D}"/>
    <cellStyle name="Total 4 5 3 2 3 4" xfId="48102" xr:uid="{16D9C5DA-E130-4A6E-B662-D13F2F08DA04}"/>
    <cellStyle name="Total 4 5 3 2 4" xfId="25665" xr:uid="{47F08F86-A195-4B17-9846-5516D1991E23}"/>
    <cellStyle name="Total 4 5 3 2 4 2" xfId="41986" xr:uid="{D7606AF9-F282-4263-8F54-2C24B6D25A97}"/>
    <cellStyle name="Total 4 5 3 2 4 3" xfId="48250" xr:uid="{63379764-A982-41DD-8BD8-9FF5A07FDDAD}"/>
    <cellStyle name="Total 4 5 3 2 5" xfId="18556" xr:uid="{36E33604-B56C-4F95-BAFC-CD604C564482}"/>
    <cellStyle name="Total 4 5 3 2 5 2" xfId="33598" xr:uid="{16846439-E298-4D83-A1CA-7BFCA384799E}"/>
    <cellStyle name="Total 4 5 3 2 5 3" xfId="35993" xr:uid="{A5050BA1-489F-4F7B-ADB6-DEE56E355D34}"/>
    <cellStyle name="Total 4 5 3 2 5 4" xfId="34292" xr:uid="{9A6E10EB-EAC4-467A-BDE8-06094E62B91A}"/>
    <cellStyle name="Total 4 5 3 2 6" xfId="34172" xr:uid="{37D2A8C4-5F29-4E03-9289-EB40EF479F11}"/>
    <cellStyle name="Total 4 5 3 2 6 2" xfId="49050" xr:uid="{9FD72A46-ED90-47C6-810F-76DF3DED4EB0}"/>
    <cellStyle name="Total 4 5 3 3" xfId="17857" xr:uid="{33EB0F71-6C34-445D-B336-C298EDEE4B1C}"/>
    <cellStyle name="Total 4 5 3 3 2" xfId="32990" xr:uid="{A318E6E1-26A3-4CCB-AD67-726BEA1AA1B8}"/>
    <cellStyle name="Total 4 5 3 3 3" xfId="34650" xr:uid="{DD84B27D-290D-47FF-A04D-09C0D92FD770}"/>
    <cellStyle name="Total 4 5 3 3 4" xfId="47815" xr:uid="{84F24764-6176-4AFD-B310-D4E42BE18B69}"/>
    <cellStyle name="Total 4 5 3 4" xfId="25123" xr:uid="{D29C7B8B-D5D0-46FA-9937-684DE35A6E01}"/>
    <cellStyle name="Total 4 5 3 4 2" xfId="33490" xr:uid="{D8E1AD39-1B4C-48F4-A489-44BE5C5716ED}"/>
    <cellStyle name="Total 4 5 3 4 3" xfId="41487" xr:uid="{BD381668-7367-4678-AC6A-EFEC181ADD24}"/>
    <cellStyle name="Total 4 5 3 4 4" xfId="48308" xr:uid="{9BF7FF55-5AA4-4FE8-B6F4-593DC9209963}"/>
    <cellStyle name="Total 4 5 3 5" xfId="19834" xr:uid="{3E5B62FB-7680-41B5-8DBC-CADBEA85EDAB}"/>
    <cellStyle name="Total 4 5 3 5 2" xfId="36081" xr:uid="{094B4B69-3CDA-4DAD-8CA6-6460758120B5}"/>
    <cellStyle name="Total 4 5 3 5 3" xfId="41240" xr:uid="{386741B4-110A-4557-BD59-1BB79B83575C}"/>
    <cellStyle name="Total 4 5 3 6" xfId="17433" xr:uid="{C8EF99AC-8DA8-4315-82C5-428DA6D4E44E}"/>
    <cellStyle name="Total 4 5 4" xfId="14822" xr:uid="{19BCDC31-43E3-48C5-B959-287ADB085472}"/>
    <cellStyle name="Total 4 5 4 2" xfId="17657" xr:uid="{D4346475-B4C3-4142-8A09-FFD3CE48C0DA}"/>
    <cellStyle name="Total 4 5 4 2 2" xfId="18059" xr:uid="{D9491AE2-9B16-460E-A20D-57E2FB62A891}"/>
    <cellStyle name="Total 4 5 4 2 2 2" xfId="33246" xr:uid="{1F5C584A-B2BB-4879-BC93-79489EBFD9B9}"/>
    <cellStyle name="Total 4 5 4 2 2 3" xfId="34937" xr:uid="{8FDB28F4-2F21-49AD-8ED8-C5F0AA35E2DD}"/>
    <cellStyle name="Total 4 5 4 2 2 4" xfId="48103" xr:uid="{A0A47DD2-E338-44E1-94B5-012D88C635A2}"/>
    <cellStyle name="Total 4 5 4 2 3" xfId="25465" xr:uid="{C17CD53E-07BD-4788-8063-E359D8D02419}"/>
    <cellStyle name="Total 4 5 4 2 3 2" xfId="33410" xr:uid="{27456AC1-0DAD-4817-8D46-2CE7470063D9}"/>
    <cellStyle name="Total 4 5 4 2 3 3" xfId="41786" xr:uid="{64A43E0E-EE17-413C-AE24-3D0B8D9F584F}"/>
    <cellStyle name="Total 4 5 4 2 3 4" xfId="48251" xr:uid="{0A8E7D93-C783-4363-9A1F-D70335250822}"/>
    <cellStyle name="Total 4 5 4 2 4" xfId="25666" xr:uid="{EA2FC58F-9EDE-4EB1-8581-5B435F0B95C9}"/>
    <cellStyle name="Total 4 5 4 2 4 2" xfId="41987" xr:uid="{A5F8BFEF-AFD7-4E64-90A3-D1B1925314F2}"/>
    <cellStyle name="Total 4 5 4 2 4 3" xfId="48474" xr:uid="{5E20170E-AF36-4961-93D6-8411DC8DB6FB}"/>
    <cellStyle name="Total 4 5 4 2 5" xfId="34173" xr:uid="{0980E891-3E60-4007-9EE0-EBCA692D26F4}"/>
    <cellStyle name="Total 4 5 4 2 5 2" xfId="49051" xr:uid="{1DF3326F-7E2F-4980-8E2F-0D7AFFF4996F}"/>
    <cellStyle name="Total 4 5 4 2 6" xfId="34752" xr:uid="{2C71037F-C706-4BF6-8224-7B2144C4D911}"/>
    <cellStyle name="Total 4 5 4 2 7" xfId="47710" xr:uid="{87C25D74-7E21-4AC0-B9F2-5ECF05C0BCB8}"/>
    <cellStyle name="Total 4 5 4 3" xfId="17858" xr:uid="{7106D674-B29F-43D5-A762-8FE923567A77}"/>
    <cellStyle name="Total 4 5 4 3 2" xfId="32989" xr:uid="{398277E0-3BA9-472A-839C-E277E1590F1C}"/>
    <cellStyle name="Total 4 5 4 3 3" xfId="34649" xr:uid="{C9967CD1-91AE-432B-9CC3-B3BDBCB609EC}"/>
    <cellStyle name="Total 4 5 4 3 4" xfId="47814" xr:uid="{203D9BB2-782C-44F0-85AC-DE12EBAD1D11}"/>
    <cellStyle name="Total 4 5 4 4" xfId="25122" xr:uid="{FAEC0638-6A01-42F4-8041-5CFDFD86546C}"/>
    <cellStyle name="Total 4 5 4 4 2" xfId="33491" xr:uid="{57752AC9-131E-4281-8F94-7C0EB67515B2}"/>
    <cellStyle name="Total 4 5 4 4 3" xfId="41486" xr:uid="{08D653C9-E196-4EEB-B6A0-7BCA33CA7A43}"/>
    <cellStyle name="Total 4 5 4 4 4" xfId="48309" xr:uid="{808A7391-D254-4EA4-98B1-194826F7B149}"/>
    <cellStyle name="Total 4 5 4 5" xfId="18557" xr:uid="{FCCCEEA7-F0AC-4848-803B-769BA0EA6D29}"/>
    <cellStyle name="Total 4 5 4 5 2" xfId="35994" xr:uid="{0A61F03E-B50C-4EE2-82B4-31F6645FC759}"/>
    <cellStyle name="Total 4 5 4 5 3" xfId="34291" xr:uid="{6ED535EF-6107-4AA7-A849-C18939DF7CE4}"/>
    <cellStyle name="Total 4 5 4 6" xfId="17434" xr:uid="{8846A702-6043-44C7-BF94-CE66735B965B}"/>
    <cellStyle name="Total 4 5 5" xfId="14823" xr:uid="{A4838137-A3F5-4D3A-BC96-54147B75AB3D}"/>
    <cellStyle name="Total 4 5 5 2" xfId="17658" xr:uid="{2B061267-BAB3-4D7B-90A1-B6700D1A1A82}"/>
    <cellStyle name="Total 4 5 5 2 2" xfId="18060" xr:uid="{5BA6CC1D-88FA-47A9-96C4-5254AB2129F1}"/>
    <cellStyle name="Total 4 5 5 2 2 2" xfId="33247" xr:uid="{3A8199FD-E57B-489A-B63D-84520A9881C9}"/>
    <cellStyle name="Total 4 5 5 2 2 3" xfId="34934" xr:uid="{985071BF-3603-48D7-ABA8-5A480D33A256}"/>
    <cellStyle name="Total 4 5 5 2 2 4" xfId="48104" xr:uid="{8DFC8705-967E-4AB7-885D-6DFED6C22000}"/>
    <cellStyle name="Total 4 5 5 2 3" xfId="25466" xr:uid="{44A71DD7-EB89-40E9-9D04-F9DD5B3D5A4A}"/>
    <cellStyle name="Total 4 5 5 2 3 2" xfId="33411" xr:uid="{D51A03A6-8169-4E05-A2D6-5480FBA251C5}"/>
    <cellStyle name="Total 4 5 5 2 3 3" xfId="41787" xr:uid="{9672B2BC-B82D-4FB3-B0E4-4229D9C5AAA4}"/>
    <cellStyle name="Total 4 5 5 2 3 4" xfId="48252" xr:uid="{F06DBD40-DB6B-4620-95DC-8740A6788DBF}"/>
    <cellStyle name="Total 4 5 5 2 4" xfId="25667" xr:uid="{18BB6D7C-175C-4274-B420-1C6B63F3C7DF}"/>
    <cellStyle name="Total 4 5 5 2 4 2" xfId="41988" xr:uid="{317DC73B-E4A4-4531-B06B-1D647B050F02}"/>
    <cellStyle name="Total 4 5 5 2 4 3" xfId="48475" xr:uid="{AD469115-DD7E-4BCB-BA1A-2A814407B8EE}"/>
    <cellStyle name="Total 4 5 5 2 5" xfId="34174" xr:uid="{F9873CE0-B545-4BD5-8766-B6E6C231AD52}"/>
    <cellStyle name="Total 4 5 5 2 5 2" xfId="49052" xr:uid="{64831AC0-C25C-4D06-B6E5-DE5D2C22C580}"/>
    <cellStyle name="Total 4 5 5 2 6" xfId="34751" xr:uid="{D384FC69-47C2-44A3-B418-88BE1B814217}"/>
    <cellStyle name="Total 4 5 5 2 7" xfId="47711" xr:uid="{2D7A58EA-53C8-4185-B3B0-FC6A4B8567A8}"/>
    <cellStyle name="Total 4 5 5 3" xfId="17859" xr:uid="{E27100BF-E496-40D0-AD73-EF65D50B9851}"/>
    <cellStyle name="Total 4 5 5 3 2" xfId="32988" xr:uid="{F00CA495-0589-4BC0-BF54-6616D4B0AE5A}"/>
    <cellStyle name="Total 4 5 5 3 3" xfId="34648" xr:uid="{A178C594-E590-41BD-95A4-4B0F346F977C}"/>
    <cellStyle name="Total 4 5 5 3 4" xfId="47813" xr:uid="{325A7111-8B0C-4714-9840-BDF6EFE98FAD}"/>
    <cellStyle name="Total 4 5 5 4" xfId="25121" xr:uid="{7D766B01-2A8B-41BA-BA51-F6EEA485A1FE}"/>
    <cellStyle name="Total 4 5 5 4 2" xfId="33492" xr:uid="{626AF7F7-2BD9-4823-A8BE-9946EB67BDE1}"/>
    <cellStyle name="Total 4 5 5 4 3" xfId="41485" xr:uid="{445B28BC-02E2-4E2D-A5FD-E6284EB761C5}"/>
    <cellStyle name="Total 4 5 5 4 4" xfId="48310" xr:uid="{5089725B-D7DD-4DBB-9EBE-0D440A48E39C}"/>
    <cellStyle name="Total 4 5 5 5" xfId="34257" xr:uid="{6D3D4C02-3694-48F3-B67D-A263744EB4F1}"/>
    <cellStyle name="Total 4 5 5 6" xfId="47494" xr:uid="{E4A52F90-039C-43A7-B93B-200C88181E6D}"/>
    <cellStyle name="Total 4 5 5 7" xfId="17435" xr:uid="{75B908A5-3D73-4290-B709-1273E26CC812}"/>
    <cellStyle name="Total 4 5 6" xfId="17654" xr:uid="{1B8EF2D4-0908-418F-8DD0-971B252C2E91}"/>
    <cellStyle name="Total 4 5 6 2" xfId="18056" xr:uid="{31AAAB61-147F-42CF-BDD6-DD7C534181C5}"/>
    <cellStyle name="Total 4 5 6 2 2" xfId="33244" xr:uid="{06660DAC-2416-4835-95C6-E2B0AD79BC6F}"/>
    <cellStyle name="Total 4 5 6 2 3" xfId="34938" xr:uid="{8C6DF60E-8A6F-4EF7-8734-02F3174A0970}"/>
    <cellStyle name="Total 4 5 6 2 4" xfId="48100" xr:uid="{F13D82E6-F570-4CA1-8F09-80B35A5FC94C}"/>
    <cellStyle name="Total 4 5 6 3" xfId="25462" xr:uid="{0B23C55C-97CE-4948-8227-3D32340BB90B}"/>
    <cellStyle name="Total 4 5 6 3 2" xfId="33408" xr:uid="{82722BA9-7BF7-4775-A7C1-5EF7ACA26040}"/>
    <cellStyle name="Total 4 5 6 3 3" xfId="41783" xr:uid="{BFC89C14-858B-4913-BDB0-7CE4FAF56AEE}"/>
    <cellStyle name="Total 4 5 6 3 4" xfId="48249" xr:uid="{3CD9629B-B0F4-4325-8CF8-A2269ED71CCF}"/>
    <cellStyle name="Total 4 5 6 4" xfId="25663" xr:uid="{DE8CE77E-8583-45A8-8195-F78532019E1E}"/>
    <cellStyle name="Total 4 5 6 4 2" xfId="41984" xr:uid="{09E9FE45-3149-45C1-95B5-778B6EE19E7F}"/>
    <cellStyle name="Total 4 5 6 4 3" xfId="48472" xr:uid="{61985E5E-8E81-4432-AFF2-FC5FDE04A8C5}"/>
    <cellStyle name="Total 4 5 6 5" xfId="34170" xr:uid="{53D5D3BD-387A-4A27-B370-F9AEB0B1F93B}"/>
    <cellStyle name="Total 4 5 6 5 2" xfId="49048" xr:uid="{8B424CCD-26C7-439B-B412-BA5E2E380477}"/>
    <cellStyle name="Total 4 5 6 6" xfId="34753" xr:uid="{1EEB87AD-D09D-43C3-A51C-A5141B8E0069}"/>
    <cellStyle name="Total 4 5 6 7" xfId="47707" xr:uid="{71E7F100-1B1D-47D0-A407-F6DEF8322596}"/>
    <cellStyle name="Total 4 5 7" xfId="17855" xr:uid="{3BC32207-1751-4402-B402-A1BFDB577EE1}"/>
    <cellStyle name="Total 4 5 7 2" xfId="32992" xr:uid="{7F64C546-2369-4B26-8731-A5EE1AD2A7E1}"/>
    <cellStyle name="Total 4 5 7 3" xfId="34651" xr:uid="{E9994ADD-82E9-4676-9B81-539637B5EE76}"/>
    <cellStyle name="Total 4 5 7 4" xfId="47817" xr:uid="{BBAD27D8-5E18-47FF-97DF-FC34F7D92BD4}"/>
    <cellStyle name="Total 4 5 8" xfId="25125" xr:uid="{FE859CE9-48C0-4BE0-BF84-F4DB87D886E4}"/>
    <cellStyle name="Total 4 5 8 2" xfId="33488" xr:uid="{BF402690-8739-40AD-8FC8-861533294AD0}"/>
    <cellStyle name="Total 4 5 8 3" xfId="41489" xr:uid="{178156B3-0CAA-4426-B494-5BB98A434980}"/>
    <cellStyle name="Total 4 5 8 4" xfId="48307" xr:uid="{FFB00C83-DF4C-4A03-9353-C2520435F114}"/>
    <cellStyle name="Total 4 5 9" xfId="25268" xr:uid="{D9035C5E-8FCD-4E64-940A-6817DA586BAA}"/>
    <cellStyle name="Total 4 5 9 2" xfId="41207" xr:uid="{B7E001B7-CD04-4CDE-8ACC-D0D9253620F5}"/>
    <cellStyle name="Total 4 5 9 3" xfId="41589" xr:uid="{3B1D38F5-F96E-4893-810D-86172BF4B095}"/>
    <cellStyle name="Total 4 6" xfId="14824" xr:uid="{5828434A-73B4-4B09-A958-9595E926FDDF}"/>
    <cellStyle name="Total 4 6 2" xfId="17659" xr:uid="{A40BD985-2AE7-4C8C-8B34-A48357E814AE}"/>
    <cellStyle name="Total 4 6 2 2" xfId="18061" xr:uid="{8A0EB121-5106-4ED1-89BB-966CD3753DB4}"/>
    <cellStyle name="Total 4 6 2 2 2" xfId="18560" xr:uid="{28F6F0BB-A5C1-4670-847E-0D061F5FE214}"/>
    <cellStyle name="Total 4 6 2 2 2 2" xfId="35997" xr:uid="{EC8017C0-3782-4116-A01B-2481138143AC}"/>
    <cellStyle name="Total 4 6 2 2 2 3" xfId="34288" xr:uid="{C059C665-C888-455E-AA2B-77B55E308959}"/>
    <cellStyle name="Total 4 6 2 2 3" xfId="27096" xr:uid="{78448B34-7D2A-4A6A-8A9A-3EBC162E141A}"/>
    <cellStyle name="Total 4 6 2 3" xfId="25467" xr:uid="{C501EBFF-E10F-41F2-AC51-F69D6B6AD9C1}"/>
    <cellStyle name="Total 4 6 2 3 2" xfId="32880" xr:uid="{AF27D966-53E2-49E0-B064-EB079068FB47}"/>
    <cellStyle name="Total 4 6 2 3 3" xfId="41788" xr:uid="{0DC55D18-0871-4EC0-8306-58700F39C351}"/>
    <cellStyle name="Total 4 6 2 3 4" xfId="47712" xr:uid="{31241213-1B78-4264-A358-F25F0D185F1E}"/>
    <cellStyle name="Total 4 6 2 4" xfId="25668" xr:uid="{32B87931-6248-4426-8FD4-D69541A0AE8D}"/>
    <cellStyle name="Total 4 6 2 4 2" xfId="41989" xr:uid="{4EB17972-79BB-46C6-8DC3-4FC7A25ABCFD}"/>
    <cellStyle name="Total 4 6 2 4 3" xfId="48105" xr:uid="{DDFB74CC-91A6-4BCA-96E1-0AA43AA10B8F}"/>
    <cellStyle name="Total 4 6 2 5" xfId="18559" xr:uid="{41E5F92F-1D6A-4D07-8C97-0B288DF679E1}"/>
    <cellStyle name="Total 4 6 2 5 2" xfId="33412" xr:uid="{8174E087-C1F5-4C9C-B0F0-D33A7D136A4B}"/>
    <cellStyle name="Total 4 6 2 5 3" xfId="35996" xr:uid="{1D9FBF39-5309-45AF-A63E-3E7B324F6CC1}"/>
    <cellStyle name="Total 4 6 2 5 4" xfId="34289" xr:uid="{4111FFE1-F768-40FC-95BF-A1E0DC4169B2}"/>
    <cellStyle name="Total 4 6 2 6" xfId="33599" xr:uid="{7AA63098-9AE0-44A8-A929-862E6A317CD2}"/>
    <cellStyle name="Total 4 6 2 6 2" xfId="48476" xr:uid="{F3F937EE-2C3E-4EFE-A909-4196E337349F}"/>
    <cellStyle name="Total 4 6 2 7" xfId="34175" xr:uid="{B600928D-0EDA-4B6B-917D-9A5030ECB3C8}"/>
    <cellStyle name="Total 4 6 2 7 2" xfId="49053" xr:uid="{8A895361-A93A-45E8-8193-B38D8C4C262A}"/>
    <cellStyle name="Total 4 6 3" xfId="17860" xr:uid="{AC11C953-619F-49AA-874D-CB728B35F72B}"/>
    <cellStyle name="Total 4 6 3 2" xfId="24626" xr:uid="{5C5856C2-2604-420C-BB5B-C424DE127267}"/>
    <cellStyle name="Total 4 6 3 2 2" xfId="40811" xr:uid="{02E25172-0B2E-4E1A-B31D-D1533AF0C547}"/>
    <cellStyle name="Total 4 6 3 2 3" xfId="41278" xr:uid="{B9C155F7-EC6D-4EF1-AC48-E259F642D7BF}"/>
    <cellStyle name="Total 4 6 3 3" xfId="18561" xr:uid="{7E11A72D-351A-4E8F-866A-D85D80E76505}"/>
    <cellStyle name="Total 4 6 3 3 2" xfId="35998" xr:uid="{22282245-2FC3-4DA6-A64B-53ED4399D917}"/>
    <cellStyle name="Total 4 6 3 3 3" xfId="34287" xr:uid="{44CEDFA0-F194-4CC0-9DAE-0A2B09862202}"/>
    <cellStyle name="Total 4 6 3 4" xfId="27097" xr:uid="{0CC3BE02-E5F4-40A4-A3FA-4760BBE723CD}"/>
    <cellStyle name="Total 4 6 4" xfId="25120" xr:uid="{69832D11-A46D-4995-9C7A-59F46DEE7934}"/>
    <cellStyle name="Total 4 6 4 2" xfId="32987" xr:uid="{BBC2A9A6-50F6-4B1C-AC3B-3BD81359B299}"/>
    <cellStyle name="Total 4 6 4 3" xfId="41484" xr:uid="{F861EBBD-068E-4695-8F31-FA173FE00D1E}"/>
    <cellStyle name="Total 4 6 4 4" xfId="47812" xr:uid="{742FB2EB-C718-43B1-8955-7721AAD856EF}"/>
    <cellStyle name="Total 4 6 5" xfId="18558" xr:uid="{12630C85-D867-40E1-98A6-1E87BC8F0FFC}"/>
    <cellStyle name="Total 4 6 5 2" xfId="33493" xr:uid="{E52A978A-DF24-42F2-81AC-7142EA114574}"/>
    <cellStyle name="Total 4 6 5 3" xfId="35995" xr:uid="{E3180BF7-C3A9-47E4-9FBB-66344D0C0611}"/>
    <cellStyle name="Total 4 6 5 4" xfId="34290" xr:uid="{D885A14D-6772-48C8-BFE6-19D2D8452378}"/>
    <cellStyle name="Total 4 6 6" xfId="17436" xr:uid="{801A75D6-3272-48CA-B44A-B8F507FDD1A3}"/>
    <cellStyle name="Total 4 7" xfId="14825" xr:uid="{D995A0FB-BE3D-4804-8DBD-E0D460676640}"/>
    <cellStyle name="Total 4 7 2" xfId="17660" xr:uid="{0D8171BE-4EC1-4875-A486-738B82AF3E7F}"/>
    <cellStyle name="Total 4 7 2 2" xfId="18062" xr:uid="{34BC767D-62A6-487F-8BED-A0A471FA2CFE}"/>
    <cellStyle name="Total 4 7 2 2 2" xfId="32881" xr:uid="{85731C20-27C8-42DE-BE71-F6EDD4AFEE80}"/>
    <cellStyle name="Total 4 7 2 2 3" xfId="34936" xr:uid="{CCFA5C37-2325-40DE-B6D6-C4E9E17DB43D}"/>
    <cellStyle name="Total 4 7 2 2 4" xfId="47713" xr:uid="{8DD118A5-CDDC-441A-BDF8-F1F102DF6448}"/>
    <cellStyle name="Total 4 7 2 3" xfId="25468" xr:uid="{A33AEAAF-9261-402E-8AEA-83053F7490C2}"/>
    <cellStyle name="Total 4 7 2 3 2" xfId="33248" xr:uid="{495C9501-D347-480E-A87B-83E22DF0C1AC}"/>
    <cellStyle name="Total 4 7 2 3 3" xfId="41789" xr:uid="{B4B431EE-2902-4209-B47E-486D3BC8D70C}"/>
    <cellStyle name="Total 4 7 2 3 4" xfId="48106" xr:uid="{CBDCC24D-BCAE-4F4B-BC6A-0C6D4E9C4F82}"/>
    <cellStyle name="Total 4 7 2 4" xfId="25669" xr:uid="{6E01B96D-EC64-4F0A-AF6E-B4C83455E95E}"/>
    <cellStyle name="Total 4 7 2 4 2" xfId="41990" xr:uid="{57EC4B19-A789-42C6-A7C8-8FED6BEFDB14}"/>
    <cellStyle name="Total 4 7 2 4 3" xfId="48253" xr:uid="{2091C132-D419-489F-A868-B8AD64F705FC}"/>
    <cellStyle name="Total 4 7 2 5" xfId="18564" xr:uid="{C8105699-E8F8-4530-8094-83D2249F4BD9}"/>
    <cellStyle name="Total 4 7 2 5 2" xfId="33600" xr:uid="{714E55FF-9C4D-4B6E-9881-A1DCFBC9AE6D}"/>
    <cellStyle name="Total 4 7 2 5 3" xfId="36000" xr:uid="{A985F421-5D4E-4561-B902-2E8319DE5FDE}"/>
    <cellStyle name="Total 4 7 2 5 4" xfId="34187" xr:uid="{4BF510EF-EC37-41BE-BE2B-815D593E22F2}"/>
    <cellStyle name="Total 4 7 2 6" xfId="34176" xr:uid="{A88DC7BA-990A-480C-95BF-D85911F94B9E}"/>
    <cellStyle name="Total 4 7 2 6 2" xfId="49054" xr:uid="{1967D27A-CCFC-427C-8CBD-D31DA7CB0D0D}"/>
    <cellStyle name="Total 4 7 3" xfId="17861" xr:uid="{93D00F3F-BBF4-435C-AF44-1F82E2A3B949}"/>
    <cellStyle name="Total 4 7 3 2" xfId="32986" xr:uid="{81E4600C-DF89-4577-A0E1-3717E33D1BB1}"/>
    <cellStyle name="Total 4 7 3 3" xfId="34647" xr:uid="{DA2E4AE5-DAD6-4AAB-87F8-B6CAC6FCFF62}"/>
    <cellStyle name="Total 4 7 3 4" xfId="47811" xr:uid="{19891CDB-94B7-4C07-92F7-2B0E5B90E837}"/>
    <cellStyle name="Total 4 7 4" xfId="25119" xr:uid="{56640ECB-2CDA-41D8-8372-F115275B8FFB}"/>
    <cellStyle name="Total 4 7 4 2" xfId="33494" xr:uid="{AC7548EC-F402-41C9-AEE2-EC8F70107CD9}"/>
    <cellStyle name="Total 4 7 4 3" xfId="41483" xr:uid="{79D920D7-6869-4484-9CCD-8F78FA20D615}"/>
    <cellStyle name="Total 4 7 4 4" xfId="48311" xr:uid="{5519E944-11F6-4D15-A508-8ACAA1562D3C}"/>
    <cellStyle name="Total 4 7 5" xfId="18562" xr:uid="{0B5FCA2A-7504-4466-9343-312158AFF73D}"/>
    <cellStyle name="Total 4 7 5 2" xfId="35999" xr:uid="{4A3DB7CF-498E-4F40-A8D3-19E79D2B6ACD}"/>
    <cellStyle name="Total 4 7 5 3" xfId="35734" xr:uid="{88A0DB01-EE56-45BB-A67C-A81378461C03}"/>
    <cellStyle name="Total 4 7 6" xfId="17437" xr:uid="{0C717E3C-2B7C-415D-83AC-509490720333}"/>
    <cellStyle name="Total 4 8" xfId="14826" xr:uid="{EF59E466-02FE-4E31-B7E2-BA315092D54F}"/>
    <cellStyle name="Total 4 8 2" xfId="17661" xr:uid="{A09C69CB-0F0D-4F1C-8ABA-F11615695061}"/>
    <cellStyle name="Total 4 8 2 2" xfId="18063" xr:uid="{EDBF4E38-94AD-47AC-9DF3-878DA28A52E0}"/>
    <cellStyle name="Total 4 8 2 2 2" xfId="33249" xr:uid="{0940DBA3-57DA-461D-9419-D925A5434AEB}"/>
    <cellStyle name="Total 4 8 2 2 3" xfId="34935" xr:uid="{3F70B695-6BAD-47BC-B44F-A922367F56AF}"/>
    <cellStyle name="Total 4 8 2 2 4" xfId="48107" xr:uid="{7E917948-75AE-4A03-A815-4C9835950735}"/>
    <cellStyle name="Total 4 8 2 3" xfId="25469" xr:uid="{CED953DB-EA4F-4A42-851B-D92A438BBE38}"/>
    <cellStyle name="Total 4 8 2 3 2" xfId="33413" xr:uid="{1FDFCCE3-7D7B-4153-B33B-19AB7E394FAA}"/>
    <cellStyle name="Total 4 8 2 3 3" xfId="41790" xr:uid="{10D16477-9F4A-420A-8686-A90C70527BC3}"/>
    <cellStyle name="Total 4 8 2 3 4" xfId="48254" xr:uid="{1C1FF2F0-88AD-42A5-B069-62B601E0504A}"/>
    <cellStyle name="Total 4 8 2 4" xfId="25670" xr:uid="{A8DA038C-A5A4-4442-8692-78464F8B5248}"/>
    <cellStyle name="Total 4 8 2 4 2" xfId="41991" xr:uid="{A7CB5AA4-D520-4B70-8B84-6FB79B56E820}"/>
    <cellStyle name="Total 4 8 2 4 3" xfId="48477" xr:uid="{E0EA2FEA-724F-4F58-A3DE-4B6C61FBBE10}"/>
    <cellStyle name="Total 4 8 2 5" xfId="34177" xr:uid="{EB881EA0-52A1-4E3E-83BF-2CF7760A353C}"/>
    <cellStyle name="Total 4 8 2 5 2" xfId="49055" xr:uid="{5674DA59-163C-4B33-89E6-08270354F800}"/>
    <cellStyle name="Total 4 8 2 6" xfId="34750" xr:uid="{8EB98E31-C7A8-4054-BDE7-27195986E1C4}"/>
    <cellStyle name="Total 4 8 2 7" xfId="47714" xr:uid="{5870B7B6-14D6-4C2A-AAEC-D3CA75437354}"/>
    <cellStyle name="Total 4 8 3" xfId="17862" xr:uid="{7904DC3F-D4AF-4A50-BC7E-EBAB17A20BA8}"/>
    <cellStyle name="Total 4 8 3 2" xfId="32985" xr:uid="{51890089-71C9-4308-BA4F-63A7D858DD1C}"/>
    <cellStyle name="Total 4 8 3 3" xfId="34646" xr:uid="{8E957527-2019-4D5D-BDEB-D463BA8C7726}"/>
    <cellStyle name="Total 4 8 3 4" xfId="47810" xr:uid="{2EA692F2-5D32-46AD-B1D0-9D77EB04641E}"/>
    <cellStyle name="Total 4 8 4" xfId="25118" xr:uid="{E183ADFF-6ADF-409C-A595-438815C3AA21}"/>
    <cellStyle name="Total 4 8 4 2" xfId="33495" xr:uid="{D187F40D-5D75-4E30-ACA1-A78BE878DA1D}"/>
    <cellStyle name="Total 4 8 4 3" xfId="41482" xr:uid="{5B0ABDB5-84D1-4DBF-9C73-9BB6736852F2}"/>
    <cellStyle name="Total 4 8 4 4" xfId="48312" xr:uid="{96BC1201-78B7-4EC4-BB38-29E93C5D9EB7}"/>
    <cellStyle name="Total 4 8 5" xfId="18565" xr:uid="{CBA4B7AA-70BB-4AB3-8B69-FA50BE7F8A73}"/>
    <cellStyle name="Total 4 8 5 2" xfId="36001" xr:uid="{58197DB8-1F27-4CA9-ADD1-7EE94D84ABF4}"/>
    <cellStyle name="Total 4 8 5 3" xfId="34286" xr:uid="{17B32397-4665-4427-AE3E-8CE3D055F9ED}"/>
    <cellStyle name="Total 4 8 6" xfId="17438" xr:uid="{73C4CD6D-A102-4750-8583-1A91C2A84A93}"/>
    <cellStyle name="Total 4 9" xfId="14827" xr:uid="{76E0FEC0-A2CF-4C8E-863E-CD259D250613}"/>
    <cellStyle name="Total 4 9 2" xfId="17662" xr:uid="{264312FA-5F0D-4F41-B57E-C52E8D50BFCC}"/>
    <cellStyle name="Total 4 9 2 2" xfId="18064" xr:uid="{A9A5F9B0-88B3-448F-97D5-C64CBC048A22}"/>
    <cellStyle name="Total 4 9 2 2 2" xfId="33250" xr:uid="{0B5BAC5E-08BC-4DCE-A02A-43A8C0B30D03}"/>
    <cellStyle name="Total 4 9 2 2 3" xfId="34241" xr:uid="{532D728D-F751-4656-B113-5AE52A92490D}"/>
    <cellStyle name="Total 4 9 2 2 4" xfId="48108" xr:uid="{0EFA902E-395E-4C40-B80B-7B7CD204625A}"/>
    <cellStyle name="Total 4 9 2 3" xfId="25470" xr:uid="{371004B9-0D97-4941-AE80-66BE7B094E76}"/>
    <cellStyle name="Total 4 9 2 3 2" xfId="33414" xr:uid="{03871361-06B1-4E3F-9BE0-F36881F25726}"/>
    <cellStyle name="Total 4 9 2 3 3" xfId="41791" xr:uid="{9A59F992-4ADE-4A55-A7A5-E5B22E238172}"/>
    <cellStyle name="Total 4 9 2 3 4" xfId="48255" xr:uid="{8E521DEC-9674-4325-A138-1B49EDBA6174}"/>
    <cellStyle name="Total 4 9 2 4" xfId="25671" xr:uid="{7F3A75B8-3C17-4C5B-85A9-B5B8234D970B}"/>
    <cellStyle name="Total 4 9 2 4 2" xfId="41992" xr:uid="{9BBEA453-9B3A-4E52-9E08-71FA6E6E2693}"/>
    <cellStyle name="Total 4 9 2 4 3" xfId="48478" xr:uid="{89225088-3546-4FCA-979F-EC93D2EA8E4D}"/>
    <cellStyle name="Total 4 9 2 5" xfId="34178" xr:uid="{4910AC5A-3E05-4484-882D-6940CA95946B}"/>
    <cellStyle name="Total 4 9 2 5 2" xfId="49056" xr:uid="{7EF27120-ECE0-410D-81F1-62E0823C238E}"/>
    <cellStyle name="Total 4 9 2 6" xfId="34749" xr:uid="{0DA345D0-EC91-40AF-8D06-486E360679D2}"/>
    <cellStyle name="Total 4 9 2 7" xfId="47715" xr:uid="{0B33B7BB-6BED-40F5-AFD2-1B36A35F8383}"/>
    <cellStyle name="Total 4 9 3" xfId="17863" xr:uid="{50C01833-FBE9-4082-80AA-89EACFFEE0E4}"/>
    <cellStyle name="Total 4 9 3 2" xfId="32984" xr:uid="{A756B500-1C3E-4396-89AE-62F0FCF944BE}"/>
    <cellStyle name="Total 4 9 3 3" xfId="34645" xr:uid="{64755C49-5059-4AB2-9977-5D8045C8C593}"/>
    <cellStyle name="Total 4 9 3 4" xfId="47809" xr:uid="{FFC01E54-D4DE-4411-AA0C-1AB6EA597E47}"/>
    <cellStyle name="Total 4 9 4" xfId="25117" xr:uid="{DB218DAA-6C21-47AC-B1ED-56B4557E7727}"/>
    <cellStyle name="Total 4 9 4 2" xfId="33496" xr:uid="{9A429BA0-A243-404D-8149-EF2002E0DE1C}"/>
    <cellStyle name="Total 4 9 4 3" xfId="41481" xr:uid="{BE28174A-AE0D-48F7-AD7B-AD6FE094D7B1}"/>
    <cellStyle name="Total 4 9 4 4" xfId="48313" xr:uid="{B7BA0D1F-5DF3-4A1D-B6A1-A1C6F0A69E14}"/>
    <cellStyle name="Total 4 9 5" xfId="34256" xr:uid="{371E3497-F217-4E90-B3FD-4BE1CF46EB50}"/>
    <cellStyle name="Total 4 9 6" xfId="47498" xr:uid="{4C79CDC0-129E-41B8-88B8-8DFE01EDCE72}"/>
    <cellStyle name="Total 4 9 7" xfId="17439" xr:uid="{04803696-AAFA-4549-9A82-A300ED6A900E}"/>
    <cellStyle name="Total 40" xfId="10214" xr:uid="{75D10F27-7491-42F4-BE60-18875ACA43B5}"/>
    <cellStyle name="Total 41" xfId="10215" xr:uid="{CE17C8AE-B9D3-4665-A242-6B75C78EA396}"/>
    <cellStyle name="Total 42" xfId="10216" xr:uid="{19A899DF-790F-469F-889C-960B217B8122}"/>
    <cellStyle name="Total 43" xfId="10217" xr:uid="{A8E90DC3-20AA-4D52-AC86-25230CE87C36}"/>
    <cellStyle name="Total 44" xfId="10218" xr:uid="{7BDE1BBF-6E9D-45FD-ABB7-2DF9BF6631B2}"/>
    <cellStyle name="Total 45" xfId="10219" xr:uid="{15496BF2-854D-4F68-AF66-B16986BCD0B9}"/>
    <cellStyle name="Total 46" xfId="10220" xr:uid="{B5FD8DF8-3611-44EE-A6A1-2DA58C8908AA}"/>
    <cellStyle name="Total 47" xfId="10221" xr:uid="{6549CD5D-3D79-4D67-9EB3-7AF070A4BE6C}"/>
    <cellStyle name="Total 48" xfId="10222" xr:uid="{891B9B96-0CA2-4E7A-82F2-7A8753484B17}"/>
    <cellStyle name="Total 49" xfId="10223" xr:uid="{F5914EBA-EDF5-4093-9352-BB2260043571}"/>
    <cellStyle name="Total 5" xfId="10224" xr:uid="{D96C6F63-0D52-483A-932D-879E29AEEE52}"/>
    <cellStyle name="Total 50" xfId="10225" xr:uid="{3D431C15-029C-4AF4-A8FE-80780473F87A}"/>
    <cellStyle name="Total 51" xfId="10226" xr:uid="{5CA5C48C-DE1F-4B07-9AEA-F6839E72B505}"/>
    <cellStyle name="Total 52" xfId="10227" xr:uid="{B4030C70-F14F-436F-8FAD-E3E4FA3476BA}"/>
    <cellStyle name="Total 53" xfId="10228" xr:uid="{813F7BC9-C5D0-4989-B6C8-5E76100CBCA0}"/>
    <cellStyle name="Total 54" xfId="10229" xr:uid="{53075F20-D96F-4E55-A4FC-DF567C28D883}"/>
    <cellStyle name="Total 55" xfId="10230" xr:uid="{A74DA740-923C-487A-9BF7-82D9407A5460}"/>
    <cellStyle name="Total 56" xfId="10231" xr:uid="{DC161614-67DF-44BD-8551-07CC95D1E31F}"/>
    <cellStyle name="Total 57" xfId="10232" xr:uid="{49F87C78-D0A1-4CDB-841E-4B754A5E5F6A}"/>
    <cellStyle name="Total 58" xfId="10233" xr:uid="{CC47875A-6146-47FE-86E5-98BCF05E642B}"/>
    <cellStyle name="Total 59" xfId="10234" xr:uid="{63C53ED1-E560-4435-AA07-91AFC62B1252}"/>
    <cellStyle name="Total 6" xfId="10235" xr:uid="{5C622A90-B694-4373-A8CE-6C91917B244D}"/>
    <cellStyle name="Total 60" xfId="10236" xr:uid="{94F0CC2F-9054-4215-A747-56727F74D1D5}"/>
    <cellStyle name="Total 61" xfId="10237" xr:uid="{ACD01459-0CC9-4D23-AA88-DA2590E6E92C}"/>
    <cellStyle name="Total 62" xfId="10238" xr:uid="{936CEDF8-3EA5-45AC-B6AC-59B0FA9203AA}"/>
    <cellStyle name="Total 63" xfId="10239" xr:uid="{74C3F248-EA78-4171-8879-D19E88579511}"/>
    <cellStyle name="Total 64" xfId="10240" xr:uid="{AC158162-E728-408D-AECC-B921402062BE}"/>
    <cellStyle name="Total 65" xfId="10241" xr:uid="{A12FE020-4AA1-4821-B300-6178EFB7D63C}"/>
    <cellStyle name="Total 66" xfId="10242" xr:uid="{D178BF0B-5698-46F5-B63A-E07865435BE8}"/>
    <cellStyle name="Total 67" xfId="10243" xr:uid="{E79171C2-25D7-46D2-9111-2EFF5A55EE0C}"/>
    <cellStyle name="Total 68" xfId="10244" xr:uid="{EBE71FA3-DF28-4B51-A892-016CBE341B7D}"/>
    <cellStyle name="Total 69" xfId="10245" xr:uid="{0A264F86-47AC-4904-94CF-12C8DD8FD895}"/>
    <cellStyle name="Total 7" xfId="10246" xr:uid="{C06255CD-61B7-45DA-BE1D-21FBBEE1ACCC}"/>
    <cellStyle name="Total 70" xfId="10247" xr:uid="{09033EB4-EF9C-4DEB-BB06-4128D1A9536C}"/>
    <cellStyle name="Total 71" xfId="10248" xr:uid="{E899D85E-2E75-452C-BD46-75614ACF7850}"/>
    <cellStyle name="Total 72" xfId="10249" xr:uid="{82EAC85E-E036-4984-9BF2-1D4F6DCB4A43}"/>
    <cellStyle name="Total 73" xfId="10250" xr:uid="{ECE4E06A-C750-4671-A4E3-9384134F43DE}"/>
    <cellStyle name="Total 74" xfId="10251" xr:uid="{7A4BE227-D9DE-4223-A4DF-0B0E7CB91281}"/>
    <cellStyle name="Total 75" xfId="10252" xr:uid="{9697558A-47DE-4EB1-B638-0130D450B93D}"/>
    <cellStyle name="Total 76" xfId="10253" xr:uid="{5C5DDEC4-3623-438D-A090-8DAD0D303AD6}"/>
    <cellStyle name="Total 77" xfId="10254" xr:uid="{3D8CCAB4-0022-4E95-8C75-373CDC005614}"/>
    <cellStyle name="Total 78" xfId="10255" xr:uid="{C7ED3453-6228-40DD-8A8F-78AB4AF47225}"/>
    <cellStyle name="Total 79" xfId="10256" xr:uid="{22481BB2-E351-44A0-94A0-749229B84BCB}"/>
    <cellStyle name="Total 8" xfId="10257" xr:uid="{70544D7E-4B76-4DB3-9941-31FCE25DDC34}"/>
    <cellStyle name="Total 80" xfId="10258" xr:uid="{E9708264-AC1A-4A2B-8281-8317A78EDA6E}"/>
    <cellStyle name="Total 81" xfId="10259" xr:uid="{5C00FEBC-953F-4189-823B-9447886DDCB1}"/>
    <cellStyle name="Total 82" xfId="10260" xr:uid="{F0A10EB9-4317-453B-8992-DA29DC1FDBF3}"/>
    <cellStyle name="Total 83" xfId="10261" xr:uid="{7091D5C7-D11C-44C6-9AB8-37083CCEE0A3}"/>
    <cellStyle name="Total 84" xfId="10262" xr:uid="{9EB0B574-B6CE-4D77-A413-22F80D2930C9}"/>
    <cellStyle name="Total 85" xfId="10263" xr:uid="{B6AA7292-1828-4918-8C0C-1F241C92E5AE}"/>
    <cellStyle name="Total 86" xfId="10264" xr:uid="{0AD11184-96E9-443F-AAB2-6E2B8B8985B8}"/>
    <cellStyle name="Total 87" xfId="10265" xr:uid="{8738A1D0-566D-41EA-AAF4-0261F9FE972A}"/>
    <cellStyle name="Total 88" xfId="10266" xr:uid="{8A908914-3BF3-41D0-B354-90D461C24936}"/>
    <cellStyle name="Total 89" xfId="10267" xr:uid="{AB545039-40C4-494A-B312-5C204462A1C0}"/>
    <cellStyle name="Total 9" xfId="10268" xr:uid="{65C8B453-3E3B-42A4-BE4F-BD40F91C0B93}"/>
    <cellStyle name="Total 90" xfId="10269" xr:uid="{6142DA07-2CAD-4685-952E-D79D5EBB14A4}"/>
    <cellStyle name="Total 91" xfId="10270" xr:uid="{32C02D55-C8C3-4486-84CD-50169DA86B88}"/>
    <cellStyle name="Total 92" xfId="10271" xr:uid="{94F0BDBC-5D59-44F3-A87B-F3E7FC5BC4A2}"/>
    <cellStyle name="Total 93" xfId="10272" xr:uid="{3AFD8563-0A3D-4C07-B1BC-71DACF19A5A9}"/>
    <cellStyle name="Total 94" xfId="10273" xr:uid="{FE4803A0-E904-4A77-A001-6CB7D92A927C}"/>
    <cellStyle name="Total 95" xfId="10274" xr:uid="{09BD3E33-FF76-4AA4-81FD-0AABFD733FCC}"/>
    <cellStyle name="Total 96" xfId="10275" xr:uid="{D89A1C21-22C8-4431-9FAE-80F9122795EF}"/>
    <cellStyle name="Total 97" xfId="10276" xr:uid="{DF6A2323-D9C8-4510-BBE3-008CBA404B29}"/>
    <cellStyle name="Total 98" xfId="10277" xr:uid="{5148E02D-74B5-4DBF-A67E-FFC6A44D205A}"/>
    <cellStyle name="Total 99" xfId="10278" xr:uid="{7363D80A-305C-46D2-8CA5-3503B30ACCB6}"/>
    <cellStyle name="Vírgula" xfId="108" builtinId="3"/>
    <cellStyle name="Vírgula 10" xfId="14828" xr:uid="{CF3BEE6B-E09B-4373-B02E-7A1F3ACAB373}"/>
    <cellStyle name="Vírgula 10 10" xfId="17440" xr:uid="{34766DD1-1DD5-46A1-9516-FEB55E7ED952}"/>
    <cellStyle name="Vírgula 10 2" xfId="24628" xr:uid="{02970DD2-424B-4F8D-A8F2-E359FD39EE03}"/>
    <cellStyle name="Vírgula 10 2 2" xfId="24629" xr:uid="{26C63366-B11F-41E1-8971-46766925E24D}"/>
    <cellStyle name="Vírgula 10 2 2 2" xfId="24630" xr:uid="{C6351177-A310-4D84-AFEB-842CEB38DDF5}"/>
    <cellStyle name="Vírgula 10 2 2 2 2" xfId="31634" xr:uid="{76B44EA0-EF6D-4D3A-8B0A-184326F8B694}"/>
    <cellStyle name="Vírgula 10 2 2 2 3" xfId="40815" xr:uid="{9F3A8430-C47D-4078-AAB6-66265EE20463}"/>
    <cellStyle name="Vírgula 10 2 2 2 4" xfId="46860" xr:uid="{5B36A8DF-7B33-4F55-954D-1CE146EC33F9}"/>
    <cellStyle name="Vírgula 10 2 2 3" xfId="29191" xr:uid="{1B28717B-D8D9-432A-AA3F-A5ABE652F800}"/>
    <cellStyle name="Vírgula 10 2 2 4" xfId="40814" xr:uid="{9404F9E2-64D9-4ECA-AEC2-CF6FD0F6FF8D}"/>
    <cellStyle name="Vírgula 10 2 2 5" xfId="44416" xr:uid="{D0DBCF7F-EB78-47DA-903F-07B30C251064}"/>
    <cellStyle name="Vírgula 10 2 3" xfId="24631" xr:uid="{827B986B-825E-4AAC-8B72-9D7CB7D34FB8}"/>
    <cellStyle name="Vírgula 10 2 3 2" xfId="30411" xr:uid="{906200E1-0B7F-46AC-8AD4-7A8E8A2ED700}"/>
    <cellStyle name="Vírgula 10 2 3 3" xfId="40816" xr:uid="{8836D591-1702-44E2-99B7-D26F1DAC3215}"/>
    <cellStyle name="Vírgula 10 2 3 4" xfId="45637" xr:uid="{0BCA47B0-0F60-43DD-8511-5AC6E049BAB2}"/>
    <cellStyle name="Vírgula 10 2 4" xfId="27106" xr:uid="{2836AA6A-EFE6-4081-96AF-E511616A6582}"/>
    <cellStyle name="Vírgula 10 2 5" xfId="28468" xr:uid="{DBB30F2B-C50E-46A4-A0D2-497D78FE5122}"/>
    <cellStyle name="Vírgula 10 2 6" xfId="40813" xr:uid="{88E826A6-6C72-4EDE-BC91-426A57F5FC21}"/>
    <cellStyle name="Vírgula 10 2 7" xfId="43193" xr:uid="{FA82140B-5554-4CF1-9F8B-F7131B25EC83}"/>
    <cellStyle name="Vírgula 10 3" xfId="24632" xr:uid="{592E13A2-99E2-4874-82A4-B8668602556C}"/>
    <cellStyle name="Vírgula 10 3 2" xfId="24633" xr:uid="{B62F6847-B5CB-4701-B0E5-4659F37E67B4}"/>
    <cellStyle name="Vírgula 10 3 2 2" xfId="31629" xr:uid="{5B39AA13-5C7F-40F1-9F5F-1C0764CE11A4}"/>
    <cellStyle name="Vírgula 10 3 2 3" xfId="40818" xr:uid="{0173B83B-CEFD-4F9E-A082-5BE6920853EA}"/>
    <cellStyle name="Vírgula 10 3 2 4" xfId="46855" xr:uid="{2B99EFF9-0457-4DD4-850B-B1819147B092}"/>
    <cellStyle name="Vírgula 10 3 3" xfId="29186" xr:uid="{4351A711-C8FA-46EF-B1D5-8FD2DD252D42}"/>
    <cellStyle name="Vírgula 10 3 4" xfId="40817" xr:uid="{4D5AB854-2CBA-42E4-8D4F-39D9414C7918}"/>
    <cellStyle name="Vírgula 10 3 5" xfId="44411" xr:uid="{1EA812E1-1792-4FB8-9D6B-B2F270122088}"/>
    <cellStyle name="Vírgula 10 4" xfId="24634" xr:uid="{56C54CAD-424F-4F87-9F83-03AC901C2E95}"/>
    <cellStyle name="Vírgula 10 4 2" xfId="30406" xr:uid="{517E108C-E5C3-4850-8D5F-1B0DBA477138}"/>
    <cellStyle name="Vírgula 10 4 3" xfId="40819" xr:uid="{8E18CDB2-038B-4BF8-BCB8-F501BCF91FA4}"/>
    <cellStyle name="Vírgula 10 4 4" xfId="45632" xr:uid="{A23F5E49-2EA6-4855-A28A-B82FBDB54020}"/>
    <cellStyle name="Vírgula 10 5" xfId="24627" xr:uid="{25F64677-D2C1-4925-8131-48FDF0F70535}"/>
    <cellStyle name="Vírgula 10 5 2" xfId="32752" xr:uid="{FB2FEDD2-C027-48AF-B0DD-C4F3156D1FD9}"/>
    <cellStyle name="Vírgula 10 5 3" xfId="40812" xr:uid="{B8FE2525-C89C-4438-A25B-F440EB1805F6}"/>
    <cellStyle name="Vírgula 10 5 4" xfId="47499" xr:uid="{D62372DF-5409-4096-821D-084C6C60B2D9}"/>
    <cellStyle name="Vírgula 10 6" xfId="27101" xr:uid="{4600801C-5929-4AF6-83BB-D45E4BE8345D}"/>
    <cellStyle name="Vírgula 10 6 2" xfId="33967" xr:uid="{341D9991-D7E3-4F63-8A21-2093F929775A}"/>
    <cellStyle name="Vírgula 10 6 3" xfId="48846" xr:uid="{9070F52E-4269-468B-A1D6-CDE828A16327}"/>
    <cellStyle name="Vírgula 10 7" xfId="28462" xr:uid="{9431A442-35CB-483B-8D88-73F856F20AF6}"/>
    <cellStyle name="Vírgula 10 8" xfId="35525" xr:uid="{00A07F8B-A3E6-42BF-B886-8E045EADA3B2}"/>
    <cellStyle name="Vírgula 10 9" xfId="43188" xr:uid="{3270A82A-A37F-4622-A7F6-509699B06463}"/>
    <cellStyle name="Vírgula 11" xfId="14829" xr:uid="{3103C529-5661-4F5A-AD49-17F889A74879}"/>
    <cellStyle name="Vírgula 11 2" xfId="24636" xr:uid="{8AD1468E-820E-45D4-AB79-E1D18838D55A}"/>
    <cellStyle name="Vírgula 11 2 2" xfId="24637" xr:uid="{ADBDA593-0B60-4FE5-9927-B86DF3E54D7C}"/>
    <cellStyle name="Vírgula 11 2 2 2" xfId="31638" xr:uid="{C5A31978-F5AC-4BAF-B960-7797E3FEAF6C}"/>
    <cellStyle name="Vírgula 11 2 2 3" xfId="40822" xr:uid="{47CB230C-6964-4D4D-9AD4-4DE4F7DBA422}"/>
    <cellStyle name="Vírgula 11 2 2 4" xfId="46864" xr:uid="{77D72CC3-5131-4B91-8A31-6C36A793279F}"/>
    <cellStyle name="Vírgula 11 2 3" xfId="29195" xr:uid="{8414C8F0-4E79-46AB-BA70-72D3C2C3A68B}"/>
    <cellStyle name="Vírgula 11 2 4" xfId="40821" xr:uid="{76E177C0-E0B2-45AA-9628-7060291CEEAC}"/>
    <cellStyle name="Vírgula 11 2 5" xfId="44420" xr:uid="{1B403BB1-78AA-45DA-8DE6-9EB74000B7F4}"/>
    <cellStyle name="Vírgula 11 3" xfId="24638" xr:uid="{6A541668-0E8A-40BA-90E2-792D9276E555}"/>
    <cellStyle name="Vírgula 11 3 2" xfId="30415" xr:uid="{588A57A3-1508-4665-B0D0-E2DA508038B8}"/>
    <cellStyle name="Vírgula 11 3 3" xfId="40823" xr:uid="{F89D9532-F36B-45E3-AD91-D65A5B0B8EB8}"/>
    <cellStyle name="Vírgula 11 3 4" xfId="45641" xr:uid="{EB459392-8F9B-4C5E-B7E2-4A946A870376}"/>
    <cellStyle name="Vírgula 11 4" xfId="24635" xr:uid="{4C71AC31-A2E9-4C01-A5CE-1FFE72471F17}"/>
    <cellStyle name="Vírgula 11 4 2" xfId="32753" xr:uid="{EAEF817B-8724-4C0B-93CF-770DB111FFE1}"/>
    <cellStyle name="Vírgula 11 4 3" xfId="40820" xr:uid="{ECEA8AB6-9E80-440B-9EA8-95D30D613D0E}"/>
    <cellStyle name="Vírgula 11 4 4" xfId="47500" xr:uid="{6DC11FFA-EA41-4131-AFC6-E0FF12DC0BD3}"/>
    <cellStyle name="Vírgula 11 5" xfId="27110" xr:uid="{799EB010-5B21-4F9C-916A-EAE6E74D24EE}"/>
    <cellStyle name="Vírgula 11 5 2" xfId="33968" xr:uid="{9A615CAC-3C0D-4356-8BC7-B0BF1CB245C4}"/>
    <cellStyle name="Vírgula 11 5 3" xfId="48847" xr:uid="{9EB310F6-AB59-4E14-B709-C6B237EDC1D8}"/>
    <cellStyle name="Vírgula 11 6" xfId="28472" xr:uid="{C702ADF3-DA14-4C33-AA96-F3CF03CE1C57}"/>
    <cellStyle name="Vírgula 11 7" xfId="35526" xr:uid="{BCBBB89F-3F3E-4883-9635-F1E7948D645C}"/>
    <cellStyle name="Vírgula 11 8" xfId="43197" xr:uid="{2C962486-84ED-4F77-910A-A4D048C72BE8}"/>
    <cellStyle name="Vírgula 11 9" xfId="17441" xr:uid="{2FE3B2D5-D5A6-4CAE-8E00-384FA0FFABEC}"/>
    <cellStyle name="Vírgula 12" xfId="14830" xr:uid="{C3012F57-50D5-4EDE-8092-4ADD6E2CED25}"/>
    <cellStyle name="Vírgula 12 2" xfId="24640" xr:uid="{603EA4C0-F623-45BE-8596-D115E2598EA1}"/>
    <cellStyle name="Vírgula 12 2 2" xfId="24641" xr:uid="{0D1E8472-34BF-4EA8-ABA2-96C094B16F88}"/>
    <cellStyle name="Vírgula 12 2 2 2" xfId="31639" xr:uid="{2780CA0D-BF2F-4679-9884-EDF5466BD36C}"/>
    <cellStyle name="Vírgula 12 2 2 3" xfId="40826" xr:uid="{EBC7949E-8DA5-4AE6-B5E5-3009A2BC68E2}"/>
    <cellStyle name="Vírgula 12 2 2 4" xfId="46865" xr:uid="{A5533D4C-513E-4CDB-9FED-EF7182EE3CE5}"/>
    <cellStyle name="Vírgula 12 2 3" xfId="29196" xr:uid="{A85F54DE-2CB1-4AEA-B97E-21D5B79C79A7}"/>
    <cellStyle name="Vírgula 12 2 4" xfId="40825" xr:uid="{40A4EFE0-FA71-4194-BB17-353029053FF4}"/>
    <cellStyle name="Vírgula 12 2 5" xfId="44421" xr:uid="{D962C06A-A383-43E3-B6C4-D576DD41420F}"/>
    <cellStyle name="Vírgula 12 3" xfId="24642" xr:uid="{DFBB16A3-86D2-48BC-92A4-E98E915DE8F8}"/>
    <cellStyle name="Vírgula 12 3 2" xfId="30416" xr:uid="{DC1A0389-4EB7-4FAB-8F75-996537DA1A13}"/>
    <cellStyle name="Vírgula 12 3 3" xfId="40827" xr:uid="{9BF46D2F-939B-4C00-8ABF-9401C15BCC69}"/>
    <cellStyle name="Vírgula 12 3 4" xfId="45642" xr:uid="{4E4CF54B-CDAB-4516-AE41-522483EAFD4A}"/>
    <cellStyle name="Vírgula 12 4" xfId="24639" xr:uid="{E98C70E9-1955-4562-BA3F-598B92FBCFCD}"/>
    <cellStyle name="Vírgula 12 4 2" xfId="32754" xr:uid="{4C3C71B0-0920-48BE-9D52-9EA2D5F340B8}"/>
    <cellStyle name="Vírgula 12 4 3" xfId="40824" xr:uid="{216D8E4C-6A3A-45F7-B1A6-A59E1C3984DA}"/>
    <cellStyle name="Vírgula 12 4 4" xfId="47501" xr:uid="{6D1A34DF-69C3-456B-A112-51DED79840A3}"/>
    <cellStyle name="Vírgula 12 5" xfId="27111" xr:uid="{774E32F7-EF0B-40F3-92EA-FF428BE9975B}"/>
    <cellStyle name="Vírgula 12 5 2" xfId="33969" xr:uid="{C7595311-05B7-4899-A045-29061CC81CB9}"/>
    <cellStyle name="Vírgula 12 5 3" xfId="48848" xr:uid="{6AFBE27B-32A9-4DC3-8B40-61DB2C980C8C}"/>
    <cellStyle name="Vírgula 12 6" xfId="28473" xr:uid="{DC47E00C-1EF7-4319-91CE-1E5AEBEED7DE}"/>
    <cellStyle name="Vírgula 12 7" xfId="35527" xr:uid="{869BEE7C-A89A-4107-BA5A-F7E172DCD7AD}"/>
    <cellStyle name="Vírgula 12 8" xfId="43198" xr:uid="{ACBE5B05-9D96-4784-A64E-A04A50C836E3}"/>
    <cellStyle name="Vírgula 12 9" xfId="17442" xr:uid="{9087B9AF-5730-47D2-9146-A54C3726C6D6}"/>
    <cellStyle name="Vírgula 13" xfId="14831" xr:uid="{E020B377-0362-48D7-AF97-98694FE5F7D3}"/>
    <cellStyle name="Vírgula 13 2" xfId="24644" xr:uid="{2A750606-987E-4679-A660-31AE12F42125}"/>
    <cellStyle name="Vírgula 13 2 2" xfId="24645" xr:uid="{4943B7BF-7A01-4071-ACA8-8B126A61C279}"/>
    <cellStyle name="Vírgula 13 2 2 2" xfId="31640" xr:uid="{CF860BAF-B991-4A31-A2E6-46B9D4AB59B7}"/>
    <cellStyle name="Vírgula 13 2 2 3" xfId="40830" xr:uid="{5E0446DB-56F1-4B02-BB78-430961A1505A}"/>
    <cellStyle name="Vírgula 13 2 2 4" xfId="46866" xr:uid="{58D43776-A615-4E73-B631-E4BF75D89E82}"/>
    <cellStyle name="Vírgula 13 2 3" xfId="29197" xr:uid="{78FAC733-E609-4499-8103-2CCA09E734B7}"/>
    <cellStyle name="Vírgula 13 2 4" xfId="40829" xr:uid="{6D864F9F-A981-47A4-AE57-A17E37730D79}"/>
    <cellStyle name="Vírgula 13 2 5" xfId="44422" xr:uid="{A14187E9-FCB0-42EF-8C62-6DCAB6D11D2C}"/>
    <cellStyle name="Vírgula 13 3" xfId="24646" xr:uid="{9BE788EF-D890-4F33-9F9C-41BD5577A118}"/>
    <cellStyle name="Vírgula 13 3 2" xfId="30417" xr:uid="{CBE5B802-80A2-46C4-8940-602EF8AEAC3F}"/>
    <cellStyle name="Vírgula 13 3 3" xfId="40831" xr:uid="{1ED15A51-07AE-468F-A2F9-70B3B1E93335}"/>
    <cellStyle name="Vírgula 13 3 4" xfId="45643" xr:uid="{27FB8F54-5D16-42E6-8DB7-BF180BBF2AA7}"/>
    <cellStyle name="Vírgula 13 4" xfId="24643" xr:uid="{7BAF3F6A-1AE8-455E-907B-83B81C535CD1}"/>
    <cellStyle name="Vírgula 13 4 2" xfId="32755" xr:uid="{CB86B274-0170-42DF-A475-0C1D7DEAB09A}"/>
    <cellStyle name="Vírgula 13 4 3" xfId="40828" xr:uid="{3F1646B0-B233-40BF-86E1-850AE39E6FBA}"/>
    <cellStyle name="Vírgula 13 4 4" xfId="47502" xr:uid="{376931B9-A26F-4B6A-A46E-FCDF05CA0682}"/>
    <cellStyle name="Vírgula 13 5" xfId="27112" xr:uid="{870C0AE6-887A-4FBB-B4D0-4E173DC79F16}"/>
    <cellStyle name="Vírgula 13 5 2" xfId="33970" xr:uid="{CEAFB2CA-E487-4F61-91C3-80A2CAAA95EC}"/>
    <cellStyle name="Vírgula 13 5 3" xfId="48849" xr:uid="{2FC73B03-0CD7-4412-8BE8-1F34CE95D05F}"/>
    <cellStyle name="Vírgula 13 6" xfId="28474" xr:uid="{804332E5-E6E2-4469-8271-1FD32C0D7A40}"/>
    <cellStyle name="Vírgula 13 7" xfId="35528" xr:uid="{1DB975BB-4C03-4531-8544-A9EC95943738}"/>
    <cellStyle name="Vírgula 13 8" xfId="43199" xr:uid="{18D348FB-1BB8-47A5-AC70-EB99A001914A}"/>
    <cellStyle name="Vírgula 13 9" xfId="17443" xr:uid="{F46487DA-45C2-4891-A806-DD0B9878DD90}"/>
    <cellStyle name="Vírgula 14" xfId="14832" xr:uid="{C43A1233-365C-433F-8D55-EF2B66933C00}"/>
    <cellStyle name="Vírgula 14 2" xfId="24648" xr:uid="{207AA7C5-B14F-4485-A83A-AE0B5015E6F7}"/>
    <cellStyle name="Vírgula 14 2 2" xfId="24649" xr:uid="{7A5B9156-A3D7-4A9D-9151-90F09210F063}"/>
    <cellStyle name="Vírgula 14 2 2 2" xfId="31641" xr:uid="{54D573BE-0A3F-4CEE-AA17-5DFE6C1F13A4}"/>
    <cellStyle name="Vírgula 14 2 2 3" xfId="40834" xr:uid="{F3CE8716-F56D-4BE1-9355-4B24BD9A56A9}"/>
    <cellStyle name="Vírgula 14 2 2 4" xfId="46867" xr:uid="{4BE93438-ED5F-48B7-B740-94C09F41F941}"/>
    <cellStyle name="Vírgula 14 2 3" xfId="29198" xr:uid="{0BEE659A-9ECB-496E-B17D-0E80B13C718D}"/>
    <cellStyle name="Vírgula 14 2 4" xfId="40833" xr:uid="{7A7DF55D-428C-4E26-9B8D-62FC70E53313}"/>
    <cellStyle name="Vírgula 14 2 5" xfId="44423" xr:uid="{BC4522FE-8DF4-4E6A-AD9D-1ED400F9E57F}"/>
    <cellStyle name="Vírgula 14 3" xfId="24650" xr:uid="{FD963390-58D3-4BB5-9F0B-E0E325378509}"/>
    <cellStyle name="Vírgula 14 3 2" xfId="30418" xr:uid="{359DC0DA-9797-4E6C-AAEE-A18953A8309D}"/>
    <cellStyle name="Vírgula 14 3 3" xfId="40835" xr:uid="{7B33B167-CFF6-4E92-9269-182E2D99C357}"/>
    <cellStyle name="Vírgula 14 3 4" xfId="45644" xr:uid="{144D33F7-22FE-4694-96A8-7D0528EDB59B}"/>
    <cellStyle name="Vírgula 14 4" xfId="24647" xr:uid="{933B8B13-15E4-41B1-8434-95C6C409ECA5}"/>
    <cellStyle name="Vírgula 14 4 2" xfId="32756" xr:uid="{FB3F5B4B-9E44-4383-AC60-0D8E375F8909}"/>
    <cellStyle name="Vírgula 14 4 3" xfId="40832" xr:uid="{55206C1B-93C1-4534-A94A-D1243E8A839F}"/>
    <cellStyle name="Vírgula 14 4 4" xfId="47503" xr:uid="{16C2D212-CEB5-40F1-9127-A0E4721DCF30}"/>
    <cellStyle name="Vírgula 14 5" xfId="27113" xr:uid="{9FF8F43C-3310-405A-8848-00326373BD83}"/>
    <cellStyle name="Vírgula 14 5 2" xfId="33971" xr:uid="{A8F362B1-8868-429A-BE35-26A0451EBCA3}"/>
    <cellStyle name="Vírgula 14 5 3" xfId="48850" xr:uid="{41CB17EB-64A8-45F5-8376-510BE79E4383}"/>
    <cellStyle name="Vírgula 14 6" xfId="28475" xr:uid="{E13EA656-233E-4267-B087-62644E9426FF}"/>
    <cellStyle name="Vírgula 14 7" xfId="35529" xr:uid="{9CEBFCD1-6953-4CE4-B6C4-91EAB0E3707D}"/>
    <cellStyle name="Vírgula 14 8" xfId="43200" xr:uid="{A128543B-853C-4D6E-99CA-B72BDF6E5E51}"/>
    <cellStyle name="Vírgula 14 9" xfId="17444" xr:uid="{E07FAAA0-7DC6-45F7-AC2E-38EB89A79D79}"/>
    <cellStyle name="Vírgula 15" xfId="14833" xr:uid="{25C2F1C9-F56C-4C9F-AE10-C43923351048}"/>
    <cellStyle name="Vírgula 15 2" xfId="24652" xr:uid="{E40FB7ED-E02A-4913-8261-3D76BB62A64A}"/>
    <cellStyle name="Vírgula 15 2 2" xfId="24653" xr:uid="{C9164834-35DF-4DA7-8D14-55747F12DB37}"/>
    <cellStyle name="Vírgula 15 2 2 2" xfId="31642" xr:uid="{CDCDF9D2-DB71-47BC-9C27-6E211B6E5CD8}"/>
    <cellStyle name="Vírgula 15 2 2 3" xfId="40838" xr:uid="{E01DF2CB-FEEC-485E-83AA-95BCD0F94A74}"/>
    <cellStyle name="Vírgula 15 2 2 4" xfId="46868" xr:uid="{32920382-F961-4B85-985B-CDE075A53167}"/>
    <cellStyle name="Vírgula 15 2 3" xfId="29199" xr:uid="{767DEB84-960B-43F6-B233-3CA90D7241F2}"/>
    <cellStyle name="Vírgula 15 2 4" xfId="40837" xr:uid="{E19EBA81-5F16-4821-B25C-03DC7945C9F0}"/>
    <cellStyle name="Vírgula 15 2 5" xfId="44424" xr:uid="{D3485C83-12BD-4F4E-9222-F7E60D212AF9}"/>
    <cellStyle name="Vírgula 15 3" xfId="24654" xr:uid="{A8A203B4-B1CC-4367-A42A-B43952F27DB5}"/>
    <cellStyle name="Vírgula 15 3 2" xfId="30419" xr:uid="{E2D414E5-EAD5-42E4-B353-8F5E32E9F058}"/>
    <cellStyle name="Vírgula 15 3 3" xfId="40839" xr:uid="{AC4628EF-6689-440F-98DB-263070962843}"/>
    <cellStyle name="Vírgula 15 3 4" xfId="45645" xr:uid="{8E4E359F-540E-4582-B8BD-C86B5EABCE97}"/>
    <cellStyle name="Vírgula 15 4" xfId="24651" xr:uid="{5768333E-CC31-4AFC-8B97-2792736E0129}"/>
    <cellStyle name="Vírgula 15 4 2" xfId="32757" xr:uid="{E479C7AC-62F1-43EC-A9D0-E987512A621D}"/>
    <cellStyle name="Vírgula 15 4 3" xfId="40836" xr:uid="{01A359EE-6C6E-4B35-A5F4-5CD0248B0974}"/>
    <cellStyle name="Vírgula 15 4 4" xfId="47504" xr:uid="{76178D7D-BD9F-4D5D-9A3D-8871E4961D9D}"/>
    <cellStyle name="Vírgula 15 5" xfId="27114" xr:uid="{C3EF6524-FCDE-43C1-BF30-B84B1A32B517}"/>
    <cellStyle name="Vírgula 15 5 2" xfId="33972" xr:uid="{26834AAF-A308-4881-A3AD-458C1A4BA260}"/>
    <cellStyle name="Vírgula 15 5 3" xfId="48851" xr:uid="{0D97D691-408E-4F03-89A7-50F6B05A4712}"/>
    <cellStyle name="Vírgula 15 6" xfId="28476" xr:uid="{03840FD1-C72C-4CBB-BB19-445C39349555}"/>
    <cellStyle name="Vírgula 15 7" xfId="35530" xr:uid="{1197E206-6367-425D-AFCA-7ED26DCAD26C}"/>
    <cellStyle name="Vírgula 15 8" xfId="43201" xr:uid="{577F6305-50A4-43CC-8B25-8A84BACAB9A1}"/>
    <cellStyle name="Vírgula 15 9" xfId="17445" xr:uid="{C3F4ACD3-98AC-43EA-802C-A8CF7FBCEB33}"/>
    <cellStyle name="Vírgula 16" xfId="10286" xr:uid="{4E9ACE08-374F-4177-BBF8-95A4EDE3AF47}"/>
    <cellStyle name="Vírgula 16 10" xfId="16438" xr:uid="{F332FDF7-8C67-4147-827A-E897999BE145}"/>
    <cellStyle name="Vírgula 16 2" xfId="24656" xr:uid="{BE58DFC5-FEEE-4722-8384-2C118FD0FEE0}"/>
    <cellStyle name="Vírgula 16 2 2" xfId="24657" xr:uid="{1ADF9C62-9983-4E53-A872-14B3B3F5CB3F}"/>
    <cellStyle name="Vírgula 16 2 2 2" xfId="31652" xr:uid="{78DA46A7-2752-4536-9925-B579E9F6C337}"/>
    <cellStyle name="Vírgula 16 2 2 3" xfId="40842" xr:uid="{CADC5809-E5EA-4125-A915-73EC6058ECF3}"/>
    <cellStyle name="Vírgula 16 2 2 4" xfId="46878" xr:uid="{23EAC465-000C-47A3-8431-95200644DE37}"/>
    <cellStyle name="Vírgula 16 2 3" xfId="29209" xr:uid="{C9E57681-67D4-4216-8E1E-145721A4BE70}"/>
    <cellStyle name="Vírgula 16 2 4" xfId="40841" xr:uid="{52D6179A-EAAB-4D36-8A94-159E39176B5F}"/>
    <cellStyle name="Vírgula 16 2 5" xfId="44434" xr:uid="{BBFE50F3-9FD3-4D3F-AEEF-443E8CA74BB1}"/>
    <cellStyle name="Vírgula 16 3" xfId="24658" xr:uid="{3EF4BD6F-71D6-459B-9465-0CC2DFF00363}"/>
    <cellStyle name="Vírgula 16 3 2" xfId="30429" xr:uid="{58AFB8BA-55E7-4797-B4A9-67729228DE6C}"/>
    <cellStyle name="Vírgula 16 3 3" xfId="40843" xr:uid="{AC64A500-95AF-4F1E-A6B0-FFAB1E92AAF8}"/>
    <cellStyle name="Vírgula 16 3 4" xfId="45655" xr:uid="{8D15088B-3445-4C8F-A1E0-CA3179B60013}"/>
    <cellStyle name="Vírgula 16 4" xfId="24655" xr:uid="{1745852F-6B86-4362-86F0-AAED7565D05F}"/>
    <cellStyle name="Vírgula 16 4 2" xfId="32054" xr:uid="{D27CE518-83DD-4ACF-9D83-7CAB6D2DA135}"/>
    <cellStyle name="Vírgula 16 4 3" xfId="40840" xr:uid="{F8503E7E-5758-4C11-99A0-F720FC2F2E17}"/>
    <cellStyle name="Vírgula 16 4 4" xfId="46888" xr:uid="{8BD5AC54-6772-47F9-B40D-F7AEEEFC6416}"/>
    <cellStyle name="Vírgula 16 5" xfId="25115" xr:uid="{8FD0A4D3-15A1-4B5B-ACB4-95381D57F736}"/>
    <cellStyle name="Vírgula 16 5 2" xfId="33602" xr:uid="{FF489159-A5D3-465C-A833-F221C0D4D5AF}"/>
    <cellStyle name="Vírgula 16 5 3" xfId="41122" xr:uid="{2B386C52-B3C5-422B-BA62-B587349F11F6}"/>
    <cellStyle name="Vírgula 16 5 4" xfId="48481" xr:uid="{179EC9BF-28BB-428D-9DC6-EABDD6256DA4}"/>
    <cellStyle name="Vírgula 16 6" xfId="27124" xr:uid="{EFEA63BE-2840-43C5-9D7C-B8DFA14F47AE}"/>
    <cellStyle name="Vírgula 16 7" xfId="28486" xr:uid="{CB4EDD83-ED81-4875-8D3B-9B9EE231B03C}"/>
    <cellStyle name="Vírgula 16 8" xfId="34879" xr:uid="{8FA31D85-0917-4D6D-B9C4-BBE2CBB9D0F8}"/>
    <cellStyle name="Vírgula 16 9" xfId="43211" xr:uid="{566EBA8D-BF80-4D06-AF4C-6FF821B8C887}"/>
    <cellStyle name="Vírgula 17" xfId="109" xr:uid="{00000000-0005-0000-0000-00006F000000}"/>
    <cellStyle name="Vírgula 17 2" xfId="24660" xr:uid="{FB41482D-5E9C-4C41-B928-CFC244DC0CD0}"/>
    <cellStyle name="Vírgula 17 2 2" xfId="30431" xr:uid="{740A647C-7C47-45BB-A760-A0769EC36D62}"/>
    <cellStyle name="Vírgula 17 2 3" xfId="40845" xr:uid="{E318AFED-F779-437D-9A1F-B43A7F511215}"/>
    <cellStyle name="Vírgula 17 2 4" xfId="45657" xr:uid="{BA35A10C-824F-478C-8D1D-ED16B9BC5C6C}"/>
    <cellStyle name="Vírgula 17 3" xfId="24659" xr:uid="{ADD5C49F-9EF9-4179-887D-388878CB68A1}"/>
    <cellStyle name="Vírgula 17 3 2" xfId="40844" xr:uid="{52A22541-DC37-42B1-8A52-5CEFA2459B12}"/>
    <cellStyle name="Vírgula 17 4" xfId="27207" xr:uid="{21D77FE9-B958-4B1A-BEB3-EB24F141314A}"/>
    <cellStyle name="Vírgula 17 5" xfId="35623" xr:uid="{80E44FC5-C7FE-41D9-9438-3C568EF3EDC2}"/>
    <cellStyle name="Vírgula 17 6" xfId="43213" xr:uid="{C8447240-B6D4-4CC3-970B-AF74C74376C1}"/>
    <cellStyle name="Vírgula 17 7" xfId="18066" xr:uid="{5F352CF3-6F44-49FD-9933-D98F9470AD1A}"/>
    <cellStyle name="Vírgula 17 8" xfId="15902" xr:uid="{B77A1A24-D848-477D-8B13-637EBDCF7FD6}"/>
    <cellStyle name="Vírgula 18" xfId="110" xr:uid="{00000000-0005-0000-0000-000070000000}"/>
    <cellStyle name="Vírgula 18 2" xfId="29211" xr:uid="{D6D1BD5C-345E-4053-AF2C-EA30AD46EC7B}"/>
    <cellStyle name="Vírgula 18 3" xfId="40846" xr:uid="{137C6F05-8FE9-4778-A877-B6F960286A80}"/>
    <cellStyle name="Vírgula 18 4" xfId="44436" xr:uid="{132DE2CE-9A80-40A2-B848-9DFD723EC727}"/>
    <cellStyle name="Vírgula 18 5" xfId="24661" xr:uid="{AFD1653F-CEDA-401B-A927-4B9077C97625}"/>
    <cellStyle name="Vírgula 18 7" xfId="16304" xr:uid="{CDEEB18D-205F-47A5-9A69-255987D52BF4}"/>
    <cellStyle name="Vírgula 19" xfId="18088" xr:uid="{2DBFF796-FA52-4653-897D-BFB1D47CCBC3}"/>
    <cellStyle name="Vírgula 19 2" xfId="35638" xr:uid="{8947B46C-1EDB-4CE3-A2AB-BE2230A8166F}"/>
    <cellStyle name="Vírgula 2" xfId="111" xr:uid="{00000000-0005-0000-0000-000071000000}"/>
    <cellStyle name="Vírgula 2 10" xfId="49059" xr:uid="{9B29F61F-1822-4254-8786-C58A464D8C25}"/>
    <cellStyle name="Vírgula 2 11" xfId="10281" xr:uid="{E9ACDCD3-55F3-4499-AE84-4E5F371432C3}"/>
    <cellStyle name="Vírgula 2 2" xfId="10284" xr:uid="{77119AB9-86AF-4057-9515-119724A1888E}"/>
    <cellStyle name="Vírgula 2 2 2" xfId="16437" xr:uid="{4E4A8EA7-4A90-4888-9C93-5AAD6CB3B863}"/>
    <cellStyle name="Vírgula 2 2 2 2" xfId="24663" xr:uid="{14E7E476-DCC4-4B72-84BE-BAA475A5B664}"/>
    <cellStyle name="Vírgula 2 2 2 2 2" xfId="24664" xr:uid="{590779BA-D5AE-4533-BA48-6BB5375C84B8}"/>
    <cellStyle name="Vírgula 2 2 2 2 2 2" xfId="24665" xr:uid="{389768BC-9494-4250-9884-80C6A5E8DBA5}"/>
    <cellStyle name="Vírgula 2 2 2 2 2 2 2" xfId="30467" xr:uid="{CB9BC2F6-DF11-40B0-9F3B-3F52540C5AC5}"/>
    <cellStyle name="Vírgula 2 2 2 2 2 2 3" xfId="40850" xr:uid="{60E9CF55-04DF-45C5-B575-499BAB1A4E91}"/>
    <cellStyle name="Vírgula 2 2 2 2 2 2 4" xfId="45693" xr:uid="{237B93B4-BC5D-402A-BD75-E33B43861CEB}"/>
    <cellStyle name="Vírgula 2 2 2 2 2 3" xfId="27234" xr:uid="{F8434732-FC1B-4434-B8DA-5844ECFAB807}"/>
    <cellStyle name="Vírgula 2 2 2 2 2 4" xfId="40849" xr:uid="{BD6184FB-209F-4AD7-BDD9-96BAB8DD1F8A}"/>
    <cellStyle name="Vírgula 2 2 2 2 2 5" xfId="43249" xr:uid="{8E001178-EAD2-4412-9901-B65C19588990}"/>
    <cellStyle name="Vírgula 2 2 2 2 3" xfId="24666" xr:uid="{12583DF1-DF42-4978-A9A8-2D78CCDAAFA5}"/>
    <cellStyle name="Vírgula 2 2 2 2 3 2" xfId="29245" xr:uid="{840880C3-8924-47A1-BD2E-45D4E1F08378}"/>
    <cellStyle name="Vírgula 2 2 2 2 3 3" xfId="40851" xr:uid="{8E5B620C-326E-4E26-9207-5E1D99A07103}"/>
    <cellStyle name="Vírgula 2 2 2 2 3 4" xfId="44470" xr:uid="{E7E14F38-B959-473D-9B5E-B493AE03BFE2}"/>
    <cellStyle name="Vírgula 2 2 2 2 4" xfId="25724" xr:uid="{67831256-0C51-4436-81C6-D0817A21A7AA}"/>
    <cellStyle name="Vírgula 2 2 2 2 5" xfId="27282" xr:uid="{97F66E5C-9DE9-4197-997A-E2C3DC2F65B5}"/>
    <cellStyle name="Vírgula 2 2 2 2 6" xfId="40848" xr:uid="{158E64AA-C1C3-4D72-8D6C-577CFCDA9A53}"/>
    <cellStyle name="Vírgula 2 2 2 2 7" xfId="42026" xr:uid="{2B0840BB-7BBB-4F16-9420-2DCC96B10AE0}"/>
    <cellStyle name="Vírgula 2 2 2 3" xfId="24667" xr:uid="{02D9ABA8-FF94-4FB8-B47C-600D6C543863}"/>
    <cellStyle name="Vírgula 2 2 2 3 2" xfId="24668" xr:uid="{09111D12-D1D5-4612-AECF-8739576EE260}"/>
    <cellStyle name="Vírgula 2 2 2 3 2 2" xfId="30454" xr:uid="{2D3F4DCD-114F-4C69-A761-4FB5A85C6483}"/>
    <cellStyle name="Vírgula 2 2 2 3 2 3" xfId="40853" xr:uid="{D97D14D2-E60C-4FDB-B85D-095F8EC67DB1}"/>
    <cellStyle name="Vírgula 2 2 2 3 2 4" xfId="45680" xr:uid="{29BFDFB2-BCBF-4FA5-81F9-E86938353037}"/>
    <cellStyle name="Vírgula 2 2 2 3 3" xfId="27205" xr:uid="{20556E22-CCE8-4F9D-B2D0-7F76AF8D945B}"/>
    <cellStyle name="Vírgula 2 2 2 3 4" xfId="40852" xr:uid="{710FB296-A13D-4594-9A8D-C3EB663E5940}"/>
    <cellStyle name="Vírgula 2 2 2 3 5" xfId="43236" xr:uid="{34F4F2C5-59C0-444E-9809-19DE9A362EC7}"/>
    <cellStyle name="Vírgula 2 2 2 4" xfId="24669" xr:uid="{FA896044-9CEB-40A6-AE8E-B54581B1E22C}"/>
    <cellStyle name="Vírgula 2 2 2 4 2" xfId="29232" xr:uid="{DFA757D7-BA02-43DE-867A-A87A93D1ED58}"/>
    <cellStyle name="Vírgula 2 2 2 4 3" xfId="40854" xr:uid="{24E5BB5E-6B11-4740-AFD0-CAEE6692ADD0}"/>
    <cellStyle name="Vírgula 2 2 2 4 4" xfId="44457" xr:uid="{902F7A38-5921-4B44-AF2D-481F0A4F220D}"/>
    <cellStyle name="Vírgula 2 2 2 5" xfId="24662" xr:uid="{A867DB5D-4DB7-4EBF-8DF1-07291AE9FB21}"/>
    <cellStyle name="Vírgula 2 2 2 5 2" xfId="40847" xr:uid="{F82C3B89-4E28-42C4-A08F-87A2B5E16948}"/>
    <cellStyle name="Vírgula 2 2 2 6" xfId="25711" xr:uid="{3EE2A8E4-0E77-4DA1-A0B5-725BA08B0735}"/>
    <cellStyle name="Vírgula 2 2 2 7" xfId="27269" xr:uid="{CF352B02-E44F-4D7B-A634-FC609AE667C2}"/>
    <cellStyle name="Vírgula 2 2 2 8" xfId="34878" xr:uid="{58DBB6DB-4E14-418B-8437-A1A4D2A7C34D}"/>
    <cellStyle name="Vírgula 2 2 2 9" xfId="42013" xr:uid="{96DBD4E9-CE32-469E-AF93-A7A8D51C366D}"/>
    <cellStyle name="Vírgula 2 2 3" xfId="18098" xr:uid="{05E37828-947A-4AB6-9A1D-BC7A5502FFA3}"/>
    <cellStyle name="Vírgula 2 2 3 2" xfId="24670" xr:uid="{54D9A259-24DB-4F23-ACE8-4B95D68D1AFA}"/>
    <cellStyle name="Vírgula 2 2 3 2 2" xfId="24671" xr:uid="{EADAAE10-4242-4A30-A2A6-04675FA6DF92}"/>
    <cellStyle name="Vírgula 2 2 3 2 2 2" xfId="30466" xr:uid="{FBB46300-9C93-4F54-8642-3873F8A4F581}"/>
    <cellStyle name="Vírgula 2 2 3 2 2 3" xfId="40856" xr:uid="{F9E35285-9768-4310-895C-0305EFDE4470}"/>
    <cellStyle name="Vírgula 2 2 3 2 2 4" xfId="45692" xr:uid="{894171BD-A77C-4E5F-888B-92FDAED6012C}"/>
    <cellStyle name="Vírgula 2 2 3 2 3" xfId="27126" xr:uid="{A02402C6-8FCD-4727-8A85-4E643CF3C8CF}"/>
    <cellStyle name="Vírgula 2 2 3 2 4" xfId="40855" xr:uid="{C9018AFE-EF2B-48F2-ABF7-E4F00606E065}"/>
    <cellStyle name="Vírgula 2 2 3 2 5" xfId="43248" xr:uid="{0486BFA2-ED8C-4ADF-B72C-3A2483CBEC5A}"/>
    <cellStyle name="Vírgula 2 2 3 3" xfId="24672" xr:uid="{050A9A51-B6A6-4D61-9A98-8EB1BB04FE6B}"/>
    <cellStyle name="Vírgula 2 2 3 3 2" xfId="29244" xr:uid="{0F7DA92C-0D7E-4CB0-8C64-B07CD8B1F888}"/>
    <cellStyle name="Vírgula 2 2 3 3 3" xfId="40857" xr:uid="{010B339A-D003-49B5-9463-F9E5367DFE1C}"/>
    <cellStyle name="Vírgula 2 2 3 3 4" xfId="44469" xr:uid="{D17DCAB2-E30F-48CF-A56D-E4C33CEDFF7C}"/>
    <cellStyle name="Vírgula 2 2 3 4" xfId="25723" xr:uid="{91D91EF0-431E-4F5D-938C-B786337322DD}"/>
    <cellStyle name="Vírgula 2 2 3 5" xfId="27281" xr:uid="{EDEE2056-784A-4B56-9DE8-5E617EE8A8DB}"/>
    <cellStyle name="Vírgula 2 2 3 6" xfId="35645" xr:uid="{DDB8C97E-6FB9-4999-BA89-D3E973F83AC9}"/>
    <cellStyle name="Vírgula 2 2 3 7" xfId="42025" xr:uid="{9F820066-917B-40CF-AD85-6009ED9662F0}"/>
    <cellStyle name="Vírgula 2 2 4" xfId="24673" xr:uid="{B67917DC-9EC2-4B1F-A164-1C1339DCDC7D}"/>
    <cellStyle name="Vírgula 2 2 4 2" xfId="24674" xr:uid="{DCAA61A2-0D05-4E4B-B75C-4618322CF7A0}"/>
    <cellStyle name="Vírgula 2 2 4 2 2" xfId="30445" xr:uid="{8F2CAE06-7239-4E73-BE47-B61AE634724F}"/>
    <cellStyle name="Vírgula 2 2 4 2 3" xfId="40859" xr:uid="{636B6E82-907A-405C-B67E-27D865B720C5}"/>
    <cellStyle name="Vírgula 2 2 4 2 4" xfId="45671" xr:uid="{080C7DBE-6C28-42FC-A98F-B43C92CC1200}"/>
    <cellStyle name="Vírgula 2 2 4 3" xfId="25702" xr:uid="{3E9EF5AF-9266-4CA9-9E3E-A2A32B8FC1FC}"/>
    <cellStyle name="Vírgula 2 2 4 4" xfId="27260" xr:uid="{50625214-0A81-4C34-861E-883BD732D6AD}"/>
    <cellStyle name="Vírgula 2 2 4 5" xfId="40858" xr:uid="{6B0F043A-431C-4A10-9775-61BDBFB4628F}"/>
    <cellStyle name="Vírgula 2 2 4 6" xfId="43227" xr:uid="{F93F91B9-E3D3-4D82-A4D9-46757CDA8CF7}"/>
    <cellStyle name="Vírgula 2 2 5" xfId="24675" xr:uid="{070A4C16-F0E5-4B3D-B3D9-10417642696D}"/>
    <cellStyle name="Vírgula 2 2 5 2" xfId="29223" xr:uid="{7C6CF6AF-F655-4D82-B933-E88313577386}"/>
    <cellStyle name="Vírgula 2 2 5 3" xfId="40860" xr:uid="{CCBD5AC6-773F-4684-B9CA-655359FE452C}"/>
    <cellStyle name="Vírgula 2 2 5 4" xfId="44448" xr:uid="{4E2C881C-96C5-4439-AAF7-A04143E4434F}"/>
    <cellStyle name="Vírgula 2 2 6" xfId="24798" xr:uid="{FC5716EF-FD26-4873-B2F3-45179E08EF1E}"/>
    <cellStyle name="Vírgula 2 2 6 2" xfId="40982" xr:uid="{C7D43EFD-0034-4BFA-A37E-F00AB57295A3}"/>
    <cellStyle name="Vírgula 2 2 7" xfId="18089" xr:uid="{6183C60A-3C07-447A-86B9-9B9430B5A0B6}"/>
    <cellStyle name="Vírgula 2 2 7 2" xfId="35639" xr:uid="{396E541F-7230-4A5E-A569-2E7EC947FD16}"/>
    <cellStyle name="Vírgula 2 2 8" xfId="42004" xr:uid="{8E3BFB46-1145-47BE-BE92-83308AC3ABE3}"/>
    <cellStyle name="Vírgula 2 3" xfId="14834" xr:uid="{9C08F4DC-AC45-442A-B8E4-6542D3E0DA34}"/>
    <cellStyle name="Vírgula 2 3 2" xfId="15948" xr:uid="{A5921A9F-9BCC-42A3-A410-98BF668BD4E7}"/>
    <cellStyle name="Vírgula 2 3 2 2" xfId="24677" xr:uid="{E5D8C5A4-D322-4D5A-8608-4E15B0A2C07D}"/>
    <cellStyle name="Vírgula 2 3 2 2 2" xfId="30446" xr:uid="{C1589897-070B-4E8F-B37D-91CF6C882199}"/>
    <cellStyle name="Vírgula 2 3 2 2 3" xfId="40862" xr:uid="{3B601695-D66B-4595-ADB6-4DE865150584}"/>
    <cellStyle name="Vírgula 2 3 2 2 4" xfId="45672" xr:uid="{99CB5695-6544-47B1-B31E-37BAF512B0C9}"/>
    <cellStyle name="Vírgula 2 3 2 3" xfId="24676" xr:uid="{8F7E2546-BEC8-4091-8A90-13961B681317}"/>
    <cellStyle name="Vírgula 2 3 2 3 2" xfId="40861" xr:uid="{F8799017-2276-4230-94B0-4561C16F44DA}"/>
    <cellStyle name="Vírgula 2 3 2 4" xfId="25703" xr:uid="{D204F039-96E3-4868-A836-1E051147EA70}"/>
    <cellStyle name="Vírgula 2 3 2 5" xfId="27261" xr:uid="{BF9BDF47-CA4A-4B29-8494-F8BE40A751B8}"/>
    <cellStyle name="Vírgula 2 3 2 6" xfId="35531" xr:uid="{59D044D8-24B2-450E-AF90-B7672FC60073}"/>
    <cellStyle name="Vírgula 2 3 2 7" xfId="43228" xr:uid="{DAFEFA3F-2415-4801-A8C7-75286DB5BFFA}"/>
    <cellStyle name="Vírgula 2 3 2 8" xfId="17446" xr:uid="{35960BFA-744D-43A1-AA29-F33D753894C5}"/>
    <cellStyle name="Vírgula 2 3 3" xfId="24678" xr:uid="{36444B8B-C2DB-49A4-9D05-AB1900FF41DC}"/>
    <cellStyle name="Vírgula 2 3 3 2" xfId="29224" xr:uid="{24153133-FF88-40F9-912C-10AC35E9DA7D}"/>
    <cellStyle name="Vírgula 2 3 3 3" xfId="40863" xr:uid="{98820EB9-7273-41E9-957D-FCE6D9F2A310}"/>
    <cellStyle name="Vírgula 2 3 3 4" xfId="44449" xr:uid="{2CD063B3-5454-47DA-B522-02917BE79E9A}"/>
    <cellStyle name="Vírgula 2 3 4" xfId="18096" xr:uid="{D7A0FD0C-6AA0-419F-8ADC-DF3A0892BB94}"/>
    <cellStyle name="Vírgula 2 3 4 2" xfId="32758" xr:uid="{CE446D18-21AF-4B56-9D83-F1EEEBD8A7AE}"/>
    <cellStyle name="Vírgula 2 3 4 3" xfId="35643" xr:uid="{E2647381-A210-43C8-813F-70A81BA1D885}"/>
    <cellStyle name="Vírgula 2 3 4 4" xfId="47505" xr:uid="{F9D15F8E-DD8B-4C91-BC0F-0A9C0C9C4AC2}"/>
    <cellStyle name="Vírgula 2 3 5" xfId="25674" xr:uid="{2F07DFC6-5FD2-430F-B479-C3A778DCFA4C}"/>
    <cellStyle name="Vírgula 2 3 5 2" xfId="33973" xr:uid="{BB37E686-F87D-454D-A770-D007DCF7EE3C}"/>
    <cellStyle name="Vírgula 2 3 5 3" xfId="48852" xr:uid="{301C85B0-C7C5-4117-9FB9-C01E784D6E15}"/>
    <cellStyle name="Vírgula 2 3 6" xfId="27142" xr:uid="{852D5B67-78E8-4891-9026-BC4F0EE8727D}"/>
    <cellStyle name="Vírgula 2 3 7" xfId="34196" xr:uid="{91181B69-5EE1-42FC-AE42-80C4670C9F63}"/>
    <cellStyle name="Vírgula 2 3 8" xfId="42005" xr:uid="{8B95AA32-F18A-4F01-8796-D7C90B8E7E5A}"/>
    <cellStyle name="Vírgula 2 3 9" xfId="16307" xr:uid="{4718FA4B-4809-48B3-BB7F-A4DD0B56513F}"/>
    <cellStyle name="Vírgula 2 4" xfId="14835" xr:uid="{07E2DF8C-33A0-473B-A7DD-F642E85960E3}"/>
    <cellStyle name="Vírgula 2 4 2" xfId="24680" xr:uid="{44B54702-8B59-468F-AC9C-88AC2AC13534}"/>
    <cellStyle name="Vírgula 2 4 2 2" xfId="24681" xr:uid="{F1F904C0-7AFD-408E-AC61-C4257A46B4FC}"/>
    <cellStyle name="Vírgula 2 4 2 2 2" xfId="30444" xr:uid="{2369CAD9-7565-42F3-A996-84994B65FED7}"/>
    <cellStyle name="Vírgula 2 4 2 2 3" xfId="40866" xr:uid="{2989897C-65E7-4EF6-B274-E4D19A42B9D6}"/>
    <cellStyle name="Vírgula 2 4 2 2 4" xfId="45670" xr:uid="{D64A9F0F-7F84-4776-8C31-874B4C20C40F}"/>
    <cellStyle name="Vírgula 2 4 2 3" xfId="27240" xr:uid="{C881A6A3-73E9-455F-ADA0-15E6113DE275}"/>
    <cellStyle name="Vírgula 2 4 2 4" xfId="40865" xr:uid="{39465248-60EB-4927-944D-BFA5C335AF7B}"/>
    <cellStyle name="Vírgula 2 4 2 5" xfId="43226" xr:uid="{CAE58348-8014-4EE0-B89F-4A54A13A0FAD}"/>
    <cellStyle name="Vírgula 2 4 3" xfId="24682" xr:uid="{9148BAFB-67B2-4E46-9813-B40EA61A7FE0}"/>
    <cellStyle name="Vírgula 2 4 3 2" xfId="29222" xr:uid="{D8A74260-18DC-4AA7-B801-FD08524B0725}"/>
    <cellStyle name="Vírgula 2 4 3 3" xfId="40867" xr:uid="{A707BBB4-4629-41AF-B9EF-E3561DB4DA85}"/>
    <cellStyle name="Vírgula 2 4 3 4" xfId="44447" xr:uid="{877ECCDF-0975-43CA-9468-9D34F068E02C}"/>
    <cellStyle name="Vírgula 2 4 4" xfId="24679" xr:uid="{8D86D9EE-242C-4489-B888-D18CED6913FE}"/>
    <cellStyle name="Vírgula 2 4 4 2" xfId="40864" xr:uid="{2060738E-A9E4-496F-9D8C-578D5C906180}"/>
    <cellStyle name="Vírgula 2 4 5" xfId="25701" xr:uid="{8629FB7B-1A47-47DD-B69C-D8AC5A360C25}"/>
    <cellStyle name="Vírgula 2 4 6" xfId="27259" xr:uid="{DC1F1231-0E88-43B1-95F0-D233927A03A7}"/>
    <cellStyle name="Vírgula 2 4 7" xfId="35532" xr:uid="{1568C1FC-D933-48FD-BC50-CADE47B2D75D}"/>
    <cellStyle name="Vírgula 2 4 8" xfId="42003" xr:uid="{5965B80E-6246-42AF-B450-6A8B16F4B2A0}"/>
    <cellStyle name="Vírgula 2 4 9" xfId="17447" xr:uid="{9076A481-E659-48F9-AB00-41CE0A99BB90}"/>
    <cellStyle name="Vírgula 2 5" xfId="14836" xr:uid="{8E21176B-DA70-4018-B8FB-3853EBC345BE}"/>
    <cellStyle name="Vírgula 2 5 2" xfId="24684" xr:uid="{63A53250-F71D-400C-B0A1-CAF2328DA76C}"/>
    <cellStyle name="Vírgula 2 5 2 2" xfId="24685" xr:uid="{40AAB2F4-70D0-4DA9-8B8E-A062ABD623B4}"/>
    <cellStyle name="Vírgula 2 5 2 2 2" xfId="30460" xr:uid="{D4E00FCF-2A3C-42EE-B38F-FD3325A48507}"/>
    <cellStyle name="Vírgula 2 5 2 2 3" xfId="40870" xr:uid="{F286B3C9-9BA8-47A0-AEE2-0CC0AB5190DD}"/>
    <cellStyle name="Vírgula 2 5 2 2 4" xfId="45686" xr:uid="{8398DAC3-FDCD-4EFF-8507-9D2EA2944A73}"/>
    <cellStyle name="Vírgula 2 5 2 3" xfId="27248" xr:uid="{E5C6E52E-6771-4C6C-BCD6-BEA2EF310F85}"/>
    <cellStyle name="Vírgula 2 5 2 4" xfId="40869" xr:uid="{95525213-926A-4528-B351-D56ED05DB896}"/>
    <cellStyle name="Vírgula 2 5 2 5" xfId="43242" xr:uid="{89397AAD-A258-4EC6-ADA5-994FCE8557C3}"/>
    <cellStyle name="Vírgula 2 5 3" xfId="24686" xr:uid="{E394A131-F82D-41CC-A842-F2AA932179FD}"/>
    <cellStyle name="Vírgula 2 5 3 2" xfId="29238" xr:uid="{9BE7C33E-9A82-4E6C-B7B7-126391D2A66A}"/>
    <cellStyle name="Vírgula 2 5 3 3" xfId="40871" xr:uid="{2917A703-B89B-480A-836C-1CA9A761E9B8}"/>
    <cellStyle name="Vírgula 2 5 3 4" xfId="44463" xr:uid="{55A008BF-0DAC-4507-B5F2-56C78DF89305}"/>
    <cellStyle name="Vírgula 2 5 4" xfId="24683" xr:uid="{97A6DD67-3065-4BFB-AEFA-724D4D876376}"/>
    <cellStyle name="Vírgula 2 5 4 2" xfId="32760" xr:uid="{208382DA-65EB-450A-8831-F5E7DA04B4B8}"/>
    <cellStyle name="Vírgula 2 5 4 3" xfId="40868" xr:uid="{8A62975B-82D5-4B1E-98C2-E1F52A67BF90}"/>
    <cellStyle name="Vírgula 2 5 4 4" xfId="47507" xr:uid="{CD8F571F-8537-405B-BF19-A0B15F992F29}"/>
    <cellStyle name="Vírgula 2 5 5" xfId="25717" xr:uid="{86897D2B-C761-48E5-A9FE-6A08314F11B1}"/>
    <cellStyle name="Vírgula 2 5 5 2" xfId="33974" xr:uid="{8FB4B358-78BC-4BA2-807B-6AC6F7D87B48}"/>
    <cellStyle name="Vírgula 2 5 5 3" xfId="48853" xr:uid="{FADC2D4A-1066-44A3-8B2A-3F31CA6EC7AC}"/>
    <cellStyle name="Vírgula 2 5 6" xfId="27275" xr:uid="{9B9B0839-35C3-4AC7-8D2C-2591BA8E6A30}"/>
    <cellStyle name="Vírgula 2 5 7" xfId="35533" xr:uid="{F3B93354-9A5A-44E4-A925-DA625B5B8150}"/>
    <cellStyle name="Vírgula 2 5 8" xfId="42019" xr:uid="{8493CC42-9AA1-4408-9AE3-4FA49478D0BA}"/>
    <cellStyle name="Vírgula 2 5 9" xfId="17448" xr:uid="{4602048A-341C-4C84-A096-2C085DC6A712}"/>
    <cellStyle name="Vírgula 2 6" xfId="16434" xr:uid="{5A2431F4-CC62-4BF6-BAB6-21F7E426B89E}"/>
    <cellStyle name="Vírgula 2 6 2" xfId="24688" xr:uid="{D946BF68-D5DD-4669-B6A1-D2353B29AA4F}"/>
    <cellStyle name="Vírgula 2 6 2 2" xfId="24689" xr:uid="{6D7C615B-B07A-4DB1-B422-CCBE4161C02F}"/>
    <cellStyle name="Vírgula 2 6 2 2 2" xfId="30479" xr:uid="{D0A393E0-3A71-45AA-A490-4033B0643BAF}"/>
    <cellStyle name="Vírgula 2 6 2 2 3" xfId="40874" xr:uid="{088E7780-5C35-4C1C-9C2D-D162B1019523}"/>
    <cellStyle name="Vírgula 2 6 2 2 4" xfId="45705" xr:uid="{29823BCA-2666-435C-BB74-AF33757F0D07}"/>
    <cellStyle name="Vírgula 2 6 2 3" xfId="27316" xr:uid="{3D83C753-72B4-4705-A94A-E6581331F2C6}"/>
    <cellStyle name="Vírgula 2 6 2 4" xfId="40873" xr:uid="{D2E4840A-6A0A-4908-B893-9789D430A49D}"/>
    <cellStyle name="Vírgula 2 6 2 5" xfId="43261" xr:uid="{DBFA71C8-6145-43B5-8B4C-992FAC0D8322}"/>
    <cellStyle name="Vírgula 2 6 3" xfId="24690" xr:uid="{85E08050-D21B-4040-85D1-C444CE37A188}"/>
    <cellStyle name="Vírgula 2 6 3 2" xfId="29257" xr:uid="{C5427C41-BFFD-4E53-99A3-0BEA4A68A756}"/>
    <cellStyle name="Vírgula 2 6 3 3" xfId="40875" xr:uid="{FC98415B-C6DD-4489-8CC2-E3EE65070870}"/>
    <cellStyle name="Vírgula 2 6 3 4" xfId="44482" xr:uid="{BEB507B3-0898-4FAD-A633-1C833D6D3F83}"/>
    <cellStyle name="Vírgula 2 6 4" xfId="24687" xr:uid="{0457E1D3-AF2B-4A46-A475-C186AE9DF4C8}"/>
    <cellStyle name="Vírgula 2 6 4 2" xfId="40872" xr:uid="{4FE83C35-30E9-43F7-A508-9BC4EAD3163E}"/>
    <cellStyle name="Vírgula 2 6 5" xfId="25736" xr:uid="{C27FE85C-85AA-45CF-83A1-EDBAA0FBCF61}"/>
    <cellStyle name="Vírgula 2 6 6" xfId="27294" xr:uid="{F6D96EEA-63D6-4C33-B404-C2ACF7BBCF70}"/>
    <cellStyle name="Vírgula 2 6 7" xfId="34876" xr:uid="{C920466D-E14E-4AC2-B382-F9201F9C3150}"/>
    <cellStyle name="Vírgula 2 6 8" xfId="42038" xr:uid="{1569F608-CA3A-4FC9-8417-DEB078B17DF0}"/>
    <cellStyle name="Vírgula 2 7" xfId="24691" xr:uid="{0A4A171B-3AD4-4581-9FBF-0ECC4D1B42E9}"/>
    <cellStyle name="Vírgula 2 7 2" xfId="24692" xr:uid="{4170A0A3-8DF5-4D92-9B72-EBA562D74809}"/>
    <cellStyle name="Vírgula 2 7 2 2" xfId="30432" xr:uid="{A52B1193-129C-4A64-BAEB-D1BE36A1ADA8}"/>
    <cellStyle name="Vírgula 2 7 2 3" xfId="40877" xr:uid="{95C18B9E-3AED-40F2-AFAC-D18A4596F7AC}"/>
    <cellStyle name="Vírgula 2 7 2 4" xfId="45658" xr:uid="{AEBAB62F-202E-41E7-889F-B50C3315D0E4}"/>
    <cellStyle name="Vírgula 2 7 3" xfId="27206" xr:uid="{B40997DE-7270-4A94-9900-754FECF01FA6}"/>
    <cellStyle name="Vírgula 2 7 4" xfId="40876" xr:uid="{3002B556-FFB8-4FE4-9F87-C017DFF47E5B}"/>
    <cellStyle name="Vírgula 2 7 5" xfId="43214" xr:uid="{71C6EF13-8AFD-462D-A3DA-B1AD468F3FA7}"/>
    <cellStyle name="Vírgula 2 8" xfId="32050" xr:uid="{09565B50-C272-4CAC-B69F-D1D40685E3A6}"/>
    <cellStyle name="Vírgula 2 8 2" xfId="46885" xr:uid="{64F2FDF7-E9FC-4810-92B0-8C692AEB9F9B}"/>
    <cellStyle name="Vírgula 2 9" xfId="33601" xr:uid="{229F9673-AD16-4B6F-BB1A-A595EA5ED748}"/>
    <cellStyle name="Vírgula 2 9 2" xfId="48479" xr:uid="{3751F78F-8973-4D85-AA47-06967519FF86}"/>
    <cellStyle name="Vírgula 20" xfId="34186" xr:uid="{D028BBF3-3C4F-4D98-BEC7-5F08D0AF0CDF}"/>
    <cellStyle name="Vírgula 21" xfId="49058" xr:uid="{0613224C-7BC2-434B-8EA4-AAE847A2DA5A}"/>
    <cellStyle name="Vírgula 22" xfId="116" xr:uid="{C01F91B1-2A86-4CEF-9351-C0EB55DE4950}"/>
    <cellStyle name="Vírgula 3" xfId="112" xr:uid="{00000000-0005-0000-0000-000072000000}"/>
    <cellStyle name="Vírgula 3 10" xfId="41993" xr:uid="{586E0F41-86A1-42C9-AD37-ADEBD82010BC}"/>
    <cellStyle name="Vírgula 3 11" xfId="16308" xr:uid="{791B8959-27DB-496B-9963-8C76C8F03A41}"/>
    <cellStyle name="Vírgula 3 12" xfId="10282" xr:uid="{B875A5F1-AD2C-43A7-A996-D17862BFE0ED}"/>
    <cellStyle name="Vírgula 3 2" xfId="14837" xr:uid="{1931BD8D-7B69-45CA-89B7-032F64D6BB7E}"/>
    <cellStyle name="Vírgula 3 2 10" xfId="42014" xr:uid="{DB486A8C-98B4-4D71-A820-FB386C4BE25C}"/>
    <cellStyle name="Vírgula 3 2 11" xfId="17449" xr:uid="{E58607D3-C934-4336-A1B6-A05948606FBA}"/>
    <cellStyle name="Vírgula 3 2 2" xfId="24694" xr:uid="{60B9E210-1FD0-45BC-BB3D-BCD8F947269B}"/>
    <cellStyle name="Vírgula 3 2 2 2" xfId="24695" xr:uid="{3AAB8F27-28A7-4EC8-A6CD-F1606ABE5F76}"/>
    <cellStyle name="Vírgula 3 2 2 2 2" xfId="24696" xr:uid="{A8445FD9-B25B-4D9F-9F6E-7C6EDEE542F9}"/>
    <cellStyle name="Vírgula 3 2 2 2 2 2" xfId="30468" xr:uid="{3772EA68-C3BC-4A25-9D4E-37CDA6D716FC}"/>
    <cellStyle name="Vírgula 3 2 2 2 2 3" xfId="40881" xr:uid="{E499E9D5-B586-43F3-82D1-15034BF50527}"/>
    <cellStyle name="Vírgula 3 2 2 2 2 4" xfId="45694" xr:uid="{39F4E076-E216-497A-B965-4F6035857E9D}"/>
    <cellStyle name="Vírgula 3 2 2 2 3" xfId="27233" xr:uid="{FB915C7F-0033-4CA6-8B21-3C671F529721}"/>
    <cellStyle name="Vírgula 3 2 2 2 4" xfId="40880" xr:uid="{A6F381E4-5C95-4246-95B1-BC548368CDED}"/>
    <cellStyle name="Vírgula 3 2 2 2 5" xfId="43250" xr:uid="{FD4C45DA-01AA-450C-8F79-16286DE005E6}"/>
    <cellStyle name="Vírgula 3 2 2 3" xfId="24697" xr:uid="{1B5B81E8-DEC8-4510-95A9-4B21A46D9D28}"/>
    <cellStyle name="Vírgula 3 2 2 3 2" xfId="29246" xr:uid="{D15B9A15-347D-4B61-B7B3-BF0040F2018C}"/>
    <cellStyle name="Vírgula 3 2 2 3 3" xfId="40882" xr:uid="{1940F7BD-F9A8-4E84-AB97-465E8D2ECD85}"/>
    <cellStyle name="Vírgula 3 2 2 3 4" xfId="44471" xr:uid="{82E60A67-890A-4179-87F5-384C221C2606}"/>
    <cellStyle name="Vírgula 3 2 2 4" xfId="25725" xr:uid="{1D435765-B550-4013-9DC7-E575E81E534B}"/>
    <cellStyle name="Vírgula 3 2 2 5" xfId="27283" xr:uid="{D06E4D53-81B9-43D1-A606-4BD20E0B279E}"/>
    <cellStyle name="Vírgula 3 2 2 6" xfId="40879" xr:uid="{B06777D9-EAA0-4FA4-B03F-336A743562B4}"/>
    <cellStyle name="Vírgula 3 2 2 7" xfId="42027" xr:uid="{C71F0174-4B01-489F-94B7-B8C4E4F37E29}"/>
    <cellStyle name="Vírgula 3 2 3" xfId="24698" xr:uid="{BBC5D875-2733-4D00-A04F-1842B8FBDACF}"/>
    <cellStyle name="Vírgula 3 2 3 2" xfId="24699" xr:uid="{AFC383A0-1D4E-43E1-AD74-FC73B0476C49}"/>
    <cellStyle name="Vírgula 3 2 3 2 2" xfId="24700" xr:uid="{843F0918-0AAB-4B0B-9C95-D1E618BE644D}"/>
    <cellStyle name="Vírgula 3 2 3 2 2 2" xfId="31631" xr:uid="{B0441B33-F19F-4A8D-8AFC-F91D3D988BB0}"/>
    <cellStyle name="Vírgula 3 2 3 2 2 3" xfId="40885" xr:uid="{6A2AC82F-C285-4063-BB3D-183A6097D538}"/>
    <cellStyle name="Vírgula 3 2 3 2 2 4" xfId="46857" xr:uid="{5C3DCDDB-FD0C-4AC8-9981-6565A039FB1D}"/>
    <cellStyle name="Vírgula 3 2 3 2 3" xfId="29188" xr:uid="{928167D6-A66C-4213-894F-4B1E676EFFDC}"/>
    <cellStyle name="Vírgula 3 2 3 2 4" xfId="40884" xr:uid="{7B5100EA-31D4-454D-9AFD-252CCC5BC042}"/>
    <cellStyle name="Vírgula 3 2 3 2 5" xfId="44413" xr:uid="{FA9D8733-CCCE-4F76-9D4E-060A12857F71}"/>
    <cellStyle name="Vírgula 3 2 3 3" xfId="24701" xr:uid="{43791AE6-A627-4611-9C91-D2072D6CEB8E}"/>
    <cellStyle name="Vírgula 3 2 3 3 2" xfId="30408" xr:uid="{70581E67-AB43-42A3-B854-C2FC3021DCDC}"/>
    <cellStyle name="Vírgula 3 2 3 3 3" xfId="40886" xr:uid="{64060024-0A4B-4474-B21A-A80DB52DAA74}"/>
    <cellStyle name="Vírgula 3 2 3 3 4" xfId="45634" xr:uid="{3236F326-790F-4A5D-8F71-1CCAB9220DA2}"/>
    <cellStyle name="Vírgula 3 2 3 4" xfId="27103" xr:uid="{0DE3502D-DDC6-47C6-AF08-B13B6598B4FD}"/>
    <cellStyle name="Vírgula 3 2 3 5" xfId="28465" xr:uid="{C2CD1AD1-1B31-42E8-932E-83A338F9A1A4}"/>
    <cellStyle name="Vírgula 3 2 3 6" xfId="40883" xr:uid="{98C15EC0-90F0-49AA-A312-444DAB1856BF}"/>
    <cellStyle name="Vírgula 3 2 3 7" xfId="43190" xr:uid="{58A01751-D00D-4F5A-9245-DDDBD3E51FBD}"/>
    <cellStyle name="Vírgula 3 2 4" xfId="24702" xr:uid="{C60E40F7-D0FE-4A72-86EF-3F4088A1F420}"/>
    <cellStyle name="Vírgula 3 2 4 2" xfId="24703" xr:uid="{4737FB0A-E576-46C8-8B87-370291FA99CC}"/>
    <cellStyle name="Vírgula 3 2 4 2 2" xfId="30455" xr:uid="{367AE35A-65CD-4790-B1C7-2C0050AD0CF9}"/>
    <cellStyle name="Vírgula 3 2 4 2 3" xfId="40888" xr:uid="{59102E12-5D9F-4919-BC50-837DB0F0A6DD}"/>
    <cellStyle name="Vírgula 3 2 4 2 4" xfId="45681" xr:uid="{EAD7BF2B-2094-4D98-A801-7B963198F3E6}"/>
    <cellStyle name="Vírgula 3 2 4 3" xfId="27297" xr:uid="{83E7A8E5-FD1B-4D2A-BE82-3B456BBF0CF2}"/>
    <cellStyle name="Vírgula 3 2 4 4" xfId="40887" xr:uid="{B5730713-703E-4491-A2DD-53979CDE60B7}"/>
    <cellStyle name="Vírgula 3 2 4 5" xfId="43237" xr:uid="{CF8C553E-10F5-441E-9AFF-1343341CC3C0}"/>
    <cellStyle name="Vírgula 3 2 5" xfId="24704" xr:uid="{1A604FEE-F347-4824-AC7C-DE0D59BB779A}"/>
    <cellStyle name="Vírgula 3 2 5 2" xfId="29233" xr:uid="{48C79ABA-CF45-4D0C-A707-E614D745458A}"/>
    <cellStyle name="Vírgula 3 2 5 3" xfId="40889" xr:uid="{5A285573-6E07-462F-85D4-3C95F556D26E}"/>
    <cellStyle name="Vírgula 3 2 5 4" xfId="44458" xr:uid="{08A2FD0F-2CB6-43D4-B83D-CD8DD2954C32}"/>
    <cellStyle name="Vírgula 3 2 6" xfId="24693" xr:uid="{69926A97-7E0E-4913-B6C0-F46224CB0D7A}"/>
    <cellStyle name="Vírgula 3 2 6 2" xfId="32761" xr:uid="{B655F9C0-BAF0-4308-9444-3819E0E40B0F}"/>
    <cellStyle name="Vírgula 3 2 6 3" xfId="40878" xr:uid="{B5D03393-76F9-4FAF-9798-AE7F349C438B}"/>
    <cellStyle name="Vírgula 3 2 6 4" xfId="47508" xr:uid="{DC51D398-7A56-459D-86AB-73495E32DF6F}"/>
    <cellStyle name="Vírgula 3 2 7" xfId="25712" xr:uid="{1ECA32EE-F516-43E5-8CB1-2A33DFA6DA1F}"/>
    <cellStyle name="Vírgula 3 2 8" xfId="27270" xr:uid="{E854650E-F6AF-4723-8016-15C82BE56DFA}"/>
    <cellStyle name="Vírgula 3 2 9" xfId="35534" xr:uid="{D7A02C28-3CBA-4483-A3C1-8EFF62CD16E4}"/>
    <cellStyle name="Vírgula 3 3" xfId="14838" xr:uid="{E4A36127-8553-4079-AEB1-8F889767E9E4}"/>
    <cellStyle name="Vírgula 3 3 10" xfId="17450" xr:uid="{FAB48519-0AC6-4C8C-884A-10377F562588}"/>
    <cellStyle name="Vírgula 3 3 2" xfId="24706" xr:uid="{555A375E-DFD8-4F12-9A2F-2D500F25D711}"/>
    <cellStyle name="Vírgula 3 3 2 2" xfId="24707" xr:uid="{23AA302C-47F2-456A-8DF7-7EFF4DB09202}"/>
    <cellStyle name="Vírgula 3 3 2 2 2" xfId="24708" xr:uid="{BB2CD647-0C0D-4A38-BA40-605F42133C27}"/>
    <cellStyle name="Vírgula 3 3 2 2 2 2" xfId="31643" xr:uid="{2C2CA7A5-1442-44B3-83B5-4E1720D82412}"/>
    <cellStyle name="Vírgula 3 3 2 2 2 3" xfId="40893" xr:uid="{E3263CA8-AAEB-4043-A9A9-332DD1CF0718}"/>
    <cellStyle name="Vírgula 3 3 2 2 2 4" xfId="46869" xr:uid="{87882DCE-3686-4ED5-9234-17424FD85A5A}"/>
    <cellStyle name="Vírgula 3 3 2 2 3" xfId="29200" xr:uid="{F4850078-2AB7-4BD1-9F75-FE604BC28D15}"/>
    <cellStyle name="Vírgula 3 3 2 2 4" xfId="40892" xr:uid="{25355DC5-742C-439A-9545-F2B076E8A681}"/>
    <cellStyle name="Vírgula 3 3 2 2 5" xfId="44425" xr:uid="{B746B79D-0FDC-459C-A7B1-6337342B9C2C}"/>
    <cellStyle name="Vírgula 3 3 2 3" xfId="24709" xr:uid="{67930D95-8CAA-4E25-8BEC-886B062F9877}"/>
    <cellStyle name="Vírgula 3 3 2 3 2" xfId="30420" xr:uid="{1CC636F9-60F7-462C-B6A0-F99AF9082E74}"/>
    <cellStyle name="Vírgula 3 3 2 3 3" xfId="40894" xr:uid="{DB6C09DE-0791-4789-8637-B4B3AA45D98C}"/>
    <cellStyle name="Vírgula 3 3 2 3 4" xfId="45646" xr:uid="{17397A56-19FB-4BBD-BD49-88A7ED0FA80C}"/>
    <cellStyle name="Vírgula 3 3 2 4" xfId="27115" xr:uid="{070784BE-188D-4358-8701-650810D8A98A}"/>
    <cellStyle name="Vírgula 3 3 2 5" xfId="28477" xr:uid="{B92AD9D5-9EDE-4237-8413-F0D8C0C91A41}"/>
    <cellStyle name="Vírgula 3 3 2 6" xfId="40891" xr:uid="{C2603732-ACCF-4CBD-AE66-629ECDA1AFC1}"/>
    <cellStyle name="Vírgula 3 3 2 7" xfId="43202" xr:uid="{CCCA47D4-57B2-4285-807B-BB04C4CE45E2}"/>
    <cellStyle name="Vírgula 3 3 3" xfId="24710" xr:uid="{F18D219C-DAB6-4D9E-BAAB-5A4901128397}"/>
    <cellStyle name="Vírgula 3 3 3 2" xfId="24711" xr:uid="{61D9ADB8-DDF8-4931-886D-4A9BA1B48B53}"/>
    <cellStyle name="Vírgula 3 3 3 2 2" xfId="30447" xr:uid="{3A46F1CC-E634-47C1-8A34-ED1AE40421F0}"/>
    <cellStyle name="Vírgula 3 3 3 2 3" xfId="40896" xr:uid="{82E1B505-320C-4399-830E-791BFB55186A}"/>
    <cellStyle name="Vírgula 3 3 3 2 4" xfId="45673" xr:uid="{D35B7C3A-85BA-4B65-9C62-37EFAFAA47B0}"/>
    <cellStyle name="Vírgula 3 3 3 3" xfId="27239" xr:uid="{CC9D9F66-D4D2-4668-A8FD-06FADA4A34FD}"/>
    <cellStyle name="Vírgula 3 3 3 4" xfId="40895" xr:uid="{4D46DFF2-B9F1-4043-B0CC-8BB099C97929}"/>
    <cellStyle name="Vírgula 3 3 3 5" xfId="43229" xr:uid="{382565AC-59C4-4DD4-A897-CFBF3952229E}"/>
    <cellStyle name="Vírgula 3 3 4" xfId="24712" xr:uid="{166041DA-2F52-444B-B132-D99CEA697C75}"/>
    <cellStyle name="Vírgula 3 3 4 2" xfId="29225" xr:uid="{C0DE945D-D941-4ED1-861C-7309DC3CBA9B}"/>
    <cellStyle name="Vírgula 3 3 4 3" xfId="40897" xr:uid="{0EB381C9-E75C-4F86-91DA-7EF05880A608}"/>
    <cellStyle name="Vírgula 3 3 4 4" xfId="44450" xr:uid="{53815B3C-CF00-4B77-AB2A-92608865B255}"/>
    <cellStyle name="Vírgula 3 3 5" xfId="24705" xr:uid="{C8DFB3AF-6DC6-470E-88F6-B1BAA5BD74C3}"/>
    <cellStyle name="Vírgula 3 3 5 2" xfId="40890" xr:uid="{EBAC0C1A-E132-4D27-A68A-D68752F64A65}"/>
    <cellStyle name="Vírgula 3 3 6" xfId="25704" xr:uid="{22DD377B-B498-4C67-8C74-45A19D61AE1A}"/>
    <cellStyle name="Vírgula 3 3 7" xfId="27262" xr:uid="{99FF229F-EC51-4AC5-96EF-594FD3E2CC45}"/>
    <cellStyle name="Vírgula 3 3 8" xfId="35535" xr:uid="{C98937E5-8253-46E2-9533-DCF05F2B40CA}"/>
    <cellStyle name="Vírgula 3 3 9" xfId="42006" xr:uid="{61E5DBA0-0560-4526-9ADA-3633FA918C3C}"/>
    <cellStyle name="Vírgula 3 4" xfId="14839" xr:uid="{A5149D11-7678-4F24-B6AD-7800A7DE4F55}"/>
    <cellStyle name="Vírgula 3 4 2" xfId="24714" xr:uid="{CAEF2E7E-DDAB-4548-9DB2-76E45F5F83D4}"/>
    <cellStyle name="Vírgula 3 4 2 2" xfId="30433" xr:uid="{6BF4BBB1-2C4E-49FF-AB39-C339684B34A0}"/>
    <cellStyle name="Vírgula 3 4 2 3" xfId="40899" xr:uid="{F9007FCB-AAAE-47C1-960B-6A7F76AB50B2}"/>
    <cellStyle name="Vírgula 3 4 2 4" xfId="45659" xr:uid="{937065B8-3D26-40D4-994F-A02B01027AB3}"/>
    <cellStyle name="Vírgula 3 4 3" xfId="24713" xr:uid="{FC14C57F-6016-4E31-B03A-3F964F5331F6}"/>
    <cellStyle name="Vírgula 3 4 3 2" xfId="32762" xr:uid="{9753E14F-8BD9-4745-82B6-73BAC3927241}"/>
    <cellStyle name="Vírgula 3 4 3 3" xfId="40898" xr:uid="{7E27379A-3759-47A0-80A2-0ED7E9C6E367}"/>
    <cellStyle name="Vírgula 3 4 3 4" xfId="47509" xr:uid="{A4257AD4-0E94-4E09-882D-249465E9F868}"/>
    <cellStyle name="Vírgula 3 4 4" xfId="25263" xr:uid="{66977B3F-4027-4CCD-A42E-F3CB641D8CFC}"/>
    <cellStyle name="Vírgula 3 4 4 2" xfId="33975" xr:uid="{9D5C30C6-2F7E-41F5-8FF8-480F673F8A30}"/>
    <cellStyle name="Vírgula 3 4 4 3" xfId="41205" xr:uid="{316DF375-0EE2-4CF2-BC31-B6EEC04BB0FA}"/>
    <cellStyle name="Vírgula 3 4 4 4" xfId="48854" xr:uid="{0518398F-80E2-4509-835C-0AA665D823D3}"/>
    <cellStyle name="Vírgula 3 4 5" xfId="25683" xr:uid="{5590AB9D-A9E1-4D44-A207-22942C6ED826}"/>
    <cellStyle name="Vírgula 3 4 6" xfId="27210" xr:uid="{3E3B7DD4-E27E-4D72-BB9C-A0C5A3D32957}"/>
    <cellStyle name="Vírgula 3 4 7" xfId="35536" xr:uid="{0302F592-3A7F-4DB8-AA50-454935146CC5}"/>
    <cellStyle name="Vírgula 3 4 8" xfId="43215" xr:uid="{01C036DD-D834-4723-90F6-5289FA3C2F0E}"/>
    <cellStyle name="Vírgula 3 4 9" xfId="17451" xr:uid="{0248E0FC-D509-45C0-B2D1-D0E8E7CFC372}"/>
    <cellStyle name="Vírgula 3 5" xfId="15949" xr:uid="{78A38029-485E-4A6B-8570-2345E49BC7AB}"/>
    <cellStyle name="Vírgula 3 5 2" xfId="24715" xr:uid="{9A987930-5E18-4148-B4A5-D4E12A5E5BBE}"/>
    <cellStyle name="Vírgula 3 5 2 2" xfId="40900" xr:uid="{FE7FFE48-3251-45A1-8AF9-B5A8405D270D}"/>
    <cellStyle name="Vírgula 3 5 3" xfId="29212" xr:uid="{4FD03344-E93C-452A-81B8-0B2E68547720}"/>
    <cellStyle name="Vírgula 3 5 4" xfId="34877" xr:uid="{F303E241-D47C-494C-BC58-CD17BA55D465}"/>
    <cellStyle name="Vírgula 3 5 5" xfId="44437" xr:uid="{FE23D12E-7A13-4B3C-BD83-9EC08804DA4D}"/>
    <cellStyle name="Vírgula 3 5 6" xfId="16435" xr:uid="{1F85C95B-4F46-4D5E-9318-526586076200}"/>
    <cellStyle name="Vírgula 3 6" xfId="25675" xr:uid="{AE231444-A87B-4502-9EB3-ADB91FF644BE}"/>
    <cellStyle name="Vírgula 3 6 2" xfId="32051" xr:uid="{EF90F841-4AB1-49E4-B91F-67BEA591F539}"/>
    <cellStyle name="Vírgula 3 6 3" xfId="46886" xr:uid="{2DFF2907-33AB-4E36-B93A-F058B00C450F}"/>
    <cellStyle name="Vírgula 3 7" xfId="27143" xr:uid="{7D54E977-4C19-4518-A629-31FA9DBF467B}"/>
    <cellStyle name="Vírgula 3 7 2" xfId="48480" xr:uid="{81969463-92ED-404D-82AD-044C0A08BA26}"/>
    <cellStyle name="Vírgula 3 8" xfId="34179" xr:uid="{F986B62B-4E3E-4C05-82D4-BFA7381C21E5}"/>
    <cellStyle name="Vírgula 3 9" xfId="34197" xr:uid="{8C43165F-3C59-453F-9CFC-5AC564549851}"/>
    <cellStyle name="Vírgula 31" xfId="18097" xr:uid="{7276343E-A496-4F7A-9824-D4B903C580C5}"/>
    <cellStyle name="Vírgula 31 2" xfId="31654" xr:uid="{FE456AE1-18B8-4ECE-921B-2D131226D1F5}"/>
    <cellStyle name="Vírgula 31 3" xfId="35644" xr:uid="{93DD4A1D-B1F3-49A5-87AB-BC0299B78E41}"/>
    <cellStyle name="Vírgula 31 4" xfId="46880" xr:uid="{87C5BDA1-7CC2-461D-9B23-C6424DE4337D}"/>
    <cellStyle name="Vírgula 4" xfId="14840" xr:uid="{608C7C09-0D70-4ED0-9C80-B194B0F919FA}"/>
    <cellStyle name="Vírgula 4 10" xfId="34195" xr:uid="{527F781C-6127-418F-9A5A-E42B12EC8293}"/>
    <cellStyle name="Vírgula 4 11" xfId="41994" xr:uid="{E99B3BA3-D23C-4BC6-A4B0-9E8576B2A69E}"/>
    <cellStyle name="Vírgula 4 12" xfId="16306" xr:uid="{74D531FA-01E8-41AB-BC9B-B5C9F1E78793}"/>
    <cellStyle name="Vírgula 4 2" xfId="14841" xr:uid="{D1555ED1-15C0-4EC1-9593-63E8911CC396}"/>
    <cellStyle name="Vírgula 4 2 10" xfId="42015" xr:uid="{85C43B5D-DE53-4D0D-B732-2DD0C08DF481}"/>
    <cellStyle name="Vírgula 4 2 11" xfId="17453" xr:uid="{FB54A83F-D42A-4370-B58F-5A075BDD953D}"/>
    <cellStyle name="Vírgula 4 2 2" xfId="24717" xr:uid="{B04689D5-D7DF-48E6-82E7-91E72876E8A7}"/>
    <cellStyle name="Vírgula 4 2 2 2" xfId="24718" xr:uid="{9CBC99DD-8D34-44E2-A7D8-E88189F9FCC0}"/>
    <cellStyle name="Vírgula 4 2 2 2 2" xfId="24719" xr:uid="{F4D86589-F093-495F-899E-D99B176091FE}"/>
    <cellStyle name="Vírgula 4 2 2 2 2 2" xfId="30469" xr:uid="{EC83BC92-FCD1-4E7B-89A1-7F237E240815}"/>
    <cellStyle name="Vírgula 4 2 2 2 2 3" xfId="40904" xr:uid="{4F6B384B-3BA7-450B-B8E6-624C8F2DFC80}"/>
    <cellStyle name="Vírgula 4 2 2 2 2 4" xfId="45695" xr:uid="{A23BA02D-8544-47F6-9651-9181A76112E3}"/>
    <cellStyle name="Vírgula 4 2 2 2 3" xfId="27232" xr:uid="{0810B37C-EC39-45BF-A20F-719BFBD696D3}"/>
    <cellStyle name="Vírgula 4 2 2 2 4" xfId="40903" xr:uid="{00348934-06E7-4BC4-9A9D-6EBFD33801C4}"/>
    <cellStyle name="Vírgula 4 2 2 2 5" xfId="43251" xr:uid="{A634DA9A-D44C-46E0-83CC-A4553D1C9DBD}"/>
    <cellStyle name="Vírgula 4 2 2 3" xfId="24720" xr:uid="{70F22F52-AA27-4E87-9F93-9E97B3B617CC}"/>
    <cellStyle name="Vírgula 4 2 2 3 2" xfId="29247" xr:uid="{A39875B9-02E1-4A08-AD66-9165466C5720}"/>
    <cellStyle name="Vírgula 4 2 2 3 3" xfId="40905" xr:uid="{AE5DA74B-4DCD-462A-BB72-6C4FF369F52C}"/>
    <cellStyle name="Vírgula 4 2 2 3 4" xfId="44472" xr:uid="{FE6227A9-BF53-47BF-A963-C16C86A8B86D}"/>
    <cellStyle name="Vírgula 4 2 2 4" xfId="25726" xr:uid="{E0937402-172F-403C-ADAC-FACB4643B686}"/>
    <cellStyle name="Vírgula 4 2 2 5" xfId="27284" xr:uid="{1644A5A4-309E-4259-A3AC-2D398C5D394A}"/>
    <cellStyle name="Vírgula 4 2 2 6" xfId="40902" xr:uid="{E7806D50-30FA-4E28-AA5C-DA1A30F23AB4}"/>
    <cellStyle name="Vírgula 4 2 2 7" xfId="42028" xr:uid="{18E1C23B-8DC3-42C8-8195-0E5A830147E1}"/>
    <cellStyle name="Vírgula 4 2 3" xfId="24721" xr:uid="{03899D98-8F7C-418B-B471-769641BDA0B5}"/>
    <cellStyle name="Vírgula 4 2 3 2" xfId="24722" xr:uid="{4CEE6323-4D83-4E29-93BB-C9AD992A8489}"/>
    <cellStyle name="Vírgula 4 2 3 2 2" xfId="24723" xr:uid="{3BADEC36-E861-4AE0-904E-696E136E5549}"/>
    <cellStyle name="Vírgula 4 2 3 2 2 2" xfId="31632" xr:uid="{EA2E192F-7B4A-4BCB-8619-6D5D6E87AFAB}"/>
    <cellStyle name="Vírgula 4 2 3 2 2 3" xfId="40908" xr:uid="{E7A07A3C-2CCA-4B1F-8F81-2FC49FBD224E}"/>
    <cellStyle name="Vírgula 4 2 3 2 2 4" xfId="46858" xr:uid="{74EC0395-5471-47F8-AF5A-8EAC4A1C3D5A}"/>
    <cellStyle name="Vírgula 4 2 3 2 3" xfId="29189" xr:uid="{8BF8B120-844B-4459-A400-9DF66EDCA146}"/>
    <cellStyle name="Vírgula 4 2 3 2 4" xfId="40907" xr:uid="{97BE519A-8A37-460E-96F3-AC3FE815E76A}"/>
    <cellStyle name="Vírgula 4 2 3 2 5" xfId="44414" xr:uid="{4BAC2EA0-FB5C-4827-AD5D-51BBB7E063E2}"/>
    <cellStyle name="Vírgula 4 2 3 3" xfId="24724" xr:uid="{8C0F70DC-AABF-4283-BBF2-AC13CAC2B1D5}"/>
    <cellStyle name="Vírgula 4 2 3 3 2" xfId="30409" xr:uid="{DD093AA0-CE91-42F0-9095-87E1A7788A43}"/>
    <cellStyle name="Vírgula 4 2 3 3 3" xfId="40909" xr:uid="{F9184E75-2101-4299-BA40-9BB231E348EA}"/>
    <cellStyle name="Vírgula 4 2 3 3 4" xfId="45635" xr:uid="{A6B8F0DF-5600-4D64-89BA-56FBA2105C31}"/>
    <cellStyle name="Vírgula 4 2 3 4" xfId="27104" xr:uid="{11E9F49D-E250-4484-B62B-56D458656E7A}"/>
    <cellStyle name="Vírgula 4 2 3 5" xfId="28466" xr:uid="{68A365D8-957D-43AF-B71A-D34897E43C98}"/>
    <cellStyle name="Vírgula 4 2 3 6" xfId="40906" xr:uid="{03A5E8A7-E95F-4DBF-92FF-2ED9720350AC}"/>
    <cellStyle name="Vírgula 4 2 3 7" xfId="43191" xr:uid="{82ED37BC-ED82-44FB-9392-1653DD21797B}"/>
    <cellStyle name="Vírgula 4 2 4" xfId="24725" xr:uid="{C757D737-78C8-4769-9460-87EB3CBDD671}"/>
    <cellStyle name="Vírgula 4 2 4 2" xfId="24726" xr:uid="{E399EB08-46CB-479F-A3F0-C0E61C1F68DD}"/>
    <cellStyle name="Vírgula 4 2 4 2 2" xfId="30456" xr:uid="{BA4007B0-09BC-4D35-B095-0AD471DB6FD3}"/>
    <cellStyle name="Vírgula 4 2 4 2 3" xfId="40911" xr:uid="{D7DA7805-3A7B-4F7A-93B7-5415F827190A}"/>
    <cellStyle name="Vírgula 4 2 4 2 4" xfId="45682" xr:uid="{CBFC22D3-B348-45F2-95E2-CDC50460092C}"/>
    <cellStyle name="Vírgula 4 2 4 3" xfId="27237" xr:uid="{234378C6-4F1F-48B8-9326-B7DEB4B65765}"/>
    <cellStyle name="Vírgula 4 2 4 4" xfId="40910" xr:uid="{6E5B475A-4480-46C6-AB6F-832C354C0B3C}"/>
    <cellStyle name="Vírgula 4 2 4 5" xfId="43238" xr:uid="{5BB75371-127A-42BE-B6CE-346F234EBEFB}"/>
    <cellStyle name="Vírgula 4 2 5" xfId="24727" xr:uid="{45CDB096-D72D-4F77-BF8A-CFA7A9827C54}"/>
    <cellStyle name="Vírgula 4 2 5 2" xfId="29234" xr:uid="{7BAF137C-EF7B-4A55-AA4F-8A91848AC09D}"/>
    <cellStyle name="Vírgula 4 2 5 3" xfId="40912" xr:uid="{2566A770-6518-4964-9847-100309C55073}"/>
    <cellStyle name="Vírgula 4 2 5 4" xfId="44459" xr:uid="{2CA972D8-A127-4F70-88F4-AC8DD1B57C60}"/>
    <cellStyle name="Vírgula 4 2 6" xfId="24716" xr:uid="{04B17422-54B8-42A2-AEB7-76921A8875F5}"/>
    <cellStyle name="Vírgula 4 2 6 2" xfId="40901" xr:uid="{CE9BC158-B709-49ED-97DF-DFBF1308981B}"/>
    <cellStyle name="Vírgula 4 2 7" xfId="25713" xr:uid="{1F0C1629-F76A-4966-9164-F687971EB0C3}"/>
    <cellStyle name="Vírgula 4 2 8" xfId="27271" xr:uid="{2069B315-9D66-4024-9FE4-6A26BB62DC78}"/>
    <cellStyle name="Vírgula 4 2 9" xfId="35538" xr:uid="{11B595D3-FF1A-4A9C-A772-127AB591ED61}"/>
    <cellStyle name="Vírgula 4 3" xfId="14842" xr:uid="{F4E008EE-4E73-4F46-AA3D-14752B207BED}"/>
    <cellStyle name="Vírgula 4 3 10" xfId="17454" xr:uid="{362FDA70-8243-40F5-83CF-9C99C740267A}"/>
    <cellStyle name="Vírgula 4 3 2" xfId="24729" xr:uid="{03F6911B-D739-44DD-88AD-775688855A32}"/>
    <cellStyle name="Vírgula 4 3 2 2" xfId="24730" xr:uid="{680DBD22-EC93-41BE-9DCE-98E48A3FD7EF}"/>
    <cellStyle name="Vírgula 4 3 2 2 2" xfId="24731" xr:uid="{17CBBEA6-535B-4E03-866A-7442158BD5D5}"/>
    <cellStyle name="Vírgula 4 3 2 2 2 2" xfId="31644" xr:uid="{0A1AC9E0-75BD-4CED-AF59-CB99C607C8DB}"/>
    <cellStyle name="Vírgula 4 3 2 2 2 3" xfId="40916" xr:uid="{74861A22-1B32-425B-BD29-08DED7ACA4B9}"/>
    <cellStyle name="Vírgula 4 3 2 2 2 4" xfId="46870" xr:uid="{FCC54292-D9CD-4731-8E2A-67156FEFCF8F}"/>
    <cellStyle name="Vírgula 4 3 2 2 3" xfId="29201" xr:uid="{D3DD73D8-2C10-4FC2-AEF0-34493AE54E12}"/>
    <cellStyle name="Vírgula 4 3 2 2 4" xfId="40915" xr:uid="{341191ED-9C57-4D2F-A2A8-8F754C8E27EE}"/>
    <cellStyle name="Vírgula 4 3 2 2 5" xfId="44426" xr:uid="{1DB12AAE-7041-46A5-97FD-D8C15FF89AE2}"/>
    <cellStyle name="Vírgula 4 3 2 3" xfId="24732" xr:uid="{359ED531-FE07-4675-ABC1-55F485E56733}"/>
    <cellStyle name="Vírgula 4 3 2 3 2" xfId="30421" xr:uid="{059EA910-67C6-4CE5-B8E0-F967D54D3320}"/>
    <cellStyle name="Vírgula 4 3 2 3 3" xfId="40917" xr:uid="{6E671F88-6A4D-4196-BC89-86834FBF0B5A}"/>
    <cellStyle name="Vírgula 4 3 2 3 4" xfId="45647" xr:uid="{FEFB3AB9-250B-4309-B649-0EE714FDA933}"/>
    <cellStyle name="Vírgula 4 3 2 4" xfId="27116" xr:uid="{41EF4D4C-6800-4EAC-AE96-110237D9D4DB}"/>
    <cellStyle name="Vírgula 4 3 2 5" xfId="28478" xr:uid="{0F1E2949-E669-445B-8D77-0F2530C56278}"/>
    <cellStyle name="Vírgula 4 3 2 6" xfId="40914" xr:uid="{68CF8C71-9870-415C-AC9D-023122FA7341}"/>
    <cellStyle name="Vírgula 4 3 2 7" xfId="43203" xr:uid="{A9785A20-AC1B-4C49-9DF1-D28A10E60565}"/>
    <cellStyle name="Vírgula 4 3 3" xfId="24733" xr:uid="{5237138F-4E27-4D44-B2B5-40B5982E0BAE}"/>
    <cellStyle name="Vírgula 4 3 3 2" xfId="24734" xr:uid="{827EF082-45B9-4A91-80D4-E2A20EE145F3}"/>
    <cellStyle name="Vírgula 4 3 3 2 2" xfId="30448" xr:uid="{94CB5938-54CA-417F-B5A8-C83A4A41C722}"/>
    <cellStyle name="Vírgula 4 3 3 2 3" xfId="40919" xr:uid="{F06E7FE4-757D-487A-A76B-81E24BB9C5E3}"/>
    <cellStyle name="Vírgula 4 3 3 2 4" xfId="45674" xr:uid="{94EE7F70-CC4E-42F6-AABC-1AB00C12D114}"/>
    <cellStyle name="Vírgula 4 3 3 3" xfId="27238" xr:uid="{5F525BBD-190C-4437-A3AD-996E8E1F5305}"/>
    <cellStyle name="Vírgula 4 3 3 4" xfId="40918" xr:uid="{4457F46E-2170-48B4-AC89-6D16569650C1}"/>
    <cellStyle name="Vírgula 4 3 3 5" xfId="43230" xr:uid="{839BCFE4-EF8D-454F-8DC6-FEE4656ABAAB}"/>
    <cellStyle name="Vírgula 4 3 4" xfId="24735" xr:uid="{E5C0BD43-0E84-4BD5-A3AC-26AF81850622}"/>
    <cellStyle name="Vírgula 4 3 4 2" xfId="24796" xr:uid="{39BD2E22-6BB9-4ED9-B139-796D5179118F}"/>
    <cellStyle name="Vírgula 4 3 4 2 2" xfId="40981" xr:uid="{CA88C8ED-6635-48E3-B4EB-4D293220CBEE}"/>
    <cellStyle name="Vírgula 4 3 4 3" xfId="29226" xr:uid="{237529BA-1FBB-4AA8-85E3-D4844D95696B}"/>
    <cellStyle name="Vírgula 4 3 4 4" xfId="40920" xr:uid="{92C02FEA-DD2F-4883-84FD-9867123AF1B7}"/>
    <cellStyle name="Vírgula 4 3 4 5" xfId="44451" xr:uid="{0CB29762-9795-4036-B92A-CBA879ED4CA4}"/>
    <cellStyle name="Vírgula 4 3 5" xfId="24728" xr:uid="{8E29B050-8930-4306-8FBB-BB4B1D6A8760}"/>
    <cellStyle name="Vírgula 4 3 5 2" xfId="40913" xr:uid="{DAF5D49B-8F8E-432B-B78F-808A85F62A44}"/>
    <cellStyle name="Vírgula 4 3 6" xfId="25705" xr:uid="{3383A693-EF93-45E2-A0B0-44F6ED4A721D}"/>
    <cellStyle name="Vírgula 4 3 7" xfId="27263" xr:uid="{1FC1A8EB-6B9C-46D5-BF3A-FA330B5FEBC5}"/>
    <cellStyle name="Vírgula 4 3 8" xfId="35539" xr:uid="{29953DA1-BF99-4299-A75D-239F85789DC9}"/>
    <cellStyle name="Vírgula 4 3 9" xfId="42007" xr:uid="{1A0797ED-60A4-4A51-816F-08F0A6B9065E}"/>
    <cellStyle name="Vírgula 4 4" xfId="15947" xr:uid="{49E1E58D-64CE-46EF-B8EE-5EE42CCE308B}"/>
    <cellStyle name="Vírgula 4 4 2" xfId="24737" xr:uid="{A56E0FC3-8E6F-4EBB-ADA0-CC997D0BDF04}"/>
    <cellStyle name="Vírgula 4 4 2 2" xfId="24738" xr:uid="{E80AE16B-65C7-4284-ADCD-6FE19965FDD3}"/>
    <cellStyle name="Vírgula 4 4 2 2 2" xfId="30480" xr:uid="{EEA5DF1C-92E7-490A-B9A9-69E63A2BA99F}"/>
    <cellStyle name="Vírgula 4 4 2 2 3" xfId="40923" xr:uid="{AA6591ED-6400-46BF-8DD1-27AD885CC955}"/>
    <cellStyle name="Vírgula 4 4 2 2 4" xfId="45706" xr:uid="{0AA70481-1682-407A-954A-2F4D6D20791B}"/>
    <cellStyle name="Vírgula 4 4 2 3" xfId="27201" xr:uid="{A97263D9-57B4-4287-8D43-E478DCCF4DDA}"/>
    <cellStyle name="Vírgula 4 4 2 4" xfId="40922" xr:uid="{C62EAEDC-EA42-44C3-900C-5BCEE285F05B}"/>
    <cellStyle name="Vírgula 4 4 2 5" xfId="43262" xr:uid="{9D84F3B2-AFF8-4438-B348-C33DA648BD9E}"/>
    <cellStyle name="Vírgula 4 4 3" xfId="24739" xr:uid="{EB61DC82-A1E6-47EF-9DA5-1E5BDE499AA0}"/>
    <cellStyle name="Vírgula 4 4 3 2" xfId="29258" xr:uid="{131E8D30-CCBA-455B-8942-A361DEB43E95}"/>
    <cellStyle name="Vírgula 4 4 3 3" xfId="40924" xr:uid="{1C696EEC-6D47-4431-AD58-C70580A15539}"/>
    <cellStyle name="Vírgula 4 4 3 4" xfId="44483" xr:uid="{7A5084ED-2F85-46C8-BD44-AEC336684A92}"/>
    <cellStyle name="Vírgula 4 4 4" xfId="24736" xr:uid="{67B9F077-FA90-4194-BC30-8B81F89D904A}"/>
    <cellStyle name="Vírgula 4 4 4 2" xfId="40921" xr:uid="{C76CC115-CD28-4B18-8186-41264539E506}"/>
    <cellStyle name="Vírgula 4 4 5" xfId="25737" xr:uid="{10D622F0-0C3A-4F0D-AA54-1872D1EA1B2F}"/>
    <cellStyle name="Vírgula 4 4 6" xfId="27295" xr:uid="{87DAF34C-1BBF-48A6-AFA5-272379EBF132}"/>
    <cellStyle name="Vírgula 4 4 7" xfId="35537" xr:uid="{B4B0C7D2-7F3B-4627-A956-1F2F41DBBCC1}"/>
    <cellStyle name="Vírgula 4 4 8" xfId="42039" xr:uid="{1BF9B73B-347B-42D9-8A43-A43A98B30BA7}"/>
    <cellStyle name="Vírgula 4 4 9" xfId="17452" xr:uid="{07DDED06-8B7D-4596-A238-EC712F913894}"/>
    <cellStyle name="Vírgula 4 5" xfId="24740" xr:uid="{04A76A3D-C43D-4257-885F-E0B79936964A}"/>
    <cellStyle name="Vírgula 4 5 2" xfId="24741" xr:uid="{5763DD99-3EB7-4F3B-B45D-299131D3BA74}"/>
    <cellStyle name="Vírgula 4 5 2 2" xfId="30434" xr:uid="{144ADF69-2DA1-474E-A28A-D00956BB1695}"/>
    <cellStyle name="Vírgula 4 5 2 3" xfId="40926" xr:uid="{3A17DEF3-AD68-4A95-B785-BE893B875481}"/>
    <cellStyle name="Vírgula 4 5 2 4" xfId="45660" xr:uid="{D2D32128-2D83-43CB-AECE-3FB074FC2E4D}"/>
    <cellStyle name="Vírgula 4 5 3" xfId="25684" xr:uid="{C5D9E7CE-B741-4D1B-825D-CED1047CC23F}"/>
    <cellStyle name="Vírgula 4 5 4" xfId="27211" xr:uid="{29FEC687-0F29-4F06-AAA7-F7F0ED829A0B}"/>
    <cellStyle name="Vírgula 4 5 5" xfId="40925" xr:uid="{83E5207D-C4C3-4D16-A4B4-09510F5605CA}"/>
    <cellStyle name="Vírgula 4 5 6" xfId="43216" xr:uid="{63DBAEFA-F947-4E27-9266-83EAA14DEBE1}"/>
    <cellStyle name="Vírgula 4 6" xfId="24742" xr:uid="{3C79887B-8831-4375-BE19-D87F4E41D6ED}"/>
    <cellStyle name="Vírgula 4 6 2" xfId="29213" xr:uid="{601E3D5F-EEC8-4817-B0B2-3AA451D726BE}"/>
    <cellStyle name="Vírgula 4 6 3" xfId="40927" xr:uid="{2D2A3705-9FC2-4415-9BE7-0E5A59D70552}"/>
    <cellStyle name="Vírgula 4 6 4" xfId="44438" xr:uid="{4948AD7E-9A14-4BAE-BC0E-58FA8226CEFA}"/>
    <cellStyle name="Vírgula 4 7" xfId="18090" xr:uid="{7FB2CF23-E643-42FE-83BD-4116FFD36E03}"/>
    <cellStyle name="Vírgula 4 7 2" xfId="32763" xr:uid="{8DEBFE3A-BCF8-4710-9678-95F475087D4C}"/>
    <cellStyle name="Vírgula 4 7 3" xfId="35640" xr:uid="{E60DFF44-D9E7-4F3C-90E9-D77E14000C75}"/>
    <cellStyle name="Vírgula 4 7 4" xfId="47510" xr:uid="{F4CB1174-B4BC-4044-83CF-A02FEF7DF657}"/>
    <cellStyle name="Vírgula 4 8" xfId="25673" xr:uid="{622F4B6E-A9B2-4737-A771-EC1954AB8D2C}"/>
    <cellStyle name="Vírgula 4 8 2" xfId="33976" xr:uid="{B1BFD785-C42B-4089-AEE2-CAA5299B8652}"/>
    <cellStyle name="Vírgula 4 8 3" xfId="48855" xr:uid="{6101E26C-A5EF-4368-B327-68612AE15CC8}"/>
    <cellStyle name="Vírgula 4 9" xfId="27141" xr:uid="{4011193F-F849-4023-AFB1-C47EAD244E89}"/>
    <cellStyle name="Vírgula 5" xfId="14843" xr:uid="{7E2E41EB-E274-44DF-B41C-166251D2FEAE}"/>
    <cellStyle name="Vírgula 5 2" xfId="14844" xr:uid="{BC8068E4-5378-41AA-B229-9E8C49A41DA2}"/>
    <cellStyle name="Vírgula 5 2 10" xfId="42016" xr:uid="{102F2B62-CF2C-41BE-A403-ED931CF93212}"/>
    <cellStyle name="Vírgula 5 2 11" xfId="17456" xr:uid="{E3A5A882-2096-4609-A10C-59A3A32E7036}"/>
    <cellStyle name="Vírgula 5 2 2" xfId="24744" xr:uid="{45994709-E12E-4665-A5BA-9ECC4650A886}"/>
    <cellStyle name="Vírgula 5 2 2 2" xfId="24745" xr:uid="{7B8ACEEC-0DFD-499A-AB5A-4DD4E067E5ED}"/>
    <cellStyle name="Vírgula 5 2 2 2 2" xfId="24746" xr:uid="{70FBA5A8-1498-4476-A341-0DC5E339C5F3}"/>
    <cellStyle name="Vírgula 5 2 2 2 2 2" xfId="30471" xr:uid="{038380F8-4323-44A9-A596-F8DB960003E9}"/>
    <cellStyle name="Vírgula 5 2 2 2 2 3" xfId="40931" xr:uid="{A789B689-089D-49E6-A6DD-01EB426758F0}"/>
    <cellStyle name="Vírgula 5 2 2 2 2 4" xfId="45697" xr:uid="{390E2020-DF00-4292-B3CC-8687B8FD58D5}"/>
    <cellStyle name="Vírgula 5 2 2 2 3" xfId="27318" xr:uid="{F9EBC3E6-6DD2-4EA7-9664-FE5EC83907F6}"/>
    <cellStyle name="Vírgula 5 2 2 2 4" xfId="40930" xr:uid="{D5DCEAF4-615C-4286-8C2E-609E730E345D}"/>
    <cellStyle name="Vírgula 5 2 2 2 5" xfId="43253" xr:uid="{AE93018F-09EB-43E0-9350-8950D8374966}"/>
    <cellStyle name="Vírgula 5 2 2 3" xfId="24747" xr:uid="{A0E14EEA-2E01-4451-838D-D543C95BB799}"/>
    <cellStyle name="Vírgula 5 2 2 3 2" xfId="29249" xr:uid="{849C9B3E-646F-4EB7-947A-3294DEBE20F1}"/>
    <cellStyle name="Vírgula 5 2 2 3 3" xfId="40932" xr:uid="{8B3117EF-98E2-457B-859C-1DE542CE328E}"/>
    <cellStyle name="Vírgula 5 2 2 3 4" xfId="44474" xr:uid="{87A969BD-6CE5-4DD4-B1D5-4AD8AA9198F4}"/>
    <cellStyle name="Vírgula 5 2 2 4" xfId="25728" xr:uid="{D64E6778-17AE-4C46-8364-17667D2E45F3}"/>
    <cellStyle name="Vírgula 5 2 2 5" xfId="27286" xr:uid="{3DDAE7B4-9F51-4F2E-BF85-9B6DEAE047C3}"/>
    <cellStyle name="Vírgula 5 2 2 6" xfId="40929" xr:uid="{4F5071D5-BA8D-42D8-9920-62CAFCBFDCE8}"/>
    <cellStyle name="Vírgula 5 2 2 7" xfId="42030" xr:uid="{EFBCC6B2-840D-42B0-96CF-599BCCFC3374}"/>
    <cellStyle name="Vírgula 5 2 3" xfId="24748" xr:uid="{3CD44265-3CC6-41B0-AC77-06F01A84515F}"/>
    <cellStyle name="Vírgula 5 2 3 2" xfId="24749" xr:uid="{FAFBC687-4C1D-443C-AFEC-23067E0AA295}"/>
    <cellStyle name="Vírgula 5 2 3 2 2" xfId="24750" xr:uid="{5E22D4FB-5E2C-4FDD-855B-D2CBC14A3BFB}"/>
    <cellStyle name="Vírgula 5 2 3 2 2 2" xfId="31633" xr:uid="{8FB1AC24-97DA-4611-B1D1-4F64AD74AA72}"/>
    <cellStyle name="Vírgula 5 2 3 2 2 3" xfId="40935" xr:uid="{7BAA1655-FF94-4573-97DD-909810EDE192}"/>
    <cellStyle name="Vírgula 5 2 3 2 2 4" xfId="46859" xr:uid="{FF334E19-C983-4593-A7C0-127B0A783237}"/>
    <cellStyle name="Vírgula 5 2 3 2 3" xfId="29190" xr:uid="{8473E1C6-7272-43EC-AE87-8BC30D5B0E1E}"/>
    <cellStyle name="Vírgula 5 2 3 2 4" xfId="40934" xr:uid="{C956EF3A-55AF-41BD-862C-85FB0E0D315D}"/>
    <cellStyle name="Vírgula 5 2 3 2 5" xfId="44415" xr:uid="{06AC93ED-8804-427C-8FEC-4EC96028788B}"/>
    <cellStyle name="Vírgula 5 2 3 3" xfId="24751" xr:uid="{E48C5170-D375-441E-91D0-9FF0046A112B}"/>
    <cellStyle name="Vírgula 5 2 3 3 2" xfId="30410" xr:uid="{967AB193-38D4-4EA7-B831-02F63EF3FC2A}"/>
    <cellStyle name="Vírgula 5 2 3 3 3" xfId="40936" xr:uid="{E59E56EA-F2CA-49DA-8057-BFA92B35F1C3}"/>
    <cellStyle name="Vírgula 5 2 3 3 4" xfId="45636" xr:uid="{EE11B38A-45E2-45AE-BF31-AC240771C4B6}"/>
    <cellStyle name="Vírgula 5 2 3 4" xfId="27105" xr:uid="{2A34B699-677C-4E59-BEAA-C86AFAE27974}"/>
    <cellStyle name="Vírgula 5 2 3 5" xfId="28467" xr:uid="{70A40065-45DB-4A9D-AD14-98A775E0C683}"/>
    <cellStyle name="Vírgula 5 2 3 6" xfId="40933" xr:uid="{E83BB163-18EB-4128-8FDE-FCA8F75BF399}"/>
    <cellStyle name="Vírgula 5 2 3 7" xfId="43192" xr:uid="{D797ED07-BC30-4AE0-898F-832CEB14B872}"/>
    <cellStyle name="Vírgula 5 2 4" xfId="24752" xr:uid="{4E7BD95B-A6A3-4CBB-8760-5C5345ECD165}"/>
    <cellStyle name="Vírgula 5 2 4 2" xfId="24753" xr:uid="{C27E5CE2-9603-41CF-86D0-B6D7B2DBE358}"/>
    <cellStyle name="Vírgula 5 2 4 2 2" xfId="30457" xr:uid="{A11B19F1-CB8B-4047-A8A3-8DD20EE2E5CF}"/>
    <cellStyle name="Vírgula 5 2 4 2 3" xfId="40938" xr:uid="{A9C7C00A-D263-4302-9F9D-BEAC79271FD6}"/>
    <cellStyle name="Vírgula 5 2 4 2 4" xfId="45683" xr:uid="{F22BE5D2-39BA-4DDF-96A1-4FE85533087E}"/>
    <cellStyle name="Vírgula 5 2 4 3" xfId="27139" xr:uid="{63F98D38-FEFB-4914-BBE5-695AC8639761}"/>
    <cellStyle name="Vírgula 5 2 4 4" xfId="40937" xr:uid="{63C81461-C21C-401A-9090-3EA458EB9EFE}"/>
    <cellStyle name="Vírgula 5 2 4 5" xfId="43239" xr:uid="{17447B23-FF33-4668-A672-BAD3B3EEA2A3}"/>
    <cellStyle name="Vírgula 5 2 5" xfId="24754" xr:uid="{5B097F38-34C6-40B2-9117-74F88D574AAD}"/>
    <cellStyle name="Vírgula 5 2 5 2" xfId="29235" xr:uid="{1CE69CC2-D54E-4811-9740-39A80F0B4DB9}"/>
    <cellStyle name="Vírgula 5 2 5 3" xfId="40939" xr:uid="{D201B787-1F47-4D23-99F1-F867A801C306}"/>
    <cellStyle name="Vírgula 5 2 5 4" xfId="44460" xr:uid="{94E3A93B-D171-4DA7-BD84-56432640EB50}"/>
    <cellStyle name="Vírgula 5 2 6" xfId="24743" xr:uid="{E3518435-3449-479E-88A4-E305A3471315}"/>
    <cellStyle name="Vírgula 5 2 6 2" xfId="40928" xr:uid="{D8F45E59-A506-4AD3-9D54-2588FE94EBC1}"/>
    <cellStyle name="Vírgula 5 2 7" xfId="25714" xr:uid="{A33F89F0-76A8-44D6-BEB6-36805DC02B5E}"/>
    <cellStyle name="Vírgula 5 2 8" xfId="27272" xr:uid="{F1A41999-0E6F-4F5E-8AEC-9CA6278DF97C}"/>
    <cellStyle name="Vírgula 5 2 9" xfId="35541" xr:uid="{9B4B0F6F-EDBA-45A3-A4AA-23BAE23F85E0}"/>
    <cellStyle name="Vírgula 5 3" xfId="14845" xr:uid="{4B95EA1E-ECA6-484A-9D2C-FCEE4D98D38E}"/>
    <cellStyle name="Vírgula 5 3 2" xfId="24756" xr:uid="{984CC1C9-9C9C-4B3E-96C3-77F10CAA7D35}"/>
    <cellStyle name="Vírgula 5 3 2 2" xfId="24757" xr:uid="{B7BE8F6D-C177-4383-A5E3-B3E9B5918401}"/>
    <cellStyle name="Vírgula 5 3 2 2 2" xfId="30449" xr:uid="{29FE61C1-15F2-4062-B0F7-70E122B7AFAD}"/>
    <cellStyle name="Vírgula 5 3 2 2 3" xfId="40942" xr:uid="{5DB1872D-3CD5-4EC1-8E21-E62A5A25760C}"/>
    <cellStyle name="Vírgula 5 3 2 2 4" xfId="45675" xr:uid="{110CFB0D-4055-459E-8D27-D0033DCAE0F3}"/>
    <cellStyle name="Vírgula 5 3 2 3" xfId="27319" xr:uid="{F4E72028-EA2A-4035-A3B2-E7E3B663AF4C}"/>
    <cellStyle name="Vírgula 5 3 2 4" xfId="40941" xr:uid="{454CA65D-3327-482F-9FF5-4B258DD72DDF}"/>
    <cellStyle name="Vírgula 5 3 2 5" xfId="43231" xr:uid="{E590937F-ACF3-4237-8728-261302BB442F}"/>
    <cellStyle name="Vírgula 5 3 3" xfId="24758" xr:uid="{AD7A063C-A08A-4208-AAA9-9DD33E30DDA1}"/>
    <cellStyle name="Vírgula 5 3 3 2" xfId="29227" xr:uid="{2E1817EE-F983-4786-A380-53286C369E62}"/>
    <cellStyle name="Vírgula 5 3 3 3" xfId="40943" xr:uid="{BD6B30D6-C440-4B17-8D91-462E29FA5CC9}"/>
    <cellStyle name="Vírgula 5 3 3 4" xfId="44452" xr:uid="{5843BF95-52D1-476B-AF8E-CFE42FE5B42E}"/>
    <cellStyle name="Vírgula 5 3 4" xfId="24755" xr:uid="{97CAC5B3-3F23-4E7E-ABCF-B25C38602F6C}"/>
    <cellStyle name="Vírgula 5 3 4 2" xfId="32764" xr:uid="{4BAE93A4-E3AB-4C5C-A872-C8F8844DEF57}"/>
    <cellStyle name="Vírgula 5 3 4 3" xfId="40940" xr:uid="{5EB4D56E-5C16-4582-8CCB-B590D4FA760F}"/>
    <cellStyle name="Vírgula 5 3 4 4" xfId="47511" xr:uid="{8564619E-8C4C-45DE-BD72-290A7DCA302F}"/>
    <cellStyle name="Vírgula 5 3 5" xfId="25706" xr:uid="{69AC56B6-2004-49AB-B1D3-6D8F4B5CE12E}"/>
    <cellStyle name="Vírgula 5 3 6" xfId="27264" xr:uid="{861648CB-CF17-41C5-BF43-D8BA9A60B873}"/>
    <cellStyle name="Vírgula 5 3 7" xfId="35542" xr:uid="{38FC9157-8990-429B-A13A-824055C17525}"/>
    <cellStyle name="Vírgula 5 3 8" xfId="42008" xr:uid="{54F84893-6B4E-4E12-8093-DB642455C566}"/>
    <cellStyle name="Vírgula 5 3 9" xfId="17457" xr:uid="{AAB94CAC-F48D-47BA-8DB6-B2C3E235CE3E}"/>
    <cellStyle name="Vírgula 5 4" xfId="14846" xr:uid="{41143D6E-788A-415B-B159-B7C856FEC738}"/>
    <cellStyle name="Vírgula 5 4 2" xfId="24760" xr:uid="{B68B64AD-B3CA-4D00-A12A-C04128717523}"/>
    <cellStyle name="Vírgula 5 4 2 2" xfId="24761" xr:uid="{7F70F9D7-F918-42E4-8E01-5B960D190BE5}"/>
    <cellStyle name="Vírgula 5 4 2 2 2" xfId="30470" xr:uid="{9EE79903-63AD-4D16-A6B3-EDEB4A9B9C85}"/>
    <cellStyle name="Vírgula 5 4 2 2 3" xfId="40946" xr:uid="{2AF15B9E-9639-471C-8D9F-B034B8128D9C}"/>
    <cellStyle name="Vírgula 5 4 2 2 4" xfId="45696" xr:uid="{2515C710-B787-468D-99DB-944FF80D2AA2}"/>
    <cellStyle name="Vírgula 5 4 2 3" xfId="27231" xr:uid="{F2A0EF1C-BE2E-43B8-9404-4FFE1DEA8C3A}"/>
    <cellStyle name="Vírgula 5 4 2 4" xfId="40945" xr:uid="{4EE22247-658B-4F12-8B92-38A572761826}"/>
    <cellStyle name="Vírgula 5 4 2 5" xfId="43252" xr:uid="{ED3F2AB1-0220-4628-9233-6F59C876D89F}"/>
    <cellStyle name="Vírgula 5 4 3" xfId="24762" xr:uid="{313F22F1-A083-4214-BD1A-EE8EEE6FCB68}"/>
    <cellStyle name="Vírgula 5 4 3 2" xfId="29248" xr:uid="{1A5BE5F2-451F-4594-AFE3-AD1E72DB11E8}"/>
    <cellStyle name="Vírgula 5 4 3 3" xfId="40947" xr:uid="{C0E9BED2-7D2E-49D9-9BFC-D6E372AEE123}"/>
    <cellStyle name="Vírgula 5 4 3 4" xfId="44473" xr:uid="{2B034212-8672-4116-B1CD-3D3A84777E9F}"/>
    <cellStyle name="Vírgula 5 4 4" xfId="24759" xr:uid="{4F6900B5-1092-4BF1-AAFF-FC8EF5287698}"/>
    <cellStyle name="Vírgula 5 4 4 2" xfId="32765" xr:uid="{318C9C01-6C12-4AFA-ACEF-FD0083DF8671}"/>
    <cellStyle name="Vírgula 5 4 4 3" xfId="40944" xr:uid="{E489D259-24CA-424F-A3D8-BD0C46BD6101}"/>
    <cellStyle name="Vírgula 5 4 4 4" xfId="47512" xr:uid="{390BC637-67F0-4C51-9CB9-029D08A92AEA}"/>
    <cellStyle name="Vírgula 5 4 5" xfId="25727" xr:uid="{4D9E985F-04BD-45F1-8E92-90D785E99814}"/>
    <cellStyle name="Vírgula 5 4 6" xfId="27285" xr:uid="{062C5346-BE0E-4CB3-A0B0-4CC2D15E593E}"/>
    <cellStyle name="Vírgula 5 4 7" xfId="35543" xr:uid="{F949E990-5635-4057-8C4E-43C66CF1B67C}"/>
    <cellStyle name="Vírgula 5 4 8" xfId="42029" xr:uid="{ED26B359-21D8-47C4-809D-A42F56A2F834}"/>
    <cellStyle name="Vírgula 5 4 9" xfId="17458" xr:uid="{EC8467B1-0762-48E5-97AB-9D904BF6C3FD}"/>
    <cellStyle name="Vírgula 5 5" xfId="17455" xr:uid="{7BA905CA-71B9-4BB0-98A8-A1943D692A43}"/>
    <cellStyle name="Vírgula 5 5 2" xfId="24764" xr:uid="{5308101D-DA63-4835-9CE2-60A5D041EE5E}"/>
    <cellStyle name="Vírgula 5 5 2 2" xfId="24765" xr:uid="{E7B298D5-EC4A-4E49-9C16-3333AFB66695}"/>
    <cellStyle name="Vírgula 5 5 2 2 2" xfId="30481" xr:uid="{B61E1571-2A75-48E9-AA8B-486E03CC8B3A}"/>
    <cellStyle name="Vírgula 5 5 2 2 3" xfId="40950" xr:uid="{1516EFC1-4F7D-48A7-9393-1A4487CBE38C}"/>
    <cellStyle name="Vírgula 5 5 2 2 4" xfId="45707" xr:uid="{AA078DF8-6B81-4A05-AF0B-7261004DD6D2}"/>
    <cellStyle name="Vírgula 5 5 2 3" xfId="27138" xr:uid="{15FC75F2-96B2-414F-8460-B0E247BFE2B0}"/>
    <cellStyle name="Vírgula 5 5 2 4" xfId="40949" xr:uid="{0259936F-E959-4FD4-89A1-A74E50BF51FD}"/>
    <cellStyle name="Vírgula 5 5 2 5" xfId="43263" xr:uid="{49A0CC4B-7924-4C23-BD82-AF07B52B6D0B}"/>
    <cellStyle name="Vírgula 5 5 3" xfId="24766" xr:uid="{2FD8111F-6E9D-47D1-9906-456CE63DC90F}"/>
    <cellStyle name="Vírgula 5 5 3 2" xfId="29259" xr:uid="{67D1C6F5-E8B0-406A-8EC8-180B7A917574}"/>
    <cellStyle name="Vírgula 5 5 3 3" xfId="40951" xr:uid="{D4F57C78-434C-4CB5-8F7E-7115C616C99F}"/>
    <cellStyle name="Vírgula 5 5 3 4" xfId="44484" xr:uid="{9293A9F6-D11C-41A3-A7D7-2A27DE64E8A5}"/>
    <cellStyle name="Vírgula 5 5 4" xfId="24763" xr:uid="{9C524076-9CFA-4FB2-9140-BE2CEDBA35CE}"/>
    <cellStyle name="Vírgula 5 5 4 2" xfId="40948" xr:uid="{F9E55C0A-6B3E-4D73-92DF-7778C2D3D2BE}"/>
    <cellStyle name="Vírgula 5 5 5" xfId="25738" xr:uid="{BE67424B-9639-4897-97FC-CECF81650132}"/>
    <cellStyle name="Vírgula 5 5 6" xfId="27296" xr:uid="{669949C7-113B-4C52-8A0C-4D81572F34BE}"/>
    <cellStyle name="Vírgula 5 5 7" xfId="35540" xr:uid="{D92089AA-5583-4913-BFAF-249E93F0421C}"/>
    <cellStyle name="Vírgula 5 5 8" xfId="42040" xr:uid="{6D899EA1-D570-4451-B257-627E22253F95}"/>
    <cellStyle name="Vírgula 5 6" xfId="18092" xr:uid="{6B5904F3-6288-4618-906A-DA1F1064F775}"/>
    <cellStyle name="Vírgula 5 6 2" xfId="24970" xr:uid="{163AA411-60C4-454D-9F70-4E8138EE7DE3}"/>
    <cellStyle name="Vírgula 5 6 2 2" xfId="41082" xr:uid="{B1E9A1F0-0AFA-4A79-8988-CCE82537EAF5}"/>
    <cellStyle name="Vírgula 5 6 3" xfId="25692" xr:uid="{4BA2248A-13E8-4E2A-B46B-79887564025C}"/>
    <cellStyle name="Vírgula 5 6 4" xfId="27245" xr:uid="{B50FC414-251B-42DC-A750-CB40A9101EF5}"/>
    <cellStyle name="Vírgula 5 6 5" xfId="35641" xr:uid="{20799EE9-5127-45BA-9012-CD80F5ADB3DE}"/>
    <cellStyle name="Vírgula 6" xfId="14847" xr:uid="{0B019F4F-3E50-40F7-8253-1EAAE4CBB971}"/>
    <cellStyle name="Vírgula 6 2" xfId="15944" xr:uid="{3DCE4D95-8CBE-4C1D-A56C-983D4CD66253}"/>
    <cellStyle name="Vírgula 6 2 2" xfId="24768" xr:uid="{0002C1A1-0A11-42E7-A993-1327C8A8D335}"/>
    <cellStyle name="Vírgula 6 2 2 2" xfId="24769" xr:uid="{33AA3844-B290-42D7-B910-35337C98BA3D}"/>
    <cellStyle name="Vírgula 6 2 2 2 2" xfId="30458" xr:uid="{A9CE7962-B31D-4997-B0C7-6B2342EDA454}"/>
    <cellStyle name="Vírgula 6 2 2 2 3" xfId="40954" xr:uid="{F45209E4-0251-48FA-8124-E3493CEDD506}"/>
    <cellStyle name="Vírgula 6 2 2 2 4" xfId="45684" xr:uid="{E5C1CC6C-BF88-4E8B-860E-4691CABAA751}"/>
    <cellStyle name="Vírgula 6 2 2 3" xfId="27252" xr:uid="{9BEA4B42-2F5F-4097-A23C-07B9F40B0068}"/>
    <cellStyle name="Vírgula 6 2 2 4" xfId="40953" xr:uid="{05B5930E-17A0-485A-97B9-F635BFEC2887}"/>
    <cellStyle name="Vírgula 6 2 2 5" xfId="43240" xr:uid="{76E618AE-3CE5-4611-A1D9-DA997091A71A}"/>
    <cellStyle name="Vírgula 6 2 3" xfId="24770" xr:uid="{919E1CA9-4E81-43F4-9363-FEF3E95C139F}"/>
    <cellStyle name="Vírgula 6 2 3 2" xfId="29236" xr:uid="{2161FE36-CA9C-4DC8-9185-FAF405779E59}"/>
    <cellStyle name="Vírgula 6 2 3 3" xfId="40955" xr:uid="{0CEE0454-8792-435B-B73F-A1A0D1D5EB42}"/>
    <cellStyle name="Vírgula 6 2 3 4" xfId="44461" xr:uid="{31AB87F1-2043-4E8B-ADD2-F57AF5008932}"/>
    <cellStyle name="Vírgula 6 2 4" xfId="24767" xr:uid="{652C5700-ED35-4E17-8F31-487211D5A26C}"/>
    <cellStyle name="Vírgula 6 2 4 2" xfId="40952" xr:uid="{BC434B7A-6171-45B8-8414-D2DFD4D6BE8E}"/>
    <cellStyle name="Vírgula 6 2 5" xfId="25715" xr:uid="{BA834003-A8E7-447D-8F94-DA67B7537633}"/>
    <cellStyle name="Vírgula 6 2 6" xfId="27273" xr:uid="{9A6A76FA-72A2-4FA1-B17F-492C7380EFB1}"/>
    <cellStyle name="Vírgula 6 2 7" xfId="35544" xr:uid="{FD18677C-6263-4959-902E-0108AFA55BDA}"/>
    <cellStyle name="Vírgula 6 2 8" xfId="42017" xr:uid="{94E5B4BA-53AD-42D5-A6D8-94B15A2E1624}"/>
    <cellStyle name="Vírgula 6 2 9" xfId="17459" xr:uid="{29EBFE68-3552-4728-AD9A-0DC6DCD48C13}"/>
    <cellStyle name="Vírgula 6 3" xfId="24771" xr:uid="{A20815D2-6D66-4FAF-A294-40435ED190BF}"/>
    <cellStyle name="Vírgula 6 3 2" xfId="24772" xr:uid="{74816A27-4E29-4086-9C50-EA85F0BD6E9E}"/>
    <cellStyle name="Vírgula 6 3 2 2" xfId="24773" xr:uid="{4FC4D4E7-DDA1-462E-833E-EA06B3BB8C0E}"/>
    <cellStyle name="Vírgula 6 3 2 2 2" xfId="30472" xr:uid="{3A1F70B4-9BC9-4248-818E-CEC113FE0B18}"/>
    <cellStyle name="Vírgula 6 3 2 2 3" xfId="40958" xr:uid="{92E20C3C-4394-4024-995E-80519D99C800}"/>
    <cellStyle name="Vírgula 6 3 2 2 4" xfId="45698" xr:uid="{08491450-8C2D-4C96-ADA5-2BA8A3955DB4}"/>
    <cellStyle name="Vírgula 6 3 2 3" xfId="27204" xr:uid="{841A4B26-7AFD-43AE-810A-631238DBEFD2}"/>
    <cellStyle name="Vírgula 6 3 2 4" xfId="40957" xr:uid="{47F4887C-4F73-4521-BDA8-5792852FE1B8}"/>
    <cellStyle name="Vírgula 6 3 2 5" xfId="43254" xr:uid="{5A3A327F-9603-4F41-8C57-565A5AE09C58}"/>
    <cellStyle name="Vírgula 6 3 3" xfId="24774" xr:uid="{B8B63E31-1655-4D59-9898-4E1B527970AC}"/>
    <cellStyle name="Vírgula 6 3 3 2" xfId="29250" xr:uid="{7939CD4C-6313-4CCB-AE34-12E1B981463C}"/>
    <cellStyle name="Vírgula 6 3 3 3" xfId="40959" xr:uid="{53BCF5E4-775B-41CC-89D7-0E7B01AEE5A6}"/>
    <cellStyle name="Vírgula 6 3 3 4" xfId="44475" xr:uid="{55F984E1-EDA3-4F89-8997-26A659FE8BDF}"/>
    <cellStyle name="Vírgula 6 3 4" xfId="25729" xr:uid="{A8A9E54D-4833-4762-A853-D492EA9FAC4D}"/>
    <cellStyle name="Vírgula 6 3 5" xfId="27287" xr:uid="{7F88EC70-4C9C-4175-B83F-4BBAA4B73C7B}"/>
    <cellStyle name="Vírgula 6 3 6" xfId="40956" xr:uid="{8FE1AC8F-F9DB-4E27-B13F-E63019405ED1}"/>
    <cellStyle name="Vírgula 6 3 7" xfId="42031" xr:uid="{675B7413-1442-4162-9261-D3CA822B484E}"/>
    <cellStyle name="Vírgula 6 4" xfId="18095" xr:uid="{DD753460-054E-4F1A-9759-7F28D4A40583}"/>
    <cellStyle name="Vírgula 6 4 2" xfId="32766" xr:uid="{604B7048-5590-4BD7-991D-A4A0E63784F9}"/>
    <cellStyle name="Vírgula 6 4 3" xfId="35642" xr:uid="{C1464CAA-01A4-4888-93FA-F342099E69AF}"/>
    <cellStyle name="Vírgula 6 4 4" xfId="47513" xr:uid="{87D2795F-DF20-466E-8E2F-8B3DD6366294}"/>
    <cellStyle name="Vírgula 6 5" xfId="25672" xr:uid="{A82A7C18-11AE-4681-A73E-EC9B5936861A}"/>
    <cellStyle name="Vírgula 6 6" xfId="27127" xr:uid="{E1AED7B0-7470-4DF2-BF75-37743F5B2CA8}"/>
    <cellStyle name="Vírgula 6 7" xfId="34189" xr:uid="{061C3D4C-0815-4908-AD88-B9E03BE65BE7}"/>
    <cellStyle name="Vírgula 6 8" xfId="16305" xr:uid="{A81713CA-A5E9-4C9C-9D36-E009F5074DA1}"/>
    <cellStyle name="Vírgula 7" xfId="14848" xr:uid="{185782B5-FA68-400E-840A-68D74DEE5493}"/>
    <cellStyle name="Vírgula 7 2" xfId="24776" xr:uid="{4EBA89C2-9EE7-49EA-80A3-CBBA44307659}"/>
    <cellStyle name="Vírgula 7 2 2" xfId="24777" xr:uid="{F3CE4DF8-BB56-4ACF-8461-EEF85D21DACC}"/>
    <cellStyle name="Vírgula 7 2 2 2" xfId="24778" xr:uid="{F359829F-DC3B-45B8-A9BE-D52FF17048B4}"/>
    <cellStyle name="Vírgula 7 2 2 2 2" xfId="31653" xr:uid="{2EF29AF1-F856-40F5-A14E-2995E11F96B8}"/>
    <cellStyle name="Vírgula 7 2 2 2 3" xfId="40963" xr:uid="{65403FAF-407C-4B9E-AAFE-1ACB42343FAF}"/>
    <cellStyle name="Vírgula 7 2 2 2 4" xfId="46879" xr:uid="{7D722F34-9464-4B65-A9A4-37FB7BB8D3A9}"/>
    <cellStyle name="Vírgula 7 2 2 3" xfId="29210" xr:uid="{E04CBEA0-2232-45EF-B7CD-76055C680723}"/>
    <cellStyle name="Vírgula 7 2 2 4" xfId="40962" xr:uid="{A92735E7-3A26-48C3-BB1E-A92985BDB181}"/>
    <cellStyle name="Vírgula 7 2 2 5" xfId="44435" xr:uid="{BAC0F6FF-4B77-400B-8339-ED6914B22430}"/>
    <cellStyle name="Vírgula 7 2 3" xfId="24779" xr:uid="{A00C2009-2C2D-42ED-A7DD-4479AF2E7506}"/>
    <cellStyle name="Vírgula 7 2 3 2" xfId="30430" xr:uid="{6D460D07-AB54-4103-8CA6-271A3D826AF3}"/>
    <cellStyle name="Vírgula 7 2 3 3" xfId="40964" xr:uid="{F82215AA-01A5-4CFB-916D-D61158E391C4}"/>
    <cellStyle name="Vírgula 7 2 3 4" xfId="45656" xr:uid="{FFCE7120-258F-4F36-BE18-93C4DB2ADC91}"/>
    <cellStyle name="Vírgula 7 2 4" xfId="27125" xr:uid="{AB2B103E-EE47-4560-A586-0C2B121B66C4}"/>
    <cellStyle name="Vírgula 7 2 5" xfId="28487" xr:uid="{1C0EB335-C2A4-486F-9F6A-301471E64508}"/>
    <cellStyle name="Vírgula 7 2 6" xfId="40961" xr:uid="{758806EB-B620-4672-BE02-8D087287AAD4}"/>
    <cellStyle name="Vírgula 7 2 7" xfId="43212" xr:uid="{A95441B0-9B3C-409A-9359-5F7CD9457A1F}"/>
    <cellStyle name="Vírgula 7 3" xfId="24780" xr:uid="{72B78080-E4A4-40BB-AF8A-692831595077}"/>
    <cellStyle name="Vírgula 7 3 2" xfId="24781" xr:uid="{BA4AB343-0E9C-464D-8EA6-E127952E32E6}"/>
    <cellStyle name="Vírgula 7 3 2 2" xfId="24782" xr:uid="{1EAFAB11-1559-48F3-BB83-B46E3B7A4953}"/>
    <cellStyle name="Vírgula 7 3 2 2 2" xfId="30882" xr:uid="{B683C0B2-5071-4414-B0E9-F3AD424D9E54}"/>
    <cellStyle name="Vírgula 7 3 2 2 3" xfId="40967" xr:uid="{153A9FB1-9237-41A2-8D9A-D0F789AEDE48}"/>
    <cellStyle name="Vírgula 7 3 2 2 4" xfId="46108" xr:uid="{191977F2-01FC-465D-AE58-80215C401A4A}"/>
    <cellStyle name="Vírgula 7 3 2 3" xfId="27160" xr:uid="{DA102547-1F50-4CE2-BB2C-01549B5A1034}"/>
    <cellStyle name="Vírgula 7 3 2 4" xfId="40966" xr:uid="{D65C1602-358A-4AFE-90C3-D1B107736FA0}"/>
    <cellStyle name="Vírgula 7 3 2 5" xfId="43664" xr:uid="{1B8C8BEA-0A5D-41D9-B0B2-F256210B5E3A}"/>
    <cellStyle name="Vírgula 7 3 3" xfId="24783" xr:uid="{72F231EE-ED51-4494-B10B-836217EE7D84}"/>
    <cellStyle name="Vírgula 7 3 3 2" xfId="29659" xr:uid="{D84E249E-D3D9-40C8-AC08-D4D011C49087}"/>
    <cellStyle name="Vírgula 7 3 3 3" xfId="40968" xr:uid="{1BBAEE15-A706-4D99-B627-FF1DFF27FA34}"/>
    <cellStyle name="Vírgula 7 3 3 4" xfId="44885" xr:uid="{F6E929CE-3628-481F-A6F4-93D06713BF35}"/>
    <cellStyle name="Vírgula 7 3 4" xfId="26142" xr:uid="{84550435-7609-4686-8BD6-76C2EBFFAE7F}"/>
    <cellStyle name="Vírgula 7 3 5" xfId="27715" xr:uid="{538FC460-28E2-4279-BF82-3F6713951A32}"/>
    <cellStyle name="Vírgula 7 3 6" xfId="40965" xr:uid="{0E05EF39-8DA6-4A02-923A-93C0BA9316CC}"/>
    <cellStyle name="Vírgula 7 3 7" xfId="42441" xr:uid="{CDF21CCF-727F-450B-AC1A-9ADC6722E319}"/>
    <cellStyle name="Vírgula 7 4" xfId="24784" xr:uid="{15DC2377-BC3A-4638-BF42-3F92D410BCB6}"/>
    <cellStyle name="Vírgula 7 4 2" xfId="24785" xr:uid="{7641CBF4-1CCD-4B11-AD01-09678E1215FD}"/>
    <cellStyle name="Vírgula 7 4 2 2" xfId="30436" xr:uid="{0B423098-BF73-4FD1-ADC9-1E1EC21DFF92}"/>
    <cellStyle name="Vírgula 7 4 2 3" xfId="40970" xr:uid="{5301C237-07E8-474F-940D-38CC56D0C10B}"/>
    <cellStyle name="Vírgula 7 4 2 4" xfId="45662" xr:uid="{98E4CC59-CB13-4609-AA24-A092BFB1EB62}"/>
    <cellStyle name="Vírgula 7 4 3" xfId="27241" xr:uid="{FF4D375A-0101-44AE-AAEC-3124AF455784}"/>
    <cellStyle name="Vírgula 7 4 4" xfId="40969" xr:uid="{C68EAC29-29F5-4FAA-A47A-34827A58BEC5}"/>
    <cellStyle name="Vírgula 7 4 5" xfId="43218" xr:uid="{2D9D58D9-C305-4DE4-A92A-FA7E699B7B98}"/>
    <cellStyle name="Vírgula 7 5" xfId="24794" xr:uid="{86031CB2-8E43-43D6-BEA3-DA2764F6548C}"/>
    <cellStyle name="Vírgula 7 5 2" xfId="32767" xr:uid="{A2A537A5-0016-4076-9BB8-8695188CB4AA}"/>
    <cellStyle name="Vírgula 7 5 3" xfId="40979" xr:uid="{423494BF-4D9E-42BB-AD3E-7510A65ACADC}"/>
    <cellStyle name="Vírgula 7 6" xfId="24775" xr:uid="{84CF1B0C-6C42-4874-881E-B5E2CE298522}"/>
    <cellStyle name="Vírgula 7 6 2" xfId="40960" xr:uid="{C7D9E58D-68EC-4E7F-B104-C00067D1EA2A}"/>
    <cellStyle name="Vírgula 7 7" xfId="25693" xr:uid="{1C9845C6-A461-4F0E-A191-2F2FA6985454}"/>
    <cellStyle name="Vírgula 7 8" xfId="27249" xr:uid="{1F8D3988-F93F-4F95-8B85-3FD832AC843D}"/>
    <cellStyle name="Vírgula 8" xfId="14849" xr:uid="{7E7DCA33-F9A7-4FE6-BEC2-20F4AA57347E}"/>
    <cellStyle name="Vírgula 8 2" xfId="24787" xr:uid="{AF78BEDE-3C4E-46DA-A54F-E7FD10CA6E8B}"/>
    <cellStyle name="Vírgula 8 2 2" xfId="24788" xr:uid="{B5EDB2B8-5467-4006-9ED7-7D59FB0A3F4F}"/>
    <cellStyle name="Vírgula 8 2 2 2" xfId="30459" xr:uid="{39E2C607-E2BB-4AF5-8BC5-7C36D1873E5D}"/>
    <cellStyle name="Vírgula 8 2 2 3" xfId="40973" xr:uid="{56121025-E352-4846-A5A0-289C1BF1A477}"/>
    <cellStyle name="Vírgula 8 2 2 4" xfId="45685" xr:uid="{04C02DF9-58E7-4154-BBCF-C34B07C5313F}"/>
    <cellStyle name="Vírgula 8 2 3" xfId="27251" xr:uid="{E63DE557-7D81-48D0-9EA1-EB5808A1D54A}"/>
    <cellStyle name="Vírgula 8 2 4" xfId="40972" xr:uid="{C93577B2-D8E3-47DE-939C-4B3442D2C84E}"/>
    <cellStyle name="Vírgula 8 2 5" xfId="43241" xr:uid="{B5847735-DC92-45E1-829B-4DCD527A76DE}"/>
    <cellStyle name="Vírgula 8 3" xfId="24789" xr:uid="{864725BB-EEBC-44DD-8A4E-18F2B8EB805D}"/>
    <cellStyle name="Vírgula 8 3 2" xfId="29237" xr:uid="{E45E3C4E-AEBD-4C70-8C29-12947123249E}"/>
    <cellStyle name="Vírgula 8 3 3" xfId="40974" xr:uid="{5A63F023-C60B-4DE1-A449-2DA67F769E66}"/>
    <cellStyle name="Vírgula 8 3 4" xfId="44462" xr:uid="{B8E9C2D1-2788-4F75-878B-C5EEC871CE51}"/>
    <cellStyle name="Vírgula 8 4" xfId="24786" xr:uid="{2F101986-15C0-495A-A3FB-580734FD3757}"/>
    <cellStyle name="Vírgula 8 4 2" xfId="32768" xr:uid="{6E73EE81-1ED7-49A2-AEA7-9BCAD882C303}"/>
    <cellStyle name="Vírgula 8 4 3" xfId="40971" xr:uid="{F66AAA43-8425-4896-A5FF-E8EE4918F0CE}"/>
    <cellStyle name="Vírgula 8 5" xfId="25716" xr:uid="{E7AEEF9B-5F31-41AF-BECD-7720266D2B7E}"/>
    <cellStyle name="Vírgula 8 6" xfId="27274" xr:uid="{1FBFF452-45CE-473B-B64A-470F10AC8C53}"/>
    <cellStyle name="Vírgula 8 7" xfId="42018" xr:uid="{7BE5AE47-4FFB-494B-B01D-FA7021139BB6}"/>
    <cellStyle name="Vírgula 9" xfId="14850" xr:uid="{9D693D13-DB0E-4D66-9A54-53DA569C443A}"/>
    <cellStyle name="Vírgula 9 2" xfId="24791" xr:uid="{B55C4996-C784-4DB5-A751-8EFB38AFEC93}"/>
    <cellStyle name="Vírgula 9 2 2" xfId="24792" xr:uid="{6538C0B4-4C7C-41BD-9F45-7C52D9F08142}"/>
    <cellStyle name="Vírgula 9 2 2 2" xfId="31625" xr:uid="{B587A7F0-94C2-454F-9D7F-C298E5BB0BEB}"/>
    <cellStyle name="Vírgula 9 2 2 3" xfId="40977" xr:uid="{C61DB437-B8B1-4B3F-8C35-AA776EBE03B9}"/>
    <cellStyle name="Vírgula 9 2 2 4" xfId="46851" xr:uid="{538CE297-5FEC-44B6-9CA2-A33C39D4A156}"/>
    <cellStyle name="Vírgula 9 2 3" xfId="29182" xr:uid="{2886B11C-FB25-44B3-932F-76B812AE44E4}"/>
    <cellStyle name="Vírgula 9 2 4" xfId="40976" xr:uid="{5013BF44-69D1-4021-87DB-250F045A0A94}"/>
    <cellStyle name="Vírgula 9 2 5" xfId="44407" xr:uid="{7AE83AED-96B5-4ED2-AA26-0AE72A15C056}"/>
    <cellStyle name="Vírgula 9 3" xfId="24793" xr:uid="{E70529A5-7527-4882-A2C0-9BAC19EECA1D}"/>
    <cellStyle name="Vírgula 9 3 2" xfId="30402" xr:uid="{F7158143-362C-4F47-8CF4-A06319013467}"/>
    <cellStyle name="Vírgula 9 3 3" xfId="40978" xr:uid="{BB37886B-473E-4C4F-A38D-48FAA73A8827}"/>
    <cellStyle name="Vírgula 9 3 4" xfId="45628" xr:uid="{168B64AE-515F-448B-A7D9-3A2D27702F0B}"/>
    <cellStyle name="Vírgula 9 4" xfId="24790" xr:uid="{1CCC4E35-2239-4099-B6AC-DE02D4DD140D}"/>
    <cellStyle name="Vírgula 9 4 2" xfId="32769" xr:uid="{FD36630C-C252-484C-846F-6A288404D9CA}"/>
    <cellStyle name="Vírgula 9 4 3" xfId="40975" xr:uid="{8C6C2994-1A81-4D8D-A404-205A8AED4BD7}"/>
    <cellStyle name="Vírgula 9 4 4" xfId="47514" xr:uid="{4706D74B-8701-41E5-B8EE-7052B0BFD7EC}"/>
    <cellStyle name="Vírgula 9 5" xfId="26885" xr:uid="{F43F6369-318E-4A43-B9D2-F1E451123C55}"/>
    <cellStyle name="Vírgula 9 5 2" xfId="33977" xr:uid="{A2896F3D-2C34-47D3-BF7B-3666A39E37C0}"/>
    <cellStyle name="Vírgula 9 5 3" xfId="48856" xr:uid="{3D40368D-BE61-4AC8-A2FA-AACAF36968C2}"/>
    <cellStyle name="Vírgula 9 6" xfId="28458" xr:uid="{B39E6A6B-6EE8-4683-B3FD-E14A7657AF73}"/>
    <cellStyle name="Vírgula 9 7" xfId="35545" xr:uid="{67EBF74A-D083-4E6F-83E7-13DC1DE04F29}"/>
    <cellStyle name="Vírgula 9 8" xfId="43184" xr:uid="{C3177073-91FE-448E-B81F-68CE21AABF19}"/>
    <cellStyle name="Vírgula 9 9" xfId="17460" xr:uid="{9A495297-AEDF-46EC-B1C8-0689C26301C1}"/>
    <cellStyle name="Warning Text" xfId="14851" xr:uid="{1E70EC10-6429-446B-A3C7-D693CA7071D8}"/>
    <cellStyle name="Warning Text 2" xfId="15901" xr:uid="{3791D3FB-9C44-464A-B137-904631851F1F}"/>
  </cellStyles>
  <dxfs count="0"/>
  <tableStyles count="0" defaultTableStyle="TableStyleMedium9" defaultPivotStyle="PivotStyleLight16"/>
  <colors>
    <mruColors>
      <color rgb="FF006F43"/>
      <color rgb="FFFFCCCC"/>
      <color rgb="FF002060"/>
      <color rgb="FFFF9999"/>
      <color rgb="FF0052CC"/>
      <color rgb="FFC16E22"/>
      <color rgb="FF7DA7D9"/>
      <color rgb="FF51B94A"/>
      <color rgb="FFFFC20F"/>
      <color rgb="FFF4DAC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18" Type="http://schemas.microsoft.com/office/2022/10/relationships/richValueRel" Target="richData/richValueRel.xml"/><Relationship Id="rId3" Type="http://schemas.openxmlformats.org/officeDocument/2006/relationships/worksheet" Target="worksheets/sheet3.xml"/><Relationship Id="rId21" Type="http://schemas.microsoft.com/office/2017/06/relationships/rdRichValueTypes" Target="richData/rdRichValueTyp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eetMetadata" Target="metadata.xml"/><Relationship Id="rId25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microsoft.com/office/2017/06/relationships/rdRichValueStructure" Target="richData/rdrichvaluestructure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23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19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Relationship Id="rId22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hyperlink" Target="#'Operational Results'!A1"/><Relationship Id="rId3" Type="http://schemas.openxmlformats.org/officeDocument/2006/relationships/hyperlink" Target="#'Cash Flow'!A1"/><Relationship Id="rId7" Type="http://schemas.openxmlformats.org/officeDocument/2006/relationships/hyperlink" Target="#'Cash Flow - Resume'!A1"/><Relationship Id="rId12" Type="http://schemas.openxmlformats.org/officeDocument/2006/relationships/hyperlink" Target="#NAV!A1"/><Relationship Id="rId2" Type="http://schemas.openxmlformats.org/officeDocument/2006/relationships/hyperlink" Target="#'Balance Sheet'!A1"/><Relationship Id="rId1" Type="http://schemas.openxmlformats.org/officeDocument/2006/relationships/image" Target="../media/image2.png"/><Relationship Id="rId6" Type="http://schemas.openxmlformats.org/officeDocument/2006/relationships/hyperlink" Target="#'Gross Income by Crop'!A1"/><Relationship Id="rId11" Type="http://schemas.openxmlformats.org/officeDocument/2006/relationships/hyperlink" Target="#Portfolio!A1"/><Relationship Id="rId5" Type="http://schemas.openxmlformats.org/officeDocument/2006/relationships/hyperlink" Target="#'Income Statement'!A1"/><Relationship Id="rId10" Type="http://schemas.openxmlformats.org/officeDocument/2006/relationships/hyperlink" Target="#Dividends!A1"/><Relationship Id="rId4" Type="http://schemas.openxmlformats.org/officeDocument/2006/relationships/hyperlink" Target="#EBITDA!A1"/><Relationship Id="rId9" Type="http://schemas.openxmlformats.org/officeDocument/2006/relationships/hyperlink" Target="#Debt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Hom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16</xdr:col>
      <xdr:colOff>262466</xdr:colOff>
      <xdr:row>30</xdr:row>
      <xdr:rowOff>117856</xdr:rowOff>
    </xdr:to>
    <xdr:pic>
      <xdr:nvPicPr>
        <xdr:cNvPr id="15" name="Imagem 14">
          <a:extLst>
            <a:ext uri="{FF2B5EF4-FFF2-40B4-BE49-F238E27FC236}">
              <a16:creationId xmlns:a16="http://schemas.microsoft.com/office/drawing/2014/main" id="{719E1DE9-D269-2262-6741-676592F2B78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0845799" cy="5197856"/>
        </a:xfrm>
        <a:prstGeom prst="rect">
          <a:avLst/>
        </a:prstGeom>
      </xdr:spPr>
    </xdr:pic>
    <xdr:clientData/>
  </xdr:twoCellAnchor>
  <xdr:oneCellAnchor>
    <xdr:from>
      <xdr:col>3</xdr:col>
      <xdr:colOff>426317</xdr:colOff>
      <xdr:row>0</xdr:row>
      <xdr:rowOff>0</xdr:rowOff>
    </xdr:from>
    <xdr:ext cx="4471195" cy="797654"/>
    <xdr:sp macro="" textlink="">
      <xdr:nvSpPr>
        <xdr:cNvPr id="3" name="CaixaDeTexto 2">
          <a:extLst>
            <a:ext uri="{FF2B5EF4-FFF2-40B4-BE49-F238E27FC236}">
              <a16:creationId xmlns:a16="http://schemas.microsoft.com/office/drawing/2014/main" id="{E06A422F-2248-4A22-90B6-55A890F6FBF3}"/>
            </a:ext>
          </a:extLst>
        </xdr:cNvPr>
        <xdr:cNvSpPr txBox="1"/>
      </xdr:nvSpPr>
      <xdr:spPr>
        <a:xfrm>
          <a:off x="2407517" y="246784"/>
          <a:ext cx="4471195" cy="7976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2200" b="1">
              <a:solidFill>
                <a:srgbClr val="006F43"/>
              </a:solidFill>
              <a:latin typeface="Lexend" pitchFamily="2" charset="0"/>
              <a:cs typeface="Arial" pitchFamily="34" charset="0"/>
            </a:rPr>
            <a:t>Informações Financeiras</a:t>
          </a:r>
        </a:p>
        <a:p>
          <a:pPr algn="ctr"/>
          <a:r>
            <a:rPr lang="pt-BR" sz="2200" b="1" baseline="0">
              <a:solidFill>
                <a:srgbClr val="006F43"/>
              </a:solidFill>
              <a:latin typeface="Lexend" pitchFamily="2" charset="0"/>
              <a:ea typeface="+mn-ea"/>
              <a:cs typeface="Arial" pitchFamily="34" charset="0"/>
            </a:rPr>
            <a:t>Financial Information</a:t>
          </a:r>
          <a:endParaRPr lang="pt-BR" sz="2200" b="0" baseline="0">
            <a:solidFill>
              <a:srgbClr val="006F43"/>
            </a:solidFill>
            <a:latin typeface="Lexend" pitchFamily="2" charset="0"/>
            <a:ea typeface="+mn-ea"/>
            <a:cs typeface="Arial" pitchFamily="34" charset="0"/>
          </a:endParaRPr>
        </a:p>
      </xdr:txBody>
    </xdr:sp>
    <xdr:clientData/>
  </xdr:oneCellAnchor>
  <xdr:oneCellAnchor>
    <xdr:from>
      <xdr:col>11</xdr:col>
      <xdr:colOff>384271</xdr:colOff>
      <xdr:row>8</xdr:row>
      <xdr:rowOff>80639</xdr:rowOff>
    </xdr:from>
    <xdr:ext cx="2940820" cy="1219565"/>
    <xdr:sp macro="" textlink="">
      <xdr:nvSpPr>
        <xdr:cNvPr id="4" name="CaixaDeTexto 3">
          <a:extLst>
            <a:ext uri="{FF2B5EF4-FFF2-40B4-BE49-F238E27FC236}">
              <a16:creationId xmlns:a16="http://schemas.microsoft.com/office/drawing/2014/main" id="{3B2F32DA-1F82-4FA2-8F9E-D65AAB5FFA01}"/>
            </a:ext>
          </a:extLst>
        </xdr:cNvPr>
        <xdr:cNvSpPr txBox="1"/>
      </xdr:nvSpPr>
      <xdr:spPr>
        <a:xfrm>
          <a:off x="7760431" y="1482719"/>
          <a:ext cx="2940820" cy="121956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200" b="1">
              <a:solidFill>
                <a:schemeClr val="bg1"/>
              </a:solidFill>
              <a:latin typeface="Lexend" pitchFamily="2" charset="0"/>
              <a:cs typeface="Arial" pitchFamily="34" charset="0"/>
            </a:rPr>
            <a:t>Time de RI / IR Team</a:t>
          </a:r>
          <a:r>
            <a:rPr lang="pt-BR" sz="1200" b="1" baseline="0">
              <a:solidFill>
                <a:schemeClr val="bg1"/>
              </a:solidFill>
              <a:latin typeface="Lexend" pitchFamily="2" charset="0"/>
              <a:cs typeface="Arial" pitchFamily="34" charset="0"/>
            </a:rPr>
            <a:t>:</a:t>
          </a:r>
        </a:p>
        <a:p>
          <a:pPr algn="ctr"/>
          <a:r>
            <a:rPr lang="pt-BR" sz="1200" b="0" baseline="0">
              <a:solidFill>
                <a:schemeClr val="bg1"/>
              </a:solidFill>
              <a:latin typeface="Lexend" pitchFamily="2" charset="0"/>
              <a:cs typeface="Arial" pitchFamily="34" charset="0"/>
            </a:rPr>
            <a:t>Ana Paula Ribeiro Gama</a:t>
          </a:r>
        </a:p>
        <a:p>
          <a:pPr algn="ctr"/>
          <a:r>
            <a:rPr lang="pt-BR" sz="1200" b="0" baseline="0">
              <a:solidFill>
                <a:schemeClr val="bg1"/>
              </a:solidFill>
              <a:latin typeface="Lexend" pitchFamily="2" charset="0"/>
              <a:cs typeface="Arial" pitchFamily="34" charset="0"/>
            </a:rPr>
            <a:t>Deise Davanzo</a:t>
          </a:r>
        </a:p>
        <a:p>
          <a:pPr algn="ctr"/>
          <a:r>
            <a:rPr lang="pt-BR" sz="1200" b="0" baseline="0">
              <a:solidFill>
                <a:schemeClr val="bg1"/>
              </a:solidFill>
              <a:latin typeface="Lexend" pitchFamily="2" charset="0"/>
              <a:cs typeface="Arial" pitchFamily="34" charset="0"/>
            </a:rPr>
            <a:t>Camila Vitória Stankevicius</a:t>
          </a:r>
        </a:p>
        <a:p>
          <a:pPr algn="ctr"/>
          <a:r>
            <a:rPr lang="pt-BR" sz="1200" b="0" baseline="0">
              <a:solidFill>
                <a:schemeClr val="bg1"/>
              </a:solidFill>
              <a:latin typeface="Lexend" pitchFamily="2" charset="0"/>
              <a:cs typeface="Arial" pitchFamily="34" charset="0"/>
            </a:rPr>
            <a:t>Drielly Coletti</a:t>
          </a:r>
        </a:p>
        <a:p>
          <a:pPr algn="ctr"/>
          <a:endParaRPr lang="pt-BR" sz="1200" b="0" baseline="0">
            <a:solidFill>
              <a:schemeClr val="bg1"/>
            </a:solidFill>
            <a:latin typeface="Lexend" pitchFamily="2" charset="0"/>
            <a:cs typeface="Arial" pitchFamily="34" charset="0"/>
          </a:endParaRPr>
        </a:p>
      </xdr:txBody>
    </xdr:sp>
    <xdr:clientData/>
  </xdr:oneCellAnchor>
  <xdr:oneCellAnchor>
    <xdr:from>
      <xdr:col>11</xdr:col>
      <xdr:colOff>594413</xdr:colOff>
      <xdr:row>16</xdr:row>
      <xdr:rowOff>43516</xdr:rowOff>
    </xdr:from>
    <xdr:ext cx="2511124" cy="477054"/>
    <xdr:sp macro="" textlink="">
      <xdr:nvSpPr>
        <xdr:cNvPr id="5" name="CaixaDeTexto 4">
          <a:extLst>
            <a:ext uri="{FF2B5EF4-FFF2-40B4-BE49-F238E27FC236}">
              <a16:creationId xmlns:a16="http://schemas.microsoft.com/office/drawing/2014/main" id="{15F03A70-C699-4D53-B878-9526194875BF}"/>
            </a:ext>
          </a:extLst>
        </xdr:cNvPr>
        <xdr:cNvSpPr txBox="1"/>
      </xdr:nvSpPr>
      <xdr:spPr>
        <a:xfrm>
          <a:off x="7833413" y="3160789"/>
          <a:ext cx="2511124" cy="477054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ctr"/>
          <a:r>
            <a:rPr lang="pt-BR" sz="1200" b="1" baseline="0">
              <a:solidFill>
                <a:schemeClr val="bg1"/>
              </a:solidFill>
              <a:latin typeface="Lexend" pitchFamily="2" charset="0"/>
              <a:cs typeface="Arial" pitchFamily="34" charset="0"/>
            </a:rPr>
            <a:t>Contato de RI / IR Contact</a:t>
          </a:r>
        </a:p>
        <a:p>
          <a:pPr algn="ctr"/>
          <a:r>
            <a:rPr lang="pt-BR" sz="1200" b="0">
              <a:solidFill>
                <a:schemeClr val="bg1"/>
              </a:solidFill>
              <a:latin typeface="Lexend" pitchFamily="2" charset="0"/>
              <a:cs typeface="Arial" pitchFamily="34" charset="0"/>
            </a:rPr>
            <a:t>E-mail: ri@brasil-agro.com</a:t>
          </a:r>
        </a:p>
      </xdr:txBody>
    </xdr:sp>
    <xdr:clientData/>
  </xdr:oneCellAnchor>
  <xdr:twoCellAnchor>
    <xdr:from>
      <xdr:col>1</xdr:col>
      <xdr:colOff>366184</xdr:colOff>
      <xdr:row>7</xdr:row>
      <xdr:rowOff>137886</xdr:rowOff>
    </xdr:from>
    <xdr:to>
      <xdr:col>4</xdr:col>
      <xdr:colOff>17236</xdr:colOff>
      <xdr:row>11</xdr:row>
      <xdr:rowOff>66221</xdr:rowOff>
    </xdr:to>
    <xdr:sp macro="[0]!Balanço4" textlink="">
      <xdr:nvSpPr>
        <xdr:cNvPr id="6" name="Retângulo de cantos arredondados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9FB74039-680B-4A13-8EAC-4CAC288E1B4C}"/>
            </a:ext>
          </a:extLst>
        </xdr:cNvPr>
        <xdr:cNvSpPr/>
      </xdr:nvSpPr>
      <xdr:spPr>
        <a:xfrm>
          <a:off x="1026584" y="1680936"/>
          <a:ext cx="1632252" cy="614135"/>
        </a:xfrm>
        <a:prstGeom prst="roundRect">
          <a:avLst/>
        </a:prstGeom>
        <a:solidFill>
          <a:srgbClr val="002060"/>
        </a:solidFill>
        <a:ln w="25400" cap="flat" cmpd="sng" algn="ctr">
          <a:noFill/>
          <a:prstDash val="soli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Balanço Patrimonial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Balance Sheet</a:t>
          </a:r>
        </a:p>
      </xdr:txBody>
    </xdr:sp>
    <xdr:clientData/>
  </xdr:twoCellAnchor>
  <xdr:twoCellAnchor>
    <xdr:from>
      <xdr:col>7</xdr:col>
      <xdr:colOff>62937</xdr:colOff>
      <xdr:row>7</xdr:row>
      <xdr:rowOff>143521</xdr:rowOff>
    </xdr:from>
    <xdr:to>
      <xdr:col>9</xdr:col>
      <xdr:colOff>370527</xdr:colOff>
      <xdr:row>11</xdr:row>
      <xdr:rowOff>57412</xdr:rowOff>
    </xdr:to>
    <xdr:sp macro="[0]!DRE" textlink="">
      <xdr:nvSpPr>
        <xdr:cNvPr id="7" name="Retângulo de cantos arredondados 2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15171E6-393F-470B-A8AF-8680EB1E7C3A}"/>
            </a:ext>
          </a:extLst>
        </xdr:cNvPr>
        <xdr:cNvSpPr/>
      </xdr:nvSpPr>
      <xdr:spPr>
        <a:xfrm>
          <a:off x="4685737" y="1686571"/>
          <a:ext cx="1628390" cy="599691"/>
        </a:xfrm>
        <a:prstGeom prst="roundRect">
          <a:avLst/>
        </a:prstGeom>
        <a:solidFill>
          <a:srgbClr val="002060"/>
        </a:solidFill>
        <a:ln w="25400" cap="flat" cmpd="sng" algn="ctr">
          <a:noFill/>
          <a:prstDash val="soli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Fluxo de Caixa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Cash Flow</a:t>
          </a:r>
          <a:endParaRPr kumimoji="0" lang="pt-BR" sz="900" b="0" i="0" u="none" strike="noStrike" kern="0" cap="none" spc="0" normalizeH="0" baseline="0" noProof="0">
            <a:ln>
              <a:noFill/>
            </a:ln>
            <a:solidFill>
              <a:sysClr val="window" lastClr="FFFFFF"/>
            </a:solidFill>
            <a:effectLst/>
            <a:uLnTx/>
            <a:uFillTx/>
            <a:latin typeface="Lexend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4</xdr:col>
      <xdr:colOff>196699</xdr:colOff>
      <xdr:row>12</xdr:row>
      <xdr:rowOff>27958</xdr:rowOff>
    </xdr:from>
    <xdr:to>
      <xdr:col>6</xdr:col>
      <xdr:colOff>537180</xdr:colOff>
      <xdr:row>15</xdr:row>
      <xdr:rowOff>121325</xdr:rowOff>
    </xdr:to>
    <xdr:sp macro="[0]!IRFS_balanço" textlink="">
      <xdr:nvSpPr>
        <xdr:cNvPr id="8" name="Retângulo de cantos arredondados 12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C188CF6B-24DB-4EBF-85E4-532643A91720}"/>
            </a:ext>
          </a:extLst>
        </xdr:cNvPr>
        <xdr:cNvSpPr/>
      </xdr:nvSpPr>
      <xdr:spPr>
        <a:xfrm>
          <a:off x="2838299" y="2428258"/>
          <a:ext cx="1661281" cy="607717"/>
        </a:xfrm>
        <a:prstGeom prst="roundRect">
          <a:avLst/>
        </a:prstGeom>
        <a:solidFill>
          <a:srgbClr val="002060"/>
        </a:solidFill>
        <a:ln w="25400" cap="flat" cmpd="sng" algn="ctr">
          <a:noFill/>
          <a:prstDash val="soli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EBITDA</a:t>
          </a:r>
          <a:b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</a:b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LAJIDA</a:t>
          </a:r>
        </a:p>
      </xdr:txBody>
    </xdr:sp>
    <xdr:clientData/>
  </xdr:twoCellAnchor>
  <xdr:twoCellAnchor>
    <xdr:from>
      <xdr:col>4</xdr:col>
      <xdr:colOff>200549</xdr:colOff>
      <xdr:row>7</xdr:row>
      <xdr:rowOff>148634</xdr:rowOff>
    </xdr:from>
    <xdr:to>
      <xdr:col>6</xdr:col>
      <xdr:colOff>511506</xdr:colOff>
      <xdr:row>11</xdr:row>
      <xdr:rowOff>51940</xdr:rowOff>
    </xdr:to>
    <xdr:sp macro="[0]!IFRS_DRE" textlink="">
      <xdr:nvSpPr>
        <xdr:cNvPr id="10" name="Retângulo de cantos arredondados 1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84E085A3-0F1F-4116-8751-039BD97D3520}"/>
            </a:ext>
          </a:extLst>
        </xdr:cNvPr>
        <xdr:cNvSpPr/>
      </xdr:nvSpPr>
      <xdr:spPr>
        <a:xfrm>
          <a:off x="2842149" y="1691684"/>
          <a:ext cx="1631757" cy="589106"/>
        </a:xfrm>
        <a:prstGeom prst="roundRect">
          <a:avLst/>
        </a:prstGeom>
        <a:solidFill>
          <a:srgbClr val="002060"/>
        </a:solidFill>
        <a:ln w="25400" cap="flat" cmpd="sng" algn="ctr">
          <a:noFill/>
          <a:prstDash val="soli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Demonstrações de Resultados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Income Statement</a:t>
          </a:r>
        </a:p>
      </xdr:txBody>
    </xdr:sp>
    <xdr:clientData/>
  </xdr:twoCellAnchor>
  <xdr:twoCellAnchor>
    <xdr:from>
      <xdr:col>1</xdr:col>
      <xdr:colOff>353555</xdr:colOff>
      <xdr:row>16</xdr:row>
      <xdr:rowOff>119978</xdr:rowOff>
    </xdr:from>
    <xdr:to>
      <xdr:col>4</xdr:col>
      <xdr:colOff>39229</xdr:colOff>
      <xdr:row>20</xdr:row>
      <xdr:rowOff>25399</xdr:rowOff>
    </xdr:to>
    <xdr:sp macro="[0]!IFRS_Fluxo_de_Caixa" textlink="">
      <xdr:nvSpPr>
        <xdr:cNvPr id="11" name="Retângulo de cantos arredondados 15">
          <a:hlinkClick xmlns:r="http://schemas.openxmlformats.org/officeDocument/2006/relationships" r:id="rId6"/>
          <a:extLst>
            <a:ext uri="{FF2B5EF4-FFF2-40B4-BE49-F238E27FC236}">
              <a16:creationId xmlns:a16="http://schemas.microsoft.com/office/drawing/2014/main" id="{0F2E0F1D-28E4-4165-91E6-6CF0B9580517}"/>
            </a:ext>
          </a:extLst>
        </xdr:cNvPr>
        <xdr:cNvSpPr/>
      </xdr:nvSpPr>
      <xdr:spPr>
        <a:xfrm>
          <a:off x="1015013" y="2829311"/>
          <a:ext cx="1670049" cy="582755"/>
        </a:xfrm>
        <a:prstGeom prst="roundRect">
          <a:avLst/>
        </a:prstGeom>
        <a:solidFill>
          <a:srgbClr val="002060"/>
        </a:solidFill>
        <a:ln w="25400" cap="flat" cmpd="sng" algn="ctr">
          <a:noFill/>
          <a:prstDash val="soli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Resut. Bruto por Cultura</a:t>
          </a:r>
          <a:b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</a:b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Gross Income by Crop </a:t>
          </a:r>
        </a:p>
      </xdr:txBody>
    </xdr:sp>
    <xdr:clientData/>
  </xdr:twoCellAnchor>
  <xdr:twoCellAnchor>
    <xdr:from>
      <xdr:col>1</xdr:col>
      <xdr:colOff>374499</xdr:colOff>
      <xdr:row>12</xdr:row>
      <xdr:rowOff>47008</xdr:rowOff>
    </xdr:from>
    <xdr:to>
      <xdr:col>4</xdr:col>
      <xdr:colOff>54580</xdr:colOff>
      <xdr:row>15</xdr:row>
      <xdr:rowOff>140375</xdr:rowOff>
    </xdr:to>
    <xdr:sp macro="[0]!IRFS_balanço" textlink="">
      <xdr:nvSpPr>
        <xdr:cNvPr id="12" name="Retângulo de cantos arredondados 12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74B0D9A-F8CF-6898-A4D9-7F8BE8A9BE43}"/>
            </a:ext>
          </a:extLst>
        </xdr:cNvPr>
        <xdr:cNvSpPr/>
      </xdr:nvSpPr>
      <xdr:spPr>
        <a:xfrm>
          <a:off x="1034899" y="2447308"/>
          <a:ext cx="1661281" cy="607717"/>
        </a:xfrm>
        <a:prstGeom prst="roundRect">
          <a:avLst/>
        </a:prstGeom>
        <a:solidFill>
          <a:srgbClr val="002060"/>
        </a:solidFill>
        <a:ln w="25400" cap="flat" cmpd="sng" algn="ctr">
          <a:noFill/>
          <a:prstDash val="soli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Fluxo de Caixa - Resumo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Cash Flow - Resume</a:t>
          </a:r>
        </a:p>
      </xdr:txBody>
    </xdr:sp>
    <xdr:clientData/>
  </xdr:twoCellAnchor>
  <xdr:twoCellAnchor>
    <xdr:from>
      <xdr:col>7</xdr:col>
      <xdr:colOff>55791</xdr:colOff>
      <xdr:row>12</xdr:row>
      <xdr:rowOff>19889</xdr:rowOff>
    </xdr:from>
    <xdr:to>
      <xdr:col>9</xdr:col>
      <xdr:colOff>400998</xdr:colOff>
      <xdr:row>15</xdr:row>
      <xdr:rowOff>88679</xdr:rowOff>
    </xdr:to>
    <xdr:sp macro="[0]!IFRS_Fluxo_de_Caixa" textlink="">
      <xdr:nvSpPr>
        <xdr:cNvPr id="14" name="Retângulo de cantos arredondados 15">
          <a:hlinkClick xmlns:r="http://schemas.openxmlformats.org/officeDocument/2006/relationships" r:id="rId8"/>
          <a:extLst>
            <a:ext uri="{FF2B5EF4-FFF2-40B4-BE49-F238E27FC236}">
              <a16:creationId xmlns:a16="http://schemas.microsoft.com/office/drawing/2014/main" id="{367E82DF-93F3-0B6C-75A8-E36B2EDF81F6}"/>
            </a:ext>
          </a:extLst>
        </xdr:cNvPr>
        <xdr:cNvSpPr/>
      </xdr:nvSpPr>
      <xdr:spPr>
        <a:xfrm>
          <a:off x="4678591" y="2420189"/>
          <a:ext cx="1666007" cy="583140"/>
        </a:xfrm>
        <a:prstGeom prst="roundRect">
          <a:avLst/>
        </a:prstGeom>
        <a:solidFill>
          <a:srgbClr val="002060"/>
        </a:solidFill>
        <a:ln w="25400" cap="flat" cmpd="sng" algn="ctr">
          <a:noFill/>
          <a:prstDash val="soli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Resultados Operacionais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Operational Results</a:t>
          </a:r>
        </a:p>
      </xdr:txBody>
    </xdr:sp>
    <xdr:clientData/>
  </xdr:twoCellAnchor>
  <xdr:twoCellAnchor>
    <xdr:from>
      <xdr:col>4</xdr:col>
      <xdr:colOff>193747</xdr:colOff>
      <xdr:row>16</xdr:row>
      <xdr:rowOff>124211</xdr:rowOff>
    </xdr:from>
    <xdr:to>
      <xdr:col>6</xdr:col>
      <xdr:colOff>541937</xdr:colOff>
      <xdr:row>20</xdr:row>
      <xdr:rowOff>29632</xdr:rowOff>
    </xdr:to>
    <xdr:sp macro="[0]!IFRS_Fluxo_de_Caixa" textlink="">
      <xdr:nvSpPr>
        <xdr:cNvPr id="18" name="Retângulo de cantos arredondados 15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4FC54107-1D0F-4002-B26D-028C176FE854}"/>
            </a:ext>
          </a:extLst>
        </xdr:cNvPr>
        <xdr:cNvSpPr/>
      </xdr:nvSpPr>
      <xdr:spPr>
        <a:xfrm>
          <a:off x="2839580" y="2833544"/>
          <a:ext cx="1671107" cy="582755"/>
        </a:xfrm>
        <a:prstGeom prst="roundRect">
          <a:avLst/>
        </a:prstGeom>
        <a:solidFill>
          <a:srgbClr val="002060"/>
        </a:solidFill>
        <a:ln w="25400" cap="flat" cmpd="sng" algn="ctr">
          <a:noFill/>
          <a:prstDash val="soli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Endividamento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Debt</a:t>
          </a:r>
        </a:p>
      </xdr:txBody>
    </xdr:sp>
    <xdr:clientData/>
  </xdr:twoCellAnchor>
  <xdr:twoCellAnchor>
    <xdr:from>
      <xdr:col>3</xdr:col>
      <xdr:colOff>18063</xdr:colOff>
      <xdr:row>21</xdr:row>
      <xdr:rowOff>70236</xdr:rowOff>
    </xdr:from>
    <xdr:to>
      <xdr:col>5</xdr:col>
      <xdr:colOff>365195</xdr:colOff>
      <xdr:row>24</xdr:row>
      <xdr:rowOff>147107</xdr:rowOff>
    </xdr:to>
    <xdr:sp macro="[0]!IFRS_Fluxo_de_Caixa" textlink="">
      <xdr:nvSpPr>
        <xdr:cNvPr id="19" name="Retângulo de cantos arredondados 15">
          <a:hlinkClick xmlns:r="http://schemas.openxmlformats.org/officeDocument/2006/relationships" r:id="rId10"/>
          <a:extLst>
            <a:ext uri="{FF2B5EF4-FFF2-40B4-BE49-F238E27FC236}">
              <a16:creationId xmlns:a16="http://schemas.microsoft.com/office/drawing/2014/main" id="{C1A0989A-C79F-4847-8C8B-85B455607FA1}"/>
            </a:ext>
          </a:extLst>
        </xdr:cNvPr>
        <xdr:cNvSpPr/>
      </xdr:nvSpPr>
      <xdr:spPr>
        <a:xfrm>
          <a:off x="1999263" y="4013586"/>
          <a:ext cx="1667932" cy="591221"/>
        </a:xfrm>
        <a:prstGeom prst="roundRect">
          <a:avLst/>
        </a:prstGeom>
        <a:solidFill>
          <a:srgbClr val="002060"/>
        </a:solidFill>
        <a:ln w="25400" cap="flat" cmpd="sng" algn="ctr">
          <a:noFill/>
          <a:prstDash val="soli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Dividendos</a:t>
          </a:r>
          <a:b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</a:b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Dividends</a:t>
          </a:r>
        </a:p>
      </xdr:txBody>
    </xdr:sp>
    <xdr:clientData/>
  </xdr:twoCellAnchor>
  <xdr:twoCellAnchor>
    <xdr:from>
      <xdr:col>5</xdr:col>
      <xdr:colOff>608613</xdr:colOff>
      <xdr:row>21</xdr:row>
      <xdr:rowOff>70236</xdr:rowOff>
    </xdr:from>
    <xdr:to>
      <xdr:col>8</xdr:col>
      <xdr:colOff>295345</xdr:colOff>
      <xdr:row>24</xdr:row>
      <xdr:rowOff>147107</xdr:rowOff>
    </xdr:to>
    <xdr:sp macro="[0]!IFRS_Fluxo_de_Caixa" textlink="">
      <xdr:nvSpPr>
        <xdr:cNvPr id="20" name="Retângulo de cantos arredondados 15">
          <a:hlinkClick xmlns:r="http://schemas.openxmlformats.org/officeDocument/2006/relationships" r:id="rId11"/>
          <a:extLst>
            <a:ext uri="{FF2B5EF4-FFF2-40B4-BE49-F238E27FC236}">
              <a16:creationId xmlns:a16="http://schemas.microsoft.com/office/drawing/2014/main" id="{AF81DC03-8BB5-40EA-9F9C-50AC8DF840D5}"/>
            </a:ext>
          </a:extLst>
        </xdr:cNvPr>
        <xdr:cNvSpPr/>
      </xdr:nvSpPr>
      <xdr:spPr>
        <a:xfrm>
          <a:off x="3910613" y="4013586"/>
          <a:ext cx="1667932" cy="591221"/>
        </a:xfrm>
        <a:prstGeom prst="roundRect">
          <a:avLst/>
        </a:prstGeom>
        <a:solidFill>
          <a:srgbClr val="002060"/>
        </a:solidFill>
        <a:ln w="25400" cap="flat" cmpd="sng" algn="ctr">
          <a:noFill/>
          <a:prstDash val="soli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10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Portfolio</a:t>
          </a:r>
        </a:p>
      </xdr:txBody>
    </xdr:sp>
    <xdr:clientData/>
  </xdr:twoCellAnchor>
  <xdr:twoCellAnchor>
    <xdr:from>
      <xdr:col>7</xdr:col>
      <xdr:colOff>46638</xdr:colOff>
      <xdr:row>16</xdr:row>
      <xdr:rowOff>118920</xdr:rowOff>
    </xdr:from>
    <xdr:to>
      <xdr:col>9</xdr:col>
      <xdr:colOff>393770</xdr:colOff>
      <xdr:row>20</xdr:row>
      <xdr:rowOff>26457</xdr:rowOff>
    </xdr:to>
    <xdr:sp macro="[0]!IFRS_Fluxo_de_Caixa" textlink="">
      <xdr:nvSpPr>
        <xdr:cNvPr id="22" name="Retângulo de cantos arredondados 15">
          <a:hlinkClick xmlns:r="http://schemas.openxmlformats.org/officeDocument/2006/relationships" r:id="rId12"/>
          <a:extLst>
            <a:ext uri="{FF2B5EF4-FFF2-40B4-BE49-F238E27FC236}">
              <a16:creationId xmlns:a16="http://schemas.microsoft.com/office/drawing/2014/main" id="{7796A17D-1D68-446F-B17E-A22C7AB10F9C}"/>
            </a:ext>
          </a:extLst>
        </xdr:cNvPr>
        <xdr:cNvSpPr/>
      </xdr:nvSpPr>
      <xdr:spPr>
        <a:xfrm>
          <a:off x="4676846" y="2828253"/>
          <a:ext cx="1670049" cy="584871"/>
        </a:xfrm>
        <a:prstGeom prst="roundRect">
          <a:avLst/>
        </a:prstGeom>
        <a:solidFill>
          <a:srgbClr val="002060"/>
        </a:solidFill>
        <a:ln w="25400" cap="flat" cmpd="sng" algn="ctr">
          <a:noFill/>
          <a:prstDash val="solid"/>
        </a:ln>
        <a:effectLst>
          <a:outerShdw blurRad="50800" dist="38100" dir="5400000" algn="t" rotWithShape="0">
            <a:prstClr val="black">
              <a:alpha val="40000"/>
            </a:prstClr>
          </a:outerShdw>
        </a:effectLst>
      </xdr:spPr>
      <xdr:txBody>
        <a:bodyPr vertOverflow="clip" horzOverflow="clip" rtlCol="0" anchor="ctr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pt-BR" sz="900" b="1" i="0" u="none" strike="noStrike" kern="0" cap="none" spc="0" normalizeH="0" baseline="0" noProof="0">
              <a:ln>
                <a:noFill/>
              </a:ln>
              <a:solidFill>
                <a:sysClr val="window" lastClr="FFFFFF"/>
              </a:solidFill>
              <a:effectLst/>
              <a:uLnTx/>
              <a:uFillTx/>
              <a:latin typeface="Lexend" pitchFamily="2" charset="0"/>
              <a:ea typeface="+mn-ea"/>
              <a:cs typeface="Arial" pitchFamily="34" charset="0"/>
            </a:rPr>
            <a:t>NAV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146050</xdr:rowOff>
    </xdr:from>
    <xdr:to>
      <xdr:col>1</xdr:col>
      <xdr:colOff>1508125</xdr:colOff>
      <xdr:row>3</xdr:row>
      <xdr:rowOff>66675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845E76-EEE8-47F0-9186-B3F536595DFF}"/>
            </a:ext>
          </a:extLst>
        </xdr:cNvPr>
        <xdr:cNvSpPr/>
      </xdr:nvSpPr>
      <xdr:spPr>
        <a:xfrm>
          <a:off x="254000" y="361950"/>
          <a:ext cx="1457325" cy="327025"/>
        </a:xfrm>
        <a:prstGeom prst="roundRect">
          <a:avLst/>
        </a:prstGeom>
        <a:solidFill>
          <a:srgbClr val="006F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Lexend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9525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3FE6AB8-9647-4FC2-B84C-582A62FE3A48}"/>
            </a:ext>
          </a:extLst>
        </xdr:cNvPr>
        <xdr:cNvSpPr/>
      </xdr:nvSpPr>
      <xdr:spPr>
        <a:xfrm>
          <a:off x="203200" y="254000"/>
          <a:ext cx="1457325" cy="263525"/>
        </a:xfrm>
        <a:prstGeom prst="roundRect">
          <a:avLst/>
        </a:prstGeom>
        <a:solidFill>
          <a:srgbClr val="006F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Lexend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9525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E337C3A0-B768-4879-8644-D632CC2D5981}"/>
            </a:ext>
          </a:extLst>
        </xdr:cNvPr>
        <xdr:cNvSpPr/>
      </xdr:nvSpPr>
      <xdr:spPr>
        <a:xfrm>
          <a:off x="203200" y="254000"/>
          <a:ext cx="1457325" cy="263525"/>
        </a:xfrm>
        <a:prstGeom prst="roundRect">
          <a:avLst/>
        </a:prstGeom>
        <a:solidFill>
          <a:srgbClr val="006F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Lexend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31750</xdr:colOff>
      <xdr:row>0</xdr:row>
      <xdr:rowOff>171450</xdr:rowOff>
    </xdr:from>
    <xdr:to>
      <xdr:col>1</xdr:col>
      <xdr:colOff>1489075</xdr:colOff>
      <xdr:row>2</xdr:row>
      <xdr:rowOff>66675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733EB599-99FE-42F0-8D53-CEDB274D8B14}"/>
            </a:ext>
          </a:extLst>
        </xdr:cNvPr>
        <xdr:cNvSpPr/>
      </xdr:nvSpPr>
      <xdr:spPr>
        <a:xfrm>
          <a:off x="114300" y="171450"/>
          <a:ext cx="1457325" cy="263525"/>
        </a:xfrm>
        <a:prstGeom prst="roundRect">
          <a:avLst/>
        </a:prstGeom>
        <a:solidFill>
          <a:srgbClr val="006F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Lexend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69850</xdr:rowOff>
    </xdr:from>
    <xdr:to>
      <xdr:col>1</xdr:col>
      <xdr:colOff>1495425</xdr:colOff>
      <xdr:row>2</xdr:row>
      <xdr:rowOff>180975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AE8F23A-CEA9-4206-974F-B8E5C0A13FDC}"/>
            </a:ext>
          </a:extLst>
        </xdr:cNvPr>
        <xdr:cNvSpPr/>
      </xdr:nvSpPr>
      <xdr:spPr>
        <a:xfrm>
          <a:off x="241300" y="285750"/>
          <a:ext cx="1457325" cy="327025"/>
        </a:xfrm>
        <a:prstGeom prst="roundRect">
          <a:avLst/>
        </a:prstGeom>
        <a:solidFill>
          <a:srgbClr val="006F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Lexend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1</xdr:row>
      <xdr:rowOff>69850</xdr:rowOff>
    </xdr:from>
    <xdr:to>
      <xdr:col>1</xdr:col>
      <xdr:colOff>1495425</xdr:colOff>
      <xdr:row>2</xdr:row>
      <xdr:rowOff>180975</xdr:rowOff>
    </xdr:to>
    <xdr:sp macro="" textlink="">
      <xdr:nvSpPr>
        <xdr:cNvPr id="4" name="Retângulo: Cantos Arredondados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B64A3AD-9427-42C0-B158-002327DF019A}"/>
            </a:ext>
          </a:extLst>
        </xdr:cNvPr>
        <xdr:cNvSpPr/>
      </xdr:nvSpPr>
      <xdr:spPr>
        <a:xfrm>
          <a:off x="241300" y="285750"/>
          <a:ext cx="1457325" cy="327025"/>
        </a:xfrm>
        <a:prstGeom prst="roundRect">
          <a:avLst/>
        </a:prstGeom>
        <a:solidFill>
          <a:srgbClr val="006F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Lexend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</xdr:row>
      <xdr:rowOff>114300</xdr:rowOff>
    </xdr:from>
    <xdr:to>
      <xdr:col>1</xdr:col>
      <xdr:colOff>1514475</xdr:colOff>
      <xdr:row>3</xdr:row>
      <xdr:rowOff>34925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46F31946-9B64-4F25-A97C-3978C72E24C5}"/>
            </a:ext>
          </a:extLst>
        </xdr:cNvPr>
        <xdr:cNvSpPr/>
      </xdr:nvSpPr>
      <xdr:spPr>
        <a:xfrm>
          <a:off x="146050" y="330200"/>
          <a:ext cx="1457325" cy="327025"/>
        </a:xfrm>
        <a:prstGeom prst="roundRect">
          <a:avLst/>
        </a:prstGeom>
        <a:solidFill>
          <a:srgbClr val="006F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Lexend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9525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253D5CDA-C564-4F2D-92D0-217F763DAFAD}"/>
            </a:ext>
          </a:extLst>
        </xdr:cNvPr>
        <xdr:cNvSpPr/>
      </xdr:nvSpPr>
      <xdr:spPr>
        <a:xfrm>
          <a:off x="209550" y="254000"/>
          <a:ext cx="1457325" cy="263525"/>
        </a:xfrm>
        <a:prstGeom prst="roundRect">
          <a:avLst/>
        </a:prstGeom>
        <a:solidFill>
          <a:srgbClr val="006F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Lexend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9525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F4C259DB-16B4-4460-A702-5362A73649C7}"/>
            </a:ext>
          </a:extLst>
        </xdr:cNvPr>
        <xdr:cNvSpPr/>
      </xdr:nvSpPr>
      <xdr:spPr>
        <a:xfrm>
          <a:off x="190500" y="254000"/>
          <a:ext cx="1457325" cy="263525"/>
        </a:xfrm>
        <a:prstGeom prst="roundRect">
          <a:avLst/>
        </a:prstGeom>
        <a:solidFill>
          <a:srgbClr val="006F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Lexend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1</xdr:col>
      <xdr:colOff>1457325</xdr:colOff>
      <xdr:row>2</xdr:row>
      <xdr:rowOff>9525</xdr:rowOff>
    </xdr:to>
    <xdr:sp macro="" textlink="">
      <xdr:nvSpPr>
        <xdr:cNvPr id="2" name="Retângulo: Cantos Arredondados 1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390320E8-D5D0-4677-84D6-B65EAE186B98}"/>
            </a:ext>
          </a:extLst>
        </xdr:cNvPr>
        <xdr:cNvSpPr/>
      </xdr:nvSpPr>
      <xdr:spPr>
        <a:xfrm>
          <a:off x="209550" y="184150"/>
          <a:ext cx="1457325" cy="263525"/>
        </a:xfrm>
        <a:prstGeom prst="roundRect">
          <a:avLst/>
        </a:prstGeom>
        <a:solidFill>
          <a:srgbClr val="006F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Lexend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50800</xdr:colOff>
      <xdr:row>1</xdr:row>
      <xdr:rowOff>146050</xdr:rowOff>
    </xdr:from>
    <xdr:to>
      <xdr:col>1</xdr:col>
      <xdr:colOff>1508125</xdr:colOff>
      <xdr:row>3</xdr:row>
      <xdr:rowOff>66675</xdr:rowOff>
    </xdr:to>
    <xdr:sp macro="" textlink="">
      <xdr:nvSpPr>
        <xdr:cNvPr id="3" name="Retângulo: Cantos Arredondados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0C03EFC7-FDDB-4C8D-861C-48AF1FFD86BB}"/>
            </a:ext>
          </a:extLst>
        </xdr:cNvPr>
        <xdr:cNvSpPr/>
      </xdr:nvSpPr>
      <xdr:spPr>
        <a:xfrm>
          <a:off x="254000" y="361950"/>
          <a:ext cx="1457325" cy="327025"/>
        </a:xfrm>
        <a:prstGeom prst="roundRect">
          <a:avLst/>
        </a:prstGeom>
        <a:solidFill>
          <a:srgbClr val="006F43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0" tIns="0" rIns="0" bIns="0" rtlCol="0" anchor="ctr" anchorCtr="0"/>
        <a:lstStyle/>
        <a:p>
          <a:pPr algn="ctr"/>
          <a:r>
            <a:rPr lang="pt-BR" sz="1000" b="1">
              <a:solidFill>
                <a:schemeClr val="bg1"/>
              </a:solidFill>
              <a:latin typeface="Lexend" pitchFamily="2" charset="0"/>
              <a:cs typeface="Poppins" panose="00000500000000000000" pitchFamily="2" charset="0"/>
            </a:rPr>
            <a:t>&lt;&lt;&lt; Home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camila.stankevicius\OneDrive%20-%20Brasilagro%20Cia%20Bras%20de%20Propriedades%20Agricolas\&#193;rea%20de%20Trabalho\C&#243;pia%20de%20Planilha%20de%20Fundamentos_VF_cam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ome"/>
      <sheetName val="Balance Sheet"/>
      <sheetName val="Cash Flow"/>
      <sheetName val="Income Statement"/>
      <sheetName val="EBITDA"/>
      <sheetName val="Operational Results"/>
    </sheetNames>
    <sheetDataSet>
      <sheetData sheetId="0"/>
      <sheetData sheetId="1">
        <row r="3">
          <cell r="O3">
            <v>43646</v>
          </cell>
        </row>
      </sheetData>
      <sheetData sheetId="2">
        <row r="7">
          <cell r="Q7">
            <v>21431</v>
          </cell>
          <cell r="R7">
            <v>27997</v>
          </cell>
        </row>
      </sheetData>
      <sheetData sheetId="3">
        <row r="39">
          <cell r="AS39">
            <v>33444</v>
          </cell>
          <cell r="AY39">
            <v>38374</v>
          </cell>
          <cell r="BE39">
            <v>32638</v>
          </cell>
          <cell r="BK39">
            <v>-1559.9599999999991</v>
          </cell>
          <cell r="BQ39">
            <v>-10917</v>
          </cell>
          <cell r="BW39">
            <v>-6226</v>
          </cell>
          <cell r="CC39">
            <v>9278</v>
          </cell>
        </row>
        <row r="65">
          <cell r="AS65">
            <v>-5949</v>
          </cell>
          <cell r="AY65">
            <v>-2782</v>
          </cell>
          <cell r="BE65">
            <v>-9761</v>
          </cell>
          <cell r="BK65">
            <v>15561</v>
          </cell>
          <cell r="BQ65">
            <v>2351</v>
          </cell>
          <cell r="BW65">
            <v>12845</v>
          </cell>
        </row>
        <row r="67">
          <cell r="AS67">
            <v>27310</v>
          </cell>
          <cell r="AY67">
            <v>10572</v>
          </cell>
          <cell r="BE67">
            <v>180809.90801000001</v>
          </cell>
          <cell r="BK67">
            <v>-13362.497329999998</v>
          </cell>
          <cell r="BQ67">
            <v>28727</v>
          </cell>
          <cell r="BW67">
            <v>-6600</v>
          </cell>
        </row>
      </sheetData>
      <sheetData sheetId="4"/>
      <sheetData sheetId="5"/>
    </sheetDataSet>
  </externalBook>
</externalLink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BrasilAgro">
  <a:themeElements>
    <a:clrScheme name="BrasilAgro2018">
      <a:dk1>
        <a:srgbClr val="403836"/>
      </a:dk1>
      <a:lt1>
        <a:sysClr val="window" lastClr="FFFFFF"/>
      </a:lt1>
      <a:dk2>
        <a:srgbClr val="118F58"/>
      </a:dk2>
      <a:lt2>
        <a:srgbClr val="FFFFFF"/>
      </a:lt2>
      <a:accent1>
        <a:srgbClr val="118F58"/>
      </a:accent1>
      <a:accent2>
        <a:srgbClr val="50B848"/>
      </a:accent2>
      <a:accent3>
        <a:srgbClr val="FFC20E"/>
      </a:accent3>
      <a:accent4>
        <a:srgbClr val="A68E67"/>
      </a:accent4>
      <a:accent5>
        <a:srgbClr val="7DA7D9"/>
      </a:accent5>
      <a:accent6>
        <a:srgbClr val="F79646"/>
      </a:accent6>
      <a:hlink>
        <a:srgbClr val="7DA7D9"/>
      </a:hlink>
      <a:folHlink>
        <a:srgbClr val="A68E67"/>
      </a:folHlink>
    </a:clrScheme>
    <a:fontScheme name="Personalizada 1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BrasilAgro" id="{1B06DC2B-42F8-48AA-853C-0AB9C8C18C41}" vid="{AB9CDC3B-0928-4244-82A8-CF4D2E62C8D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23861D-A374-43BC-BA39-73F35C004A74}">
  <sheetPr>
    <tabColor rgb="FF006F43"/>
  </sheetPr>
  <dimension ref="A1"/>
  <sheetViews>
    <sheetView tabSelected="1" zoomScaleNormal="100" workbookViewId="0">
      <selection activeCell="R12" sqref="R12"/>
    </sheetView>
  </sheetViews>
  <sheetFormatPr defaultRowHeight="13.8"/>
  <sheetData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E1A2D6-7287-4125-BD80-6F77A92E5AC7}">
  <dimension ref="A1:GJ16"/>
  <sheetViews>
    <sheetView showGridLines="0" zoomScaleNormal="100" workbookViewId="0">
      <pane xSplit="4" ySplit="10" topLeftCell="E11" activePane="bottomRight" state="frozen"/>
      <selection pane="topRight" activeCell="E1" sqref="E1"/>
      <selection pane="bottomLeft" activeCell="A12" sqref="A12"/>
      <selection pane="bottomRight" activeCell="E20" sqref="E20"/>
    </sheetView>
  </sheetViews>
  <sheetFormatPr defaultColWidth="8.69921875" defaultRowHeight="13.8"/>
  <cols>
    <col min="1" max="1" width="2.69921875" style="28" customWidth="1"/>
    <col min="2" max="2" width="47.59765625" style="28" customWidth="1"/>
    <col min="3" max="3" width="41.19921875" style="28" hidden="1" customWidth="1"/>
    <col min="4" max="4" width="2.09765625" style="19" customWidth="1"/>
    <col min="5" max="6" width="10.09765625" style="28" customWidth="1"/>
    <col min="7" max="7" width="2.09765625" style="19" customWidth="1"/>
    <col min="8" max="9" width="10.09765625" style="28" customWidth="1"/>
    <col min="10" max="10" width="2.09765625" style="19" customWidth="1"/>
    <col min="11" max="12" width="10" style="28" customWidth="1"/>
    <col min="13" max="13" width="2.09765625" style="19" customWidth="1"/>
    <col min="14" max="15" width="10" style="28" customWidth="1"/>
    <col min="16" max="16" width="2.09765625" style="19" customWidth="1"/>
    <col min="17" max="18" width="10" style="28" customWidth="1"/>
    <col min="19" max="19" width="2.09765625" style="19" customWidth="1"/>
    <col min="20" max="21" width="11.19921875" style="28" customWidth="1"/>
    <col min="22" max="22" width="2.09765625" style="19" customWidth="1"/>
    <col min="23" max="24" width="11.19921875" style="28" customWidth="1"/>
    <col min="25" max="25" width="2.09765625" style="19" customWidth="1"/>
    <col min="26" max="27" width="9.69921875" style="28" customWidth="1"/>
    <col min="28" max="28" width="2.09765625" style="19" customWidth="1"/>
    <col min="29" max="30" width="9.69921875" style="28" customWidth="1"/>
    <col min="31" max="31" width="2.09765625" style="19" customWidth="1"/>
    <col min="32" max="33" width="9.69921875" style="28" customWidth="1"/>
    <col min="34" max="34" width="2.09765625" style="19" customWidth="1"/>
    <col min="35" max="16384" width="8.69921875" style="28"/>
  </cols>
  <sheetData>
    <row r="1" spans="1:192" s="22" customFormat="1" ht="12">
      <c r="B1" s="3"/>
      <c r="C1" s="3"/>
      <c r="E1" s="253"/>
      <c r="F1" s="253"/>
      <c r="H1" s="253"/>
      <c r="I1" s="253"/>
      <c r="J1" s="253"/>
      <c r="K1" s="4"/>
      <c r="L1" s="4"/>
      <c r="M1" s="23"/>
      <c r="N1" s="4"/>
      <c r="O1" s="4"/>
      <c r="P1" s="23"/>
      <c r="Q1" s="4"/>
      <c r="R1" s="4"/>
      <c r="S1" s="23"/>
      <c r="T1" s="4"/>
      <c r="U1" s="4"/>
      <c r="V1" s="23"/>
      <c r="W1" s="4"/>
      <c r="X1" s="4"/>
      <c r="Y1" s="23"/>
      <c r="Z1" s="4"/>
      <c r="AA1" s="4"/>
      <c r="AB1" s="23"/>
      <c r="AC1" s="4"/>
      <c r="AD1" s="4"/>
      <c r="AE1" s="23"/>
      <c r="AF1" s="4"/>
      <c r="AG1" s="4"/>
      <c r="AH1" s="23"/>
    </row>
    <row r="2" spans="1:192" s="22" customFormat="1" ht="12">
      <c r="B2" s="3"/>
      <c r="C2" s="3"/>
      <c r="E2" s="253"/>
      <c r="F2" s="253"/>
      <c r="H2" s="253"/>
      <c r="I2" s="253"/>
      <c r="J2" s="253"/>
      <c r="K2" s="4"/>
      <c r="L2" s="4"/>
      <c r="M2" s="23"/>
      <c r="N2" s="4"/>
      <c r="O2" s="4"/>
      <c r="P2" s="23"/>
      <c r="Q2" s="4"/>
      <c r="R2" s="4"/>
      <c r="S2" s="23"/>
      <c r="T2" s="4"/>
      <c r="U2" s="4"/>
      <c r="V2" s="23"/>
      <c r="W2" s="4"/>
      <c r="X2" s="4"/>
      <c r="Y2" s="23"/>
      <c r="Z2" s="4"/>
      <c r="AA2" s="4"/>
      <c r="AB2" s="23"/>
      <c r="AC2" s="4"/>
      <c r="AD2" s="4"/>
      <c r="AE2" s="23"/>
      <c r="AF2" s="4"/>
      <c r="AG2" s="4"/>
      <c r="AH2" s="23"/>
    </row>
    <row r="3" spans="1:192" s="22" customFormat="1" ht="15" customHeight="1">
      <c r="B3" s="3"/>
      <c r="C3" s="3"/>
      <c r="E3" s="253"/>
      <c r="F3" s="253"/>
      <c r="H3" s="253"/>
      <c r="I3" s="253"/>
      <c r="J3" s="253"/>
      <c r="K3" s="4"/>
      <c r="L3" s="4"/>
      <c r="M3" s="23"/>
      <c r="N3" s="4"/>
      <c r="O3" s="4"/>
      <c r="P3" s="23"/>
      <c r="Q3" s="4"/>
      <c r="R3" s="4"/>
      <c r="S3" s="23"/>
      <c r="T3" s="4"/>
      <c r="U3" s="4"/>
      <c r="V3" s="23"/>
      <c r="W3" s="4"/>
      <c r="X3" s="4"/>
      <c r="Y3" s="23"/>
      <c r="Z3" s="4"/>
      <c r="AA3" s="4"/>
      <c r="AB3" s="23"/>
      <c r="AC3" s="4"/>
      <c r="AD3" s="4"/>
      <c r="AE3" s="23"/>
      <c r="AF3" s="4"/>
      <c r="AG3" s="4"/>
      <c r="AH3" s="23"/>
    </row>
    <row r="4" spans="1:192" s="22" customFormat="1" ht="15" customHeight="1">
      <c r="B4" s="3"/>
      <c r="C4" s="3"/>
      <c r="E4" s="253"/>
      <c r="F4" s="253"/>
      <c r="H4" s="253"/>
      <c r="I4" s="253"/>
      <c r="J4" s="253"/>
      <c r="K4" s="4"/>
      <c r="L4" s="4"/>
      <c r="M4" s="23"/>
      <c r="N4" s="4"/>
      <c r="O4" s="4"/>
      <c r="P4" s="23"/>
      <c r="Q4" s="4"/>
      <c r="R4" s="4"/>
      <c r="S4" s="23"/>
      <c r="T4" s="4"/>
      <c r="U4" s="4"/>
      <c r="V4" s="23"/>
      <c r="W4" s="4"/>
      <c r="X4" s="4"/>
      <c r="Y4" s="23"/>
      <c r="Z4" s="4"/>
      <c r="AA4" s="4"/>
      <c r="AB4" s="23"/>
      <c r="AC4" s="4"/>
      <c r="AD4" s="4"/>
      <c r="AE4" s="23"/>
      <c r="AF4" s="4"/>
      <c r="AG4" s="4"/>
      <c r="AH4" s="23"/>
    </row>
    <row r="5" spans="1:192" s="145" customFormat="1" ht="42" customHeight="1">
      <c r="B5" s="38" t="e" vm="1">
        <v>#VALUE!</v>
      </c>
      <c r="C5" s="3"/>
      <c r="D5" s="22"/>
      <c r="E5" s="3"/>
      <c r="F5" s="3"/>
      <c r="G5" s="22"/>
      <c r="H5" s="3"/>
      <c r="I5" s="3"/>
      <c r="J5" s="22"/>
      <c r="K5" s="4"/>
      <c r="L5" s="4"/>
      <c r="M5" s="23"/>
      <c r="N5" s="4"/>
      <c r="O5" s="4"/>
      <c r="P5" s="23"/>
      <c r="Q5" s="4"/>
      <c r="R5" s="4"/>
      <c r="S5" s="23"/>
      <c r="T5" s="4"/>
      <c r="U5" s="4"/>
      <c r="V5" s="23"/>
      <c r="W5" s="4"/>
      <c r="X5" s="4"/>
      <c r="Y5" s="23"/>
      <c r="Z5" s="4"/>
      <c r="AA5" s="4"/>
      <c r="AB5" s="23"/>
      <c r="AC5" s="4"/>
      <c r="AD5" s="4"/>
      <c r="AE5" s="23"/>
      <c r="AF5" s="4"/>
      <c r="AG5" s="4"/>
      <c r="AH5" s="23"/>
    </row>
    <row r="6" spans="1:192" s="3" customFormat="1" ht="34.950000000000003" customHeight="1">
      <c r="B6" s="134" t="s">
        <v>845</v>
      </c>
      <c r="C6" s="134"/>
      <c r="D6" s="259"/>
      <c r="E6" s="135"/>
      <c r="F6" s="135"/>
      <c r="G6" s="259"/>
      <c r="H6" s="135"/>
      <c r="I6" s="135"/>
      <c r="J6" s="262"/>
      <c r="K6" s="135"/>
      <c r="L6" s="135"/>
      <c r="M6" s="262"/>
      <c r="N6" s="135"/>
      <c r="O6" s="135"/>
      <c r="P6" s="262"/>
      <c r="Q6" s="135"/>
      <c r="R6" s="267"/>
      <c r="S6" s="262"/>
      <c r="T6" s="136"/>
      <c r="U6" s="136"/>
      <c r="V6" s="22"/>
      <c r="W6" s="136"/>
      <c r="X6" s="136"/>
      <c r="Y6" s="22"/>
      <c r="Z6" s="136"/>
      <c r="AA6" s="136"/>
      <c r="AB6" s="22"/>
      <c r="AC6" s="136"/>
      <c r="AD6" s="136"/>
      <c r="AE6" s="22"/>
      <c r="AF6" s="136"/>
      <c r="AG6" s="136"/>
      <c r="AH6" s="22"/>
    </row>
    <row r="7" spans="1:192" s="252" customFormat="1" ht="20.7" customHeight="1">
      <c r="A7" s="120"/>
      <c r="B7" s="441" t="s">
        <v>846</v>
      </c>
      <c r="C7" s="439"/>
      <c r="D7" s="2"/>
      <c r="E7" s="438">
        <v>45838</v>
      </c>
      <c r="F7" s="438"/>
      <c r="G7" s="260"/>
      <c r="H7" s="438">
        <v>45473</v>
      </c>
      <c r="I7" s="438"/>
      <c r="J7" s="263"/>
      <c r="K7" s="438">
        <v>45107</v>
      </c>
      <c r="L7" s="438"/>
      <c r="M7" s="263"/>
      <c r="N7" s="438">
        <v>44742</v>
      </c>
      <c r="O7" s="438"/>
      <c r="P7" s="263"/>
      <c r="Q7" s="438">
        <v>44377</v>
      </c>
      <c r="R7" s="438"/>
      <c r="S7" s="264"/>
      <c r="T7" s="438">
        <v>44012</v>
      </c>
      <c r="U7" s="438"/>
      <c r="V7" s="264"/>
      <c r="W7" s="438">
        <v>43646</v>
      </c>
      <c r="X7" s="438"/>
      <c r="Y7" s="264"/>
      <c r="Z7" s="438">
        <v>43281</v>
      </c>
      <c r="AA7" s="438"/>
      <c r="AB7" s="264"/>
      <c r="AC7" s="438">
        <v>42916</v>
      </c>
      <c r="AD7" s="438"/>
      <c r="AE7" s="264"/>
      <c r="AF7" s="438">
        <v>42551</v>
      </c>
      <c r="AG7" s="438"/>
      <c r="AH7" s="264"/>
      <c r="AI7" s="120"/>
      <c r="AJ7" s="120"/>
      <c r="AK7" s="120"/>
      <c r="AL7" s="120"/>
      <c r="AM7" s="120"/>
      <c r="AN7" s="120"/>
      <c r="AO7" s="120"/>
      <c r="AP7" s="120"/>
      <c r="AQ7" s="120"/>
      <c r="AR7" s="120"/>
      <c r="AS7" s="120"/>
      <c r="AT7" s="120"/>
      <c r="AU7" s="120"/>
      <c r="AV7" s="120"/>
      <c r="AW7" s="120"/>
      <c r="AX7" s="120"/>
      <c r="AY7" s="120"/>
      <c r="AZ7" s="120"/>
      <c r="BA7" s="120"/>
      <c r="BB7" s="120"/>
      <c r="BC7" s="120"/>
      <c r="BD7" s="120"/>
      <c r="BE7" s="120"/>
      <c r="BF7" s="120"/>
      <c r="BG7" s="120"/>
      <c r="BH7" s="120"/>
      <c r="BI7" s="120"/>
      <c r="BJ7" s="120"/>
      <c r="BK7" s="120"/>
      <c r="BL7" s="120"/>
      <c r="BM7" s="120"/>
      <c r="BN7" s="120"/>
      <c r="BO7" s="120"/>
      <c r="BP7" s="120"/>
      <c r="BQ7" s="120"/>
      <c r="BR7" s="120"/>
      <c r="BS7" s="120"/>
      <c r="BT7" s="120"/>
      <c r="BU7" s="120"/>
      <c r="BV7" s="120"/>
      <c r="BW7" s="120"/>
      <c r="BX7" s="120"/>
      <c r="BY7" s="120"/>
      <c r="BZ7" s="120"/>
      <c r="CA7" s="120"/>
      <c r="CB7" s="120"/>
      <c r="CC7" s="120"/>
      <c r="CD7" s="120"/>
      <c r="CE7" s="120"/>
      <c r="CF7" s="120"/>
      <c r="CG7" s="120"/>
      <c r="CH7" s="120"/>
      <c r="CI7" s="120"/>
      <c r="CJ7" s="120"/>
      <c r="CK7" s="120"/>
      <c r="CL7" s="120"/>
      <c r="CM7" s="120"/>
      <c r="CN7" s="120"/>
      <c r="CO7" s="120"/>
      <c r="CP7" s="120"/>
      <c r="CQ7" s="120"/>
      <c r="CR7" s="120"/>
      <c r="CS7" s="120"/>
      <c r="CT7" s="120"/>
      <c r="CU7" s="120"/>
      <c r="CV7" s="120"/>
      <c r="CW7" s="120"/>
      <c r="CX7" s="120"/>
      <c r="CY7" s="120"/>
      <c r="CZ7" s="120"/>
      <c r="DA7" s="120"/>
      <c r="DB7" s="120"/>
      <c r="DC7" s="120"/>
      <c r="DD7" s="120"/>
      <c r="DE7" s="120"/>
      <c r="DF7" s="120"/>
      <c r="DG7" s="120"/>
      <c r="DH7" s="120"/>
      <c r="DI7" s="120"/>
      <c r="DJ7" s="120"/>
      <c r="DK7" s="120"/>
      <c r="DL7" s="120"/>
      <c r="DM7" s="120"/>
      <c r="DN7" s="120"/>
      <c r="DO7" s="120"/>
      <c r="DP7" s="120"/>
      <c r="DQ7" s="120"/>
      <c r="DR7" s="120"/>
      <c r="DS7" s="120"/>
      <c r="DT7" s="120"/>
      <c r="DU7" s="120"/>
      <c r="DV7" s="120"/>
      <c r="DW7" s="120"/>
      <c r="DX7" s="120"/>
      <c r="DY7" s="120"/>
      <c r="DZ7" s="120"/>
      <c r="EA7" s="120"/>
      <c r="EB7" s="120"/>
      <c r="EC7" s="120"/>
      <c r="ED7" s="120"/>
      <c r="EE7" s="120"/>
      <c r="EF7" s="120"/>
      <c r="EG7" s="120"/>
      <c r="EH7" s="120"/>
      <c r="EI7" s="120"/>
      <c r="EJ7" s="120"/>
      <c r="EK7" s="120"/>
      <c r="EL7" s="120"/>
      <c r="EM7" s="120"/>
      <c r="EN7" s="120"/>
      <c r="EO7" s="120"/>
      <c r="EP7" s="120"/>
      <c r="EQ7" s="120"/>
      <c r="ER7" s="120"/>
      <c r="ES7" s="120"/>
      <c r="ET7" s="120"/>
      <c r="EU7" s="120"/>
      <c r="EV7" s="120"/>
      <c r="EW7" s="120"/>
      <c r="EX7" s="120"/>
      <c r="EY7" s="120"/>
      <c r="EZ7" s="120"/>
      <c r="FA7" s="120"/>
      <c r="FB7" s="120"/>
      <c r="FC7" s="120"/>
      <c r="FD7" s="120"/>
      <c r="FE7" s="120"/>
      <c r="FF7" s="120"/>
      <c r="FG7" s="120"/>
      <c r="FH7" s="120"/>
      <c r="FI7" s="120"/>
      <c r="FJ7" s="120"/>
      <c r="FK7" s="120"/>
      <c r="FL7" s="120"/>
      <c r="FM7" s="120"/>
      <c r="FN7" s="120"/>
      <c r="FO7" s="120"/>
      <c r="FP7" s="120"/>
      <c r="FQ7" s="120"/>
      <c r="FR7" s="120"/>
      <c r="FS7" s="120"/>
      <c r="FT7" s="120"/>
      <c r="FU7" s="120"/>
      <c r="FV7" s="120"/>
      <c r="FW7" s="120"/>
      <c r="FX7" s="120"/>
      <c r="FY7" s="120"/>
      <c r="FZ7" s="120"/>
      <c r="GA7" s="120"/>
      <c r="GB7" s="120"/>
      <c r="GC7" s="120"/>
      <c r="GD7" s="120"/>
      <c r="GE7" s="120"/>
      <c r="GF7" s="120"/>
      <c r="GG7" s="120"/>
      <c r="GH7" s="120"/>
      <c r="GI7" s="120"/>
      <c r="GJ7" s="120"/>
    </row>
    <row r="8" spans="1:192" s="252" customFormat="1" ht="19.95" customHeight="1">
      <c r="A8" s="120"/>
      <c r="B8" s="442"/>
      <c r="C8" s="440"/>
      <c r="D8" s="260"/>
      <c r="E8" s="2" t="s">
        <v>847</v>
      </c>
      <c r="F8" s="2" t="s">
        <v>845</v>
      </c>
      <c r="G8" s="260"/>
      <c r="H8" s="2" t="s">
        <v>847</v>
      </c>
      <c r="I8" s="2" t="s">
        <v>845</v>
      </c>
      <c r="J8" s="263"/>
      <c r="K8" s="2" t="s">
        <v>847</v>
      </c>
      <c r="L8" s="2" t="s">
        <v>845</v>
      </c>
      <c r="M8" s="263"/>
      <c r="N8" s="2" t="s">
        <v>847</v>
      </c>
      <c r="O8" s="2" t="s">
        <v>845</v>
      </c>
      <c r="P8" s="264"/>
      <c r="Q8" s="2" t="s">
        <v>847</v>
      </c>
      <c r="R8" s="2" t="s">
        <v>845</v>
      </c>
      <c r="S8" s="264"/>
      <c r="T8" s="2" t="s">
        <v>847</v>
      </c>
      <c r="U8" s="2" t="s">
        <v>845</v>
      </c>
      <c r="V8" s="264"/>
      <c r="W8" s="2" t="s">
        <v>847</v>
      </c>
      <c r="X8" s="2" t="s">
        <v>845</v>
      </c>
      <c r="Y8" s="264"/>
      <c r="Z8" s="2" t="s">
        <v>847</v>
      </c>
      <c r="AA8" s="2" t="s">
        <v>845</v>
      </c>
      <c r="AB8" s="264"/>
      <c r="AC8" s="2" t="s">
        <v>847</v>
      </c>
      <c r="AD8" s="2" t="s">
        <v>845</v>
      </c>
      <c r="AE8" s="264"/>
      <c r="AF8" s="2" t="s">
        <v>847</v>
      </c>
      <c r="AG8" s="2" t="s">
        <v>845</v>
      </c>
      <c r="AH8" s="264"/>
      <c r="AI8" s="120"/>
      <c r="AJ8" s="120"/>
      <c r="AK8" s="120"/>
      <c r="AL8" s="120"/>
      <c r="AM8" s="120"/>
      <c r="AN8" s="120"/>
      <c r="AO8" s="120"/>
      <c r="AP8" s="120"/>
      <c r="AQ8" s="120"/>
      <c r="AR8" s="120"/>
      <c r="AS8" s="120"/>
      <c r="AT8" s="120"/>
      <c r="AU8" s="120"/>
      <c r="AV8" s="120"/>
      <c r="AW8" s="120"/>
      <c r="AX8" s="120"/>
      <c r="AY8" s="120"/>
      <c r="AZ8" s="120"/>
      <c r="BA8" s="120"/>
      <c r="BB8" s="120"/>
      <c r="BC8" s="120"/>
      <c r="BD8" s="120"/>
      <c r="BE8" s="120"/>
      <c r="BF8" s="120"/>
      <c r="BG8" s="120"/>
      <c r="BH8" s="120"/>
      <c r="BI8" s="120"/>
      <c r="BJ8" s="120"/>
      <c r="BK8" s="120"/>
      <c r="BL8" s="120"/>
      <c r="BM8" s="120"/>
      <c r="BN8" s="120"/>
      <c r="BO8" s="120"/>
      <c r="BP8" s="120"/>
      <c r="BQ8" s="120"/>
      <c r="BR8" s="120"/>
      <c r="BS8" s="120"/>
      <c r="BT8" s="120"/>
      <c r="BU8" s="120"/>
      <c r="BV8" s="120"/>
      <c r="BW8" s="120"/>
      <c r="BX8" s="120"/>
      <c r="BY8" s="120"/>
      <c r="BZ8" s="120"/>
      <c r="CA8" s="120"/>
      <c r="CB8" s="120"/>
      <c r="CC8" s="120"/>
      <c r="CD8" s="120"/>
      <c r="CE8" s="120"/>
      <c r="CF8" s="120"/>
      <c r="CG8" s="120"/>
      <c r="CH8" s="120"/>
      <c r="CI8" s="120"/>
      <c r="CJ8" s="120"/>
      <c r="CK8" s="120"/>
      <c r="CL8" s="120"/>
      <c r="CM8" s="120"/>
      <c r="CN8" s="120"/>
      <c r="CO8" s="120"/>
      <c r="CP8" s="120"/>
      <c r="CQ8" s="120"/>
      <c r="CR8" s="120"/>
      <c r="CS8" s="120"/>
      <c r="CT8" s="120"/>
      <c r="CU8" s="120"/>
      <c r="CV8" s="120"/>
      <c r="CW8" s="120"/>
      <c r="CX8" s="120"/>
      <c r="CY8" s="120"/>
      <c r="CZ8" s="120"/>
      <c r="DA8" s="120"/>
      <c r="DB8" s="120"/>
      <c r="DC8" s="120"/>
      <c r="DD8" s="120"/>
      <c r="DE8" s="120"/>
      <c r="DF8" s="120"/>
      <c r="DG8" s="120"/>
      <c r="DH8" s="120"/>
      <c r="DI8" s="120"/>
      <c r="DJ8" s="120"/>
      <c r="DK8" s="120"/>
      <c r="DL8" s="120"/>
      <c r="DM8" s="120"/>
      <c r="DN8" s="120"/>
      <c r="DO8" s="120"/>
      <c r="DP8" s="120"/>
      <c r="DQ8" s="120"/>
      <c r="DR8" s="120"/>
      <c r="DS8" s="120"/>
      <c r="DT8" s="120"/>
      <c r="DU8" s="120"/>
      <c r="DV8" s="120"/>
      <c r="DW8" s="120"/>
      <c r="DX8" s="120"/>
      <c r="DY8" s="120"/>
      <c r="DZ8" s="120"/>
      <c r="EA8" s="120"/>
      <c r="EB8" s="120"/>
      <c r="EC8" s="120"/>
      <c r="ED8" s="120"/>
      <c r="EE8" s="120"/>
      <c r="EF8" s="120"/>
      <c r="EG8" s="120"/>
      <c r="EH8" s="120"/>
      <c r="EI8" s="120"/>
      <c r="EJ8" s="120"/>
      <c r="EK8" s="120"/>
      <c r="EL8" s="120"/>
      <c r="EM8" s="120"/>
      <c r="EN8" s="120"/>
      <c r="EO8" s="120"/>
      <c r="EP8" s="120"/>
      <c r="EQ8" s="120"/>
      <c r="ER8" s="120"/>
      <c r="ES8" s="120"/>
      <c r="ET8" s="120"/>
      <c r="EU8" s="120"/>
      <c r="EV8" s="120"/>
      <c r="EW8" s="120"/>
      <c r="EX8" s="120"/>
      <c r="EY8" s="120"/>
      <c r="EZ8" s="120"/>
      <c r="FA8" s="120"/>
      <c r="FB8" s="120"/>
      <c r="FC8" s="120"/>
      <c r="FD8" s="120"/>
      <c r="FE8" s="120"/>
      <c r="FF8" s="120"/>
      <c r="FG8" s="120"/>
      <c r="FH8" s="120"/>
      <c r="FI8" s="120"/>
      <c r="FJ8" s="120"/>
      <c r="FK8" s="120"/>
      <c r="FL8" s="120"/>
      <c r="FM8" s="120"/>
      <c r="FN8" s="120"/>
      <c r="FO8" s="120"/>
      <c r="FP8" s="120"/>
      <c r="FQ8" s="120"/>
      <c r="FR8" s="120"/>
      <c r="FS8" s="120"/>
      <c r="FT8" s="120"/>
      <c r="FU8" s="120"/>
      <c r="FV8" s="120"/>
      <c r="FW8" s="120"/>
      <c r="FX8" s="120"/>
      <c r="FY8" s="120"/>
      <c r="FZ8" s="120"/>
      <c r="GA8" s="120"/>
      <c r="GB8" s="120"/>
      <c r="GC8" s="120"/>
      <c r="GD8" s="120"/>
      <c r="GE8" s="120"/>
      <c r="GF8" s="120"/>
      <c r="GG8" s="120"/>
      <c r="GH8" s="120"/>
      <c r="GI8" s="120"/>
      <c r="GJ8" s="120"/>
    </row>
    <row r="9" spans="1:192" s="252" customFormat="1" ht="20.7" hidden="1" customHeight="1">
      <c r="A9" s="120"/>
      <c r="B9" s="441"/>
      <c r="C9" s="441" t="s">
        <v>848</v>
      </c>
      <c r="D9" s="260"/>
      <c r="E9" s="438" t="s">
        <v>17</v>
      </c>
      <c r="F9" s="438"/>
      <c r="G9" s="260"/>
      <c r="H9" s="438" t="s">
        <v>17</v>
      </c>
      <c r="I9" s="438"/>
      <c r="J9" s="263"/>
      <c r="K9" s="438" t="s">
        <v>21</v>
      </c>
      <c r="L9" s="438"/>
      <c r="M9" s="263"/>
      <c r="N9" s="438" t="s">
        <v>25</v>
      </c>
      <c r="O9" s="438"/>
      <c r="P9" s="263"/>
      <c r="Q9" s="438" t="s">
        <v>29</v>
      </c>
      <c r="R9" s="438"/>
      <c r="S9" s="264"/>
      <c r="T9" s="438" t="s">
        <v>33</v>
      </c>
      <c r="U9" s="438"/>
      <c r="V9" s="264"/>
      <c r="W9" s="438" t="s">
        <v>37</v>
      </c>
      <c r="X9" s="438"/>
      <c r="Y9" s="264"/>
      <c r="Z9" s="438" t="s">
        <v>41</v>
      </c>
      <c r="AA9" s="438"/>
      <c r="AB9" s="264"/>
      <c r="AC9" s="438" t="s">
        <v>45</v>
      </c>
      <c r="AD9" s="438"/>
      <c r="AE9" s="264"/>
      <c r="AF9" s="438" t="s">
        <v>49</v>
      </c>
      <c r="AG9" s="438"/>
      <c r="AH9" s="264"/>
      <c r="AI9" s="120"/>
      <c r="AJ9" s="120"/>
      <c r="AK9" s="120"/>
      <c r="AL9" s="120"/>
      <c r="AM9" s="120"/>
      <c r="AN9" s="120"/>
      <c r="AO9" s="120"/>
      <c r="AP9" s="120"/>
      <c r="AQ9" s="120"/>
      <c r="AR9" s="120"/>
      <c r="AS9" s="120"/>
      <c r="AT9" s="120"/>
      <c r="AU9" s="120"/>
      <c r="AV9" s="120"/>
      <c r="AW9" s="120"/>
      <c r="AX9" s="120"/>
      <c r="AY9" s="120"/>
      <c r="AZ9" s="120"/>
      <c r="BA9" s="120"/>
      <c r="BB9" s="120"/>
      <c r="BC9" s="120"/>
      <c r="BD9" s="120"/>
      <c r="BE9" s="120"/>
      <c r="BF9" s="120"/>
      <c r="BG9" s="120"/>
      <c r="BH9" s="120"/>
      <c r="BI9" s="120"/>
      <c r="BJ9" s="120"/>
      <c r="BK9" s="120"/>
      <c r="BL9" s="120"/>
      <c r="BM9" s="120"/>
      <c r="BN9" s="120"/>
      <c r="BO9" s="120"/>
      <c r="BP9" s="120"/>
      <c r="BQ9" s="120"/>
      <c r="BR9" s="120"/>
      <c r="BS9" s="120"/>
      <c r="BT9" s="120"/>
      <c r="BU9" s="120"/>
      <c r="BV9" s="120"/>
      <c r="BW9" s="120"/>
      <c r="BX9" s="120"/>
      <c r="BY9" s="120"/>
      <c r="BZ9" s="120"/>
      <c r="CA9" s="120"/>
      <c r="CB9" s="120"/>
      <c r="CC9" s="120"/>
      <c r="CD9" s="120"/>
      <c r="CE9" s="120"/>
      <c r="CF9" s="120"/>
      <c r="CG9" s="120"/>
      <c r="CH9" s="120"/>
      <c r="CI9" s="120"/>
      <c r="CJ9" s="120"/>
      <c r="CK9" s="120"/>
      <c r="CL9" s="120"/>
      <c r="CM9" s="120"/>
      <c r="CN9" s="120"/>
      <c r="CO9" s="120"/>
      <c r="CP9" s="120"/>
      <c r="CQ9" s="120"/>
      <c r="CR9" s="120"/>
      <c r="CS9" s="120"/>
      <c r="CT9" s="120"/>
      <c r="CU9" s="120"/>
      <c r="CV9" s="120"/>
      <c r="CW9" s="120"/>
      <c r="CX9" s="120"/>
      <c r="CY9" s="120"/>
      <c r="CZ9" s="120"/>
      <c r="DA9" s="120"/>
      <c r="DB9" s="120"/>
      <c r="DC9" s="120"/>
      <c r="DD9" s="120"/>
      <c r="DE9" s="120"/>
      <c r="DF9" s="120"/>
      <c r="DG9" s="120"/>
      <c r="DH9" s="120"/>
      <c r="DI9" s="120"/>
      <c r="DJ9" s="120"/>
      <c r="DK9" s="120"/>
      <c r="DL9" s="120"/>
      <c r="DM9" s="120"/>
      <c r="DN9" s="120"/>
      <c r="DO9" s="120"/>
      <c r="DP9" s="120"/>
      <c r="DQ9" s="120"/>
      <c r="DR9" s="120"/>
      <c r="DS9" s="120"/>
      <c r="DT9" s="120"/>
      <c r="DU9" s="120"/>
      <c r="DV9" s="120"/>
      <c r="DW9" s="120"/>
      <c r="DX9" s="120"/>
      <c r="DY9" s="120"/>
      <c r="DZ9" s="120"/>
      <c r="EA9" s="120"/>
      <c r="EB9" s="120"/>
      <c r="EC9" s="120"/>
      <c r="ED9" s="120"/>
      <c r="EE9" s="120"/>
      <c r="EF9" s="120"/>
      <c r="EG9" s="120"/>
      <c r="EH9" s="120"/>
      <c r="EI9" s="120"/>
      <c r="EJ9" s="120"/>
      <c r="EK9" s="120"/>
      <c r="EL9" s="120"/>
      <c r="EM9" s="120"/>
      <c r="EN9" s="120"/>
      <c r="EO9" s="120"/>
      <c r="EP9" s="120"/>
      <c r="EQ9" s="120"/>
      <c r="ER9" s="120"/>
      <c r="ES9" s="120"/>
      <c r="ET9" s="120"/>
      <c r="EU9" s="120"/>
      <c r="EV9" s="120"/>
      <c r="EW9" s="120"/>
      <c r="EX9" s="120"/>
      <c r="EY9" s="120"/>
      <c r="EZ9" s="120"/>
      <c r="FA9" s="120"/>
      <c r="FB9" s="120"/>
      <c r="FC9" s="120"/>
      <c r="FD9" s="120"/>
      <c r="FE9" s="120"/>
      <c r="FF9" s="120"/>
      <c r="FG9" s="120"/>
      <c r="FH9" s="120"/>
      <c r="FI9" s="120"/>
      <c r="FJ9" s="120"/>
      <c r="FK9" s="120"/>
      <c r="FL9" s="120"/>
      <c r="FM9" s="120"/>
      <c r="FN9" s="120"/>
      <c r="FO9" s="120"/>
      <c r="FP9" s="120"/>
      <c r="FQ9" s="120"/>
      <c r="FR9" s="120"/>
      <c r="FS9" s="120"/>
      <c r="FT9" s="120"/>
      <c r="FU9" s="120"/>
      <c r="FV9" s="120"/>
      <c r="FW9" s="120"/>
      <c r="FX9" s="120"/>
      <c r="FY9" s="120"/>
      <c r="FZ9" s="120"/>
      <c r="GA9" s="120"/>
      <c r="GB9" s="120"/>
      <c r="GC9" s="120"/>
      <c r="GD9" s="120"/>
      <c r="GE9" s="120"/>
      <c r="GF9" s="120"/>
      <c r="GG9" s="120"/>
      <c r="GH9" s="120"/>
      <c r="GI9" s="120"/>
      <c r="GJ9" s="120"/>
    </row>
    <row r="10" spans="1:192" s="252" customFormat="1" ht="19.95" hidden="1" customHeight="1">
      <c r="A10" s="120"/>
      <c r="B10" s="442"/>
      <c r="C10" s="442"/>
      <c r="D10" s="260"/>
      <c r="E10" s="2" t="s">
        <v>849</v>
      </c>
      <c r="F10" s="2" t="s">
        <v>845</v>
      </c>
      <c r="G10" s="260"/>
      <c r="H10" s="2" t="s">
        <v>849</v>
      </c>
      <c r="I10" s="2" t="s">
        <v>845</v>
      </c>
      <c r="J10" s="263"/>
      <c r="K10" s="2" t="s">
        <v>849</v>
      </c>
      <c r="L10" s="2" t="s">
        <v>845</v>
      </c>
      <c r="M10" s="263"/>
      <c r="N10" s="2" t="s">
        <v>849</v>
      </c>
      <c r="O10" s="2" t="s">
        <v>845</v>
      </c>
      <c r="P10" s="264"/>
      <c r="Q10" s="2" t="s">
        <v>849</v>
      </c>
      <c r="R10" s="2" t="s">
        <v>845</v>
      </c>
      <c r="S10" s="264"/>
      <c r="T10" s="2" t="s">
        <v>849</v>
      </c>
      <c r="U10" s="2" t="s">
        <v>845</v>
      </c>
      <c r="V10" s="264"/>
      <c r="W10" s="2" t="s">
        <v>849</v>
      </c>
      <c r="X10" s="2" t="s">
        <v>845</v>
      </c>
      <c r="Y10" s="264"/>
      <c r="Z10" s="2" t="s">
        <v>849</v>
      </c>
      <c r="AA10" s="2" t="s">
        <v>845</v>
      </c>
      <c r="AB10" s="264"/>
      <c r="AC10" s="2" t="s">
        <v>849</v>
      </c>
      <c r="AD10" s="2" t="s">
        <v>845</v>
      </c>
      <c r="AE10" s="264"/>
      <c r="AF10" s="2" t="s">
        <v>849</v>
      </c>
      <c r="AG10" s="2" t="s">
        <v>845</v>
      </c>
      <c r="AH10" s="264"/>
      <c r="AI10" s="120"/>
      <c r="AJ10" s="120"/>
      <c r="AK10" s="120"/>
      <c r="AL10" s="120"/>
      <c r="AM10" s="120"/>
      <c r="AN10" s="120"/>
      <c r="AO10" s="120"/>
      <c r="AP10" s="120"/>
      <c r="AQ10" s="120"/>
      <c r="AR10" s="120"/>
      <c r="AS10" s="120"/>
      <c r="AT10" s="120"/>
      <c r="AU10" s="120"/>
      <c r="AV10" s="120"/>
      <c r="AW10" s="120"/>
      <c r="AX10" s="120"/>
      <c r="AY10" s="120"/>
      <c r="AZ10" s="120"/>
      <c r="BA10" s="120"/>
      <c r="BB10" s="120"/>
      <c r="BC10" s="120"/>
      <c r="BD10" s="120"/>
      <c r="BE10" s="120"/>
      <c r="BF10" s="120"/>
      <c r="BG10" s="120"/>
      <c r="BH10" s="120"/>
      <c r="BI10" s="120"/>
      <c r="BJ10" s="120"/>
      <c r="BK10" s="120"/>
      <c r="BL10" s="120"/>
      <c r="BM10" s="120"/>
      <c r="BN10" s="120"/>
      <c r="BO10" s="120"/>
      <c r="BP10" s="120"/>
      <c r="BQ10" s="120"/>
      <c r="BR10" s="120"/>
      <c r="BS10" s="120"/>
      <c r="BT10" s="120"/>
      <c r="BU10" s="120"/>
      <c r="BV10" s="120"/>
      <c r="BW10" s="120"/>
      <c r="BX10" s="120"/>
      <c r="BY10" s="120"/>
      <c r="BZ10" s="120"/>
      <c r="CA10" s="120"/>
      <c r="CB10" s="120"/>
      <c r="CC10" s="120"/>
      <c r="CD10" s="120"/>
      <c r="CE10" s="120"/>
      <c r="CF10" s="120"/>
      <c r="CG10" s="120"/>
      <c r="CH10" s="120"/>
      <c r="CI10" s="120"/>
      <c r="CJ10" s="120"/>
      <c r="CK10" s="120"/>
      <c r="CL10" s="120"/>
      <c r="CM10" s="120"/>
      <c r="CN10" s="120"/>
      <c r="CO10" s="120"/>
      <c r="CP10" s="120"/>
      <c r="CQ10" s="120"/>
      <c r="CR10" s="120"/>
      <c r="CS10" s="120"/>
      <c r="CT10" s="120"/>
      <c r="CU10" s="120"/>
      <c r="CV10" s="120"/>
      <c r="CW10" s="120"/>
      <c r="CX10" s="120"/>
      <c r="CY10" s="120"/>
      <c r="CZ10" s="120"/>
      <c r="DA10" s="120"/>
      <c r="DB10" s="120"/>
      <c r="DC10" s="120"/>
      <c r="DD10" s="120"/>
      <c r="DE10" s="120"/>
      <c r="DF10" s="120"/>
      <c r="DG10" s="120"/>
      <c r="DH10" s="120"/>
      <c r="DI10" s="120"/>
      <c r="DJ10" s="120"/>
      <c r="DK10" s="120"/>
      <c r="DL10" s="120"/>
      <c r="DM10" s="120"/>
      <c r="DN10" s="120"/>
      <c r="DO10" s="120"/>
      <c r="DP10" s="120"/>
      <c r="DQ10" s="120"/>
      <c r="DR10" s="120"/>
      <c r="DS10" s="120"/>
      <c r="DT10" s="120"/>
      <c r="DU10" s="120"/>
      <c r="DV10" s="120"/>
      <c r="DW10" s="120"/>
      <c r="DX10" s="120"/>
      <c r="DY10" s="120"/>
      <c r="DZ10" s="120"/>
      <c r="EA10" s="120"/>
      <c r="EB10" s="120"/>
      <c r="EC10" s="120"/>
      <c r="ED10" s="120"/>
      <c r="EE10" s="120"/>
      <c r="EF10" s="120"/>
      <c r="EG10" s="120"/>
      <c r="EH10" s="120"/>
      <c r="EI10" s="120"/>
      <c r="EJ10" s="120"/>
      <c r="EK10" s="120"/>
      <c r="EL10" s="120"/>
      <c r="EM10" s="120"/>
      <c r="EN10" s="120"/>
      <c r="EO10" s="120"/>
      <c r="EP10" s="120"/>
      <c r="EQ10" s="120"/>
      <c r="ER10" s="120"/>
      <c r="ES10" s="120"/>
      <c r="ET10" s="120"/>
      <c r="EU10" s="120"/>
      <c r="EV10" s="120"/>
      <c r="EW10" s="120"/>
      <c r="EX10" s="120"/>
      <c r="EY10" s="120"/>
      <c r="EZ10" s="120"/>
      <c r="FA10" s="120"/>
      <c r="FB10" s="120"/>
      <c r="FC10" s="120"/>
      <c r="FD10" s="120"/>
      <c r="FE10" s="120"/>
      <c r="FF10" s="120"/>
      <c r="FG10" s="120"/>
      <c r="FH10" s="120"/>
      <c r="FI10" s="120"/>
      <c r="FJ10" s="120"/>
      <c r="FK10" s="120"/>
      <c r="FL10" s="120"/>
      <c r="FM10" s="120"/>
      <c r="FN10" s="120"/>
      <c r="FO10" s="120"/>
      <c r="FP10" s="120"/>
      <c r="FQ10" s="120"/>
      <c r="FR10" s="120"/>
      <c r="FS10" s="120"/>
      <c r="FT10" s="120"/>
      <c r="FU10" s="120"/>
      <c r="FV10" s="120"/>
      <c r="FW10" s="120"/>
      <c r="FX10" s="120"/>
      <c r="FY10" s="120"/>
      <c r="FZ10" s="120"/>
      <c r="GA10" s="120"/>
      <c r="GB10" s="120"/>
      <c r="GC10" s="120"/>
      <c r="GD10" s="120"/>
      <c r="GE10" s="120"/>
      <c r="GF10" s="120"/>
      <c r="GG10" s="120"/>
      <c r="GH10" s="120"/>
      <c r="GI10" s="120"/>
      <c r="GJ10" s="120"/>
    </row>
    <row r="11" spans="1:192">
      <c r="B11" s="126" t="s">
        <v>850</v>
      </c>
      <c r="C11" s="126" t="s">
        <v>851</v>
      </c>
      <c r="D11" s="258"/>
      <c r="E11" s="255">
        <v>2179679</v>
      </c>
      <c r="F11" s="255">
        <v>2179679</v>
      </c>
      <c r="G11" s="258"/>
      <c r="H11" s="255">
        <v>2179679.0874999999</v>
      </c>
      <c r="I11" s="255">
        <v>2179679.0874999999</v>
      </c>
      <c r="J11" s="261"/>
      <c r="K11" s="127">
        <v>2197141.7000000002</v>
      </c>
      <c r="L11" s="127">
        <v>2197141.7000000002</v>
      </c>
      <c r="M11" s="265"/>
      <c r="N11" s="127">
        <v>2216048</v>
      </c>
      <c r="O11" s="127">
        <v>2216048</v>
      </c>
      <c r="P11" s="265"/>
      <c r="Q11" s="127">
        <v>2182601</v>
      </c>
      <c r="R11" s="127">
        <v>2182601</v>
      </c>
      <c r="S11" s="265"/>
      <c r="T11" s="127">
        <v>1121569</v>
      </c>
      <c r="U11" s="127">
        <v>1121569</v>
      </c>
      <c r="V11" s="268"/>
      <c r="W11" s="127">
        <v>880533</v>
      </c>
      <c r="X11" s="127">
        <v>880533</v>
      </c>
      <c r="Y11" s="268"/>
      <c r="Z11" s="127">
        <v>755864</v>
      </c>
      <c r="AA11" s="127">
        <v>755864</v>
      </c>
      <c r="AC11" s="127">
        <v>693770</v>
      </c>
      <c r="AD11" s="127">
        <v>693770</v>
      </c>
      <c r="AF11" s="127">
        <v>683585</v>
      </c>
      <c r="AG11" s="127">
        <v>683585</v>
      </c>
    </row>
    <row r="12" spans="1:192">
      <c r="B12" s="117" t="s">
        <v>852</v>
      </c>
      <c r="C12" s="117" t="s">
        <v>853</v>
      </c>
      <c r="D12" s="258"/>
      <c r="E12" s="129" t="s">
        <v>76</v>
      </c>
      <c r="F12" s="254">
        <v>2921212</v>
      </c>
      <c r="G12" s="258"/>
      <c r="H12" s="129" t="s">
        <v>76</v>
      </c>
      <c r="I12" s="254">
        <v>2700622.94975704</v>
      </c>
      <c r="J12" s="261"/>
      <c r="K12" s="129" t="s">
        <v>76</v>
      </c>
      <c r="L12" s="127">
        <v>2867834</v>
      </c>
      <c r="M12" s="265"/>
      <c r="N12" s="129" t="s">
        <v>76</v>
      </c>
      <c r="O12" s="127">
        <v>2793471.8914832342</v>
      </c>
      <c r="P12" s="265"/>
      <c r="Q12" s="129" t="s">
        <v>76</v>
      </c>
      <c r="R12" s="127">
        <v>3058179</v>
      </c>
      <c r="S12" s="265"/>
      <c r="T12" s="129" t="s">
        <v>76</v>
      </c>
      <c r="U12" s="127">
        <v>1747079.5433999998</v>
      </c>
      <c r="V12" s="268"/>
      <c r="W12" s="129" t="s">
        <v>76</v>
      </c>
      <c r="X12" s="127">
        <v>1471248</v>
      </c>
      <c r="Y12" s="268"/>
      <c r="Z12" s="129" t="s">
        <v>76</v>
      </c>
      <c r="AA12" s="127">
        <v>1259964</v>
      </c>
      <c r="AC12" s="129" t="s">
        <v>76</v>
      </c>
      <c r="AD12" s="127">
        <v>1164062</v>
      </c>
      <c r="AF12" s="127"/>
      <c r="AG12" s="127">
        <v>580630</v>
      </c>
    </row>
    <row r="13" spans="1:192">
      <c r="B13" s="117" t="s">
        <v>854</v>
      </c>
      <c r="C13" s="117" t="s">
        <v>855</v>
      </c>
      <c r="D13" s="92"/>
      <c r="E13" s="93" t="s">
        <v>76</v>
      </c>
      <c r="F13" s="93">
        <v>-1323834</v>
      </c>
      <c r="G13" s="92"/>
      <c r="H13" s="93" t="s">
        <v>76</v>
      </c>
      <c r="I13" s="93">
        <v>-1333540</v>
      </c>
      <c r="J13" s="93"/>
      <c r="K13" s="93" t="s">
        <v>76</v>
      </c>
      <c r="L13" s="93">
        <v>-1252712</v>
      </c>
      <c r="M13" s="93"/>
      <c r="N13" s="93" t="s">
        <v>76</v>
      </c>
      <c r="O13" s="93">
        <v>-1004380</v>
      </c>
      <c r="P13" s="93"/>
      <c r="Q13" s="93" t="s">
        <v>76</v>
      </c>
      <c r="R13" s="93">
        <v>-997100</v>
      </c>
      <c r="S13" s="93"/>
      <c r="T13" s="93" t="s">
        <v>76</v>
      </c>
      <c r="U13" s="93">
        <v>-858261</v>
      </c>
      <c r="V13" s="93"/>
      <c r="W13" s="93" t="s">
        <v>76</v>
      </c>
      <c r="X13" s="93">
        <v>-548717</v>
      </c>
      <c r="Y13" s="93"/>
      <c r="Z13" s="93" t="s">
        <v>76</v>
      </c>
      <c r="AA13" s="93">
        <v>-557152</v>
      </c>
      <c r="AB13" s="93"/>
      <c r="AC13" s="93" t="s">
        <v>76</v>
      </c>
      <c r="AD13" s="93">
        <v>-395409</v>
      </c>
      <c r="AE13" s="93"/>
      <c r="AF13" s="93"/>
      <c r="AG13" s="93">
        <v>-130227</v>
      </c>
    </row>
    <row r="14" spans="1:192">
      <c r="B14" s="130" t="s">
        <v>856</v>
      </c>
      <c r="C14" s="130" t="s">
        <v>857</v>
      </c>
      <c r="D14" s="258"/>
      <c r="E14" s="257">
        <v>2179679</v>
      </c>
      <c r="F14" s="257">
        <v>3777057</v>
      </c>
      <c r="G14" s="258"/>
      <c r="H14" s="257">
        <v>2179679.0874999999</v>
      </c>
      <c r="I14" s="257">
        <v>3546762.0372570399</v>
      </c>
      <c r="J14" s="261"/>
      <c r="K14" s="131">
        <v>2197141.7000000002</v>
      </c>
      <c r="L14" s="131">
        <v>3812263.7</v>
      </c>
      <c r="M14" s="265"/>
      <c r="N14" s="131">
        <v>2216048</v>
      </c>
      <c r="O14" s="131">
        <v>4005139.8914832342</v>
      </c>
      <c r="P14" s="265"/>
      <c r="Q14" s="131">
        <v>2182601</v>
      </c>
      <c r="R14" s="131">
        <v>4243680</v>
      </c>
      <c r="S14" s="265"/>
      <c r="T14" s="131">
        <v>1121569</v>
      </c>
      <c r="U14" s="131">
        <v>2010387.5433999998</v>
      </c>
      <c r="V14" s="268"/>
      <c r="W14" s="131">
        <v>880533</v>
      </c>
      <c r="X14" s="131">
        <v>1803064</v>
      </c>
      <c r="Y14" s="268"/>
      <c r="Z14" s="131">
        <v>755864</v>
      </c>
      <c r="AA14" s="131">
        <v>1458676</v>
      </c>
      <c r="AB14" s="268"/>
      <c r="AC14" s="131">
        <v>693770</v>
      </c>
      <c r="AD14" s="131">
        <v>1358362</v>
      </c>
      <c r="AE14" s="268"/>
      <c r="AF14" s="131">
        <v>683585</v>
      </c>
      <c r="AG14" s="131">
        <v>1370029</v>
      </c>
      <c r="AH14" s="268"/>
    </row>
    <row r="15" spans="1:192">
      <c r="B15" s="117" t="s">
        <v>858</v>
      </c>
      <c r="C15" s="117" t="s">
        <v>859</v>
      </c>
      <c r="D15" s="258"/>
      <c r="E15" s="256">
        <v>99615</v>
      </c>
      <c r="F15" s="256">
        <v>99615</v>
      </c>
      <c r="G15" s="258"/>
      <c r="H15" s="256">
        <v>102683.444</v>
      </c>
      <c r="I15" s="256">
        <v>102683.444</v>
      </c>
      <c r="J15" s="261"/>
      <c r="K15" s="132">
        <v>102377.008</v>
      </c>
      <c r="L15" s="132">
        <v>102377.008</v>
      </c>
      <c r="M15" s="265"/>
      <c r="N15" s="132">
        <v>102377.008</v>
      </c>
      <c r="O15" s="132">
        <v>102377.008</v>
      </c>
      <c r="P15" s="265"/>
      <c r="Q15" s="132">
        <v>102377</v>
      </c>
      <c r="R15" s="132">
        <v>102377</v>
      </c>
      <c r="S15" s="265"/>
      <c r="T15" s="132">
        <v>62104</v>
      </c>
      <c r="U15" s="132">
        <v>62104</v>
      </c>
      <c r="V15" s="268"/>
      <c r="W15" s="132">
        <v>56889</v>
      </c>
      <c r="X15" s="132">
        <v>56889</v>
      </c>
      <c r="Y15" s="268"/>
      <c r="Z15" s="132">
        <v>56889</v>
      </c>
      <c r="AA15" s="132">
        <v>56889</v>
      </c>
      <c r="AC15" s="132">
        <v>56889</v>
      </c>
      <c r="AD15" s="132">
        <v>56889</v>
      </c>
      <c r="AF15" s="132">
        <v>58227</v>
      </c>
      <c r="AG15" s="132">
        <v>58227</v>
      </c>
    </row>
    <row r="16" spans="1:192">
      <c r="B16" s="130" t="s">
        <v>860</v>
      </c>
      <c r="C16" s="130" t="s">
        <v>861</v>
      </c>
      <c r="D16" s="258"/>
      <c r="E16" s="310">
        <v>21.88</v>
      </c>
      <c r="F16" s="310">
        <v>37.92</v>
      </c>
      <c r="G16" s="258"/>
      <c r="H16" s="310">
        <v>21.227171612007869</v>
      </c>
      <c r="I16" s="310">
        <v>34.540738984729025</v>
      </c>
      <c r="J16" s="311"/>
      <c r="K16" s="312">
        <v>21.461280642231703</v>
      </c>
      <c r="L16" s="312">
        <v>37.237498677437422</v>
      </c>
      <c r="M16" s="313"/>
      <c r="N16" s="312">
        <v>21.645953943096284</v>
      </c>
      <c r="O16" s="312">
        <v>39.121478247178644</v>
      </c>
      <c r="P16" s="313"/>
      <c r="Q16" s="312">
        <v>21.32</v>
      </c>
      <c r="R16" s="312">
        <v>41.45</v>
      </c>
      <c r="S16" s="313"/>
      <c r="T16" s="312">
        <v>18.059529176864615</v>
      </c>
      <c r="U16" s="312">
        <v>32.371305284683757</v>
      </c>
      <c r="V16" s="268"/>
      <c r="W16" s="312">
        <v>15.48</v>
      </c>
      <c r="X16" s="312">
        <v>31.69</v>
      </c>
      <c r="Y16" s="268"/>
      <c r="Z16" s="312">
        <v>13.29</v>
      </c>
      <c r="AA16" s="312">
        <v>25.64</v>
      </c>
      <c r="AB16" s="268"/>
      <c r="AC16" s="312">
        <v>12.2</v>
      </c>
      <c r="AD16" s="312">
        <v>23.88</v>
      </c>
      <c r="AE16" s="268"/>
      <c r="AF16" s="312">
        <v>11.74</v>
      </c>
      <c r="AG16" s="312">
        <v>23.53</v>
      </c>
      <c r="AH16" s="268"/>
    </row>
  </sheetData>
  <mergeCells count="24">
    <mergeCell ref="Z9:AA9"/>
    <mergeCell ref="AC9:AD9"/>
    <mergeCell ref="B7:B8"/>
    <mergeCell ref="H7:I7"/>
    <mergeCell ref="E7:F7"/>
    <mergeCell ref="B9:B10"/>
    <mergeCell ref="C9:C10"/>
    <mergeCell ref="H9:I9"/>
    <mergeCell ref="AF9:AG9"/>
    <mergeCell ref="C7:C8"/>
    <mergeCell ref="Q9:R9"/>
    <mergeCell ref="T9:U9"/>
    <mergeCell ref="W9:X9"/>
    <mergeCell ref="Q7:R7"/>
    <mergeCell ref="T7:U7"/>
    <mergeCell ref="W7:X7"/>
    <mergeCell ref="Z7:AA7"/>
    <mergeCell ref="AC7:AD7"/>
    <mergeCell ref="AF7:AG7"/>
    <mergeCell ref="K7:L7"/>
    <mergeCell ref="N7:O7"/>
    <mergeCell ref="K9:L9"/>
    <mergeCell ref="N9:O9"/>
    <mergeCell ref="E9:F9"/>
  </mergeCells>
  <pageMargins left="0.511811024" right="0.511811024" top="0.78740157499999996" bottom="0.78740157499999996" header="0.31496062000000002" footer="0.31496062000000002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8284F2-2E4F-45BF-BAB7-5EBEFC5AD357}">
  <dimension ref="B3:G24"/>
  <sheetViews>
    <sheetView showGridLines="0" topLeftCell="A6" zoomScale="130" zoomScaleNormal="130" workbookViewId="0">
      <selection activeCell="H16" sqref="H16"/>
    </sheetView>
  </sheetViews>
  <sheetFormatPr defaultColWidth="8.69921875" defaultRowHeight="13.8"/>
  <cols>
    <col min="1" max="1" width="2.69921875" style="28" customWidth="1"/>
    <col min="2" max="2" width="36.69921875" style="28" bestFit="1" customWidth="1"/>
    <col min="3" max="3" width="33.59765625" style="28" hidden="1" customWidth="1"/>
    <col min="4" max="4" width="19.09765625" style="28" customWidth="1"/>
    <col min="5" max="5" width="20.5" style="28" bestFit="1" customWidth="1"/>
    <col min="6" max="6" width="14.19921875" style="28" customWidth="1"/>
    <col min="7" max="7" width="12.19921875" style="28" customWidth="1"/>
    <col min="8" max="16384" width="8.69921875" style="28"/>
  </cols>
  <sheetData>
    <row r="3" spans="2:7" ht="6" customHeight="1"/>
    <row r="4" spans="2:7" ht="41.7" customHeight="1">
      <c r="B4" s="38" t="e" vm="1">
        <v>#VALUE!</v>
      </c>
    </row>
    <row r="5" spans="2:7" ht="4.5" customHeight="1">
      <c r="B5" s="38"/>
    </row>
    <row r="6" spans="2:7" s="3" customFormat="1" ht="34.950000000000003" customHeight="1">
      <c r="B6" s="134" t="s">
        <v>862</v>
      </c>
      <c r="C6" s="134"/>
      <c r="D6" s="134"/>
      <c r="E6" s="134"/>
      <c r="F6" s="134"/>
      <c r="G6" s="134"/>
    </row>
    <row r="7" spans="2:7" ht="25.2" customHeight="1">
      <c r="B7" s="161" t="s">
        <v>863</v>
      </c>
      <c r="C7" s="161"/>
      <c r="D7" s="162" t="s">
        <v>864</v>
      </c>
      <c r="E7" s="162" t="s">
        <v>865</v>
      </c>
      <c r="F7" s="162" t="s">
        <v>866</v>
      </c>
      <c r="G7" s="163" t="s">
        <v>867</v>
      </c>
    </row>
    <row r="8" spans="2:7" ht="19.95" hidden="1" customHeight="1">
      <c r="B8" s="164"/>
      <c r="C8" s="164" t="s">
        <v>868</v>
      </c>
      <c r="D8" s="165" t="s">
        <v>869</v>
      </c>
      <c r="E8" s="165" t="s">
        <v>870</v>
      </c>
      <c r="F8" s="165" t="s">
        <v>871</v>
      </c>
      <c r="G8" s="166" t="s">
        <v>872</v>
      </c>
    </row>
    <row r="9" spans="2:7">
      <c r="B9" s="92" t="s">
        <v>862</v>
      </c>
      <c r="C9" s="92" t="s">
        <v>873</v>
      </c>
      <c r="D9" s="167">
        <v>45952</v>
      </c>
      <c r="E9" s="167">
        <v>45989</v>
      </c>
      <c r="F9" s="169">
        <v>75000000</v>
      </c>
      <c r="G9" s="170">
        <v>0.75289521000000004</v>
      </c>
    </row>
    <row r="10" spans="2:7">
      <c r="B10" s="92" t="s">
        <v>862</v>
      </c>
      <c r="C10" s="92" t="s">
        <v>873</v>
      </c>
      <c r="D10" s="167">
        <v>45587</v>
      </c>
      <c r="E10" s="167">
        <v>45610</v>
      </c>
      <c r="F10" s="169">
        <v>155000000</v>
      </c>
      <c r="G10" s="170">
        <v>1.556</v>
      </c>
    </row>
    <row r="11" spans="2:7">
      <c r="B11" s="92" t="s">
        <v>862</v>
      </c>
      <c r="C11" s="92" t="s">
        <v>873</v>
      </c>
      <c r="D11" s="167">
        <v>45223</v>
      </c>
      <c r="E11" s="167">
        <v>45254</v>
      </c>
      <c r="F11" s="169">
        <v>320000000</v>
      </c>
      <c r="G11" s="170">
        <v>3.2122999999999999</v>
      </c>
    </row>
    <row r="12" spans="2:7">
      <c r="B12" s="92" t="s">
        <v>862</v>
      </c>
      <c r="C12" s="92" t="s">
        <v>873</v>
      </c>
      <c r="D12" s="167">
        <v>44861</v>
      </c>
      <c r="E12" s="167">
        <v>44881</v>
      </c>
      <c r="F12" s="169">
        <v>320000000</v>
      </c>
      <c r="G12" s="170">
        <v>3.2385999999999999</v>
      </c>
    </row>
    <row r="13" spans="2:7">
      <c r="B13" s="92" t="s">
        <v>862</v>
      </c>
      <c r="C13" s="92" t="s">
        <v>873</v>
      </c>
      <c r="D13" s="167">
        <v>44655</v>
      </c>
      <c r="E13" s="167">
        <v>44680</v>
      </c>
      <c r="F13" s="169">
        <v>200000000</v>
      </c>
      <c r="G13" s="170">
        <v>2.0162</v>
      </c>
    </row>
    <row r="14" spans="2:7">
      <c r="B14" s="92" t="s">
        <v>862</v>
      </c>
      <c r="C14" s="92" t="s">
        <v>873</v>
      </c>
      <c r="D14" s="167">
        <v>44496</v>
      </c>
      <c r="E14" s="167">
        <v>44510</v>
      </c>
      <c r="F14" s="169">
        <v>260000000</v>
      </c>
      <c r="G14" s="170">
        <v>2.6211000000000002</v>
      </c>
    </row>
    <row r="15" spans="2:7">
      <c r="B15" s="92" t="s">
        <v>862</v>
      </c>
      <c r="C15" s="92" t="s">
        <v>873</v>
      </c>
      <c r="D15" s="167">
        <v>44120</v>
      </c>
      <c r="E15" s="167">
        <v>44147</v>
      </c>
      <c r="F15" s="169">
        <v>42000000</v>
      </c>
      <c r="G15" s="170">
        <v>0.7077</v>
      </c>
    </row>
    <row r="16" spans="2:7">
      <c r="B16" s="92" t="s">
        <v>862</v>
      </c>
      <c r="C16" s="92" t="s">
        <v>873</v>
      </c>
      <c r="D16" s="167">
        <v>43754</v>
      </c>
      <c r="E16" s="167">
        <v>43783</v>
      </c>
      <c r="F16" s="169">
        <v>50000000</v>
      </c>
      <c r="G16" s="170">
        <v>0.92930000000000001</v>
      </c>
    </row>
    <row r="17" spans="2:7">
      <c r="B17" s="92" t="s">
        <v>862</v>
      </c>
      <c r="C17" s="92" t="s">
        <v>873</v>
      </c>
      <c r="D17" s="167">
        <v>43389</v>
      </c>
      <c r="E17" s="167">
        <v>43775</v>
      </c>
      <c r="F17" s="169">
        <v>41000000</v>
      </c>
      <c r="G17" s="170">
        <v>0.76200000000000001</v>
      </c>
    </row>
    <row r="18" spans="2:7">
      <c r="B18" s="92" t="s">
        <v>862</v>
      </c>
      <c r="C18" s="92" t="s">
        <v>873</v>
      </c>
      <c r="D18" s="167">
        <v>43010</v>
      </c>
      <c r="E18" s="167">
        <v>43038</v>
      </c>
      <c r="F18" s="169">
        <v>12972159.66</v>
      </c>
      <c r="G18" s="170">
        <v>0.24110000000000001</v>
      </c>
    </row>
    <row r="19" spans="2:7">
      <c r="B19" s="92" t="s">
        <v>874</v>
      </c>
      <c r="C19" s="92" t="s">
        <v>875</v>
      </c>
      <c r="D19" s="167">
        <v>42681</v>
      </c>
      <c r="E19" s="167">
        <v>42695</v>
      </c>
      <c r="F19" s="169">
        <v>22000000</v>
      </c>
      <c r="G19" s="170">
        <v>0.40100000000000002</v>
      </c>
    </row>
    <row r="20" spans="2:7">
      <c r="B20" s="92" t="s">
        <v>862</v>
      </c>
      <c r="C20" s="92" t="s">
        <v>873</v>
      </c>
      <c r="D20" s="167">
        <v>42664</v>
      </c>
      <c r="E20" s="167">
        <v>42681</v>
      </c>
      <c r="F20" s="169">
        <v>10043387.25</v>
      </c>
      <c r="G20" s="170">
        <v>0.183</v>
      </c>
    </row>
    <row r="21" spans="2:7">
      <c r="B21" s="92" t="s">
        <v>862</v>
      </c>
      <c r="C21" s="92" t="s">
        <v>873</v>
      </c>
      <c r="D21" s="167">
        <v>42305</v>
      </c>
      <c r="E21" s="168">
        <v>42321</v>
      </c>
      <c r="F21" s="169">
        <v>80665198.379999995</v>
      </c>
      <c r="G21" s="337">
        <v>1.3976999999999999</v>
      </c>
    </row>
    <row r="22" spans="2:7">
      <c r="B22" s="92" t="s">
        <v>862</v>
      </c>
      <c r="C22" s="92" t="s">
        <v>873</v>
      </c>
      <c r="D22" s="167">
        <v>41626</v>
      </c>
      <c r="E22" s="168">
        <v>41649</v>
      </c>
      <c r="F22" s="169">
        <v>5883391.96</v>
      </c>
      <c r="G22" s="46">
        <v>0.1007</v>
      </c>
    </row>
    <row r="23" spans="2:7">
      <c r="B23" s="92" t="s">
        <v>862</v>
      </c>
      <c r="C23" s="92" t="s">
        <v>873</v>
      </c>
      <c r="D23" s="167">
        <v>39750</v>
      </c>
      <c r="E23" s="168">
        <v>39780</v>
      </c>
      <c r="F23" s="169">
        <v>1130396.32</v>
      </c>
      <c r="G23" s="46">
        <v>1.9300000000000001E-2</v>
      </c>
    </row>
    <row r="24" spans="2:7">
      <c r="B24" s="188"/>
    </row>
  </sheetData>
  <pageMargins left="0.511811024" right="0.511811024" top="0.78740157499999996" bottom="0.78740157499999996" header="0.31496062000000002" footer="0.31496062000000002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FDBDB5-1041-42B1-A820-041F5FEA4330}">
  <dimension ref="B3:H42"/>
  <sheetViews>
    <sheetView showGridLines="0" zoomScaleNormal="100" workbookViewId="0">
      <selection activeCell="N14" sqref="N14"/>
    </sheetView>
  </sheetViews>
  <sheetFormatPr defaultColWidth="8.69921875" defaultRowHeight="13.8"/>
  <cols>
    <col min="1" max="1" width="2.69921875" style="28" customWidth="1"/>
    <col min="2" max="2" width="29.19921875" style="28" customWidth="1"/>
    <col min="3" max="3" width="33.59765625" style="28" hidden="1" customWidth="1"/>
    <col min="4" max="4" width="19.09765625" style="28" customWidth="1"/>
    <col min="5" max="5" width="18.69921875" style="28" customWidth="1"/>
    <col min="6" max="6" width="14.19921875" style="28" customWidth="1"/>
    <col min="7" max="8" width="12.19921875" style="28" customWidth="1"/>
    <col min="9" max="16384" width="8.69921875" style="28"/>
  </cols>
  <sheetData>
    <row r="3" spans="2:8" ht="6" customHeight="1"/>
    <row r="4" spans="2:8" ht="41.7" customHeight="1">
      <c r="B4" s="38" t="e" vm="1">
        <v>#VALUE!</v>
      </c>
    </row>
    <row r="5" spans="2:8" ht="4.5" customHeight="1">
      <c r="B5" s="38"/>
    </row>
    <row r="6" spans="2:8" s="3" customFormat="1" ht="34.950000000000003" customHeight="1">
      <c r="B6" s="134" t="s">
        <v>876</v>
      </c>
      <c r="C6" s="134"/>
      <c r="D6" s="134"/>
      <c r="E6" s="134"/>
      <c r="F6" s="134"/>
      <c r="G6" s="134"/>
      <c r="H6" s="134"/>
    </row>
    <row r="7" spans="2:8" ht="25.2" customHeight="1">
      <c r="B7" s="171" t="s">
        <v>877</v>
      </c>
      <c r="C7" s="171"/>
      <c r="D7" s="172" t="s">
        <v>878</v>
      </c>
      <c r="E7" s="172" t="s">
        <v>879</v>
      </c>
      <c r="F7" s="172" t="s">
        <v>880</v>
      </c>
      <c r="G7" s="173" t="s">
        <v>881</v>
      </c>
      <c r="H7" s="173" t="s">
        <v>881</v>
      </c>
    </row>
    <row r="8" spans="2:8" ht="31.2" hidden="1" customHeight="1">
      <c r="B8" s="174"/>
      <c r="C8" s="174" t="s">
        <v>868</v>
      </c>
      <c r="D8" s="175" t="s">
        <v>869</v>
      </c>
      <c r="E8" s="175" t="s">
        <v>870</v>
      </c>
      <c r="F8" s="175" t="s">
        <v>871</v>
      </c>
      <c r="G8" s="176" t="s">
        <v>872</v>
      </c>
    </row>
    <row r="9" spans="2:8">
      <c r="B9" s="177" t="s">
        <v>882</v>
      </c>
      <c r="C9" s="177" t="s">
        <v>873</v>
      </c>
      <c r="D9" s="182" t="s">
        <v>883</v>
      </c>
      <c r="E9" s="178">
        <v>39142</v>
      </c>
      <c r="F9" s="182" t="s">
        <v>884</v>
      </c>
      <c r="G9" s="183">
        <v>8868</v>
      </c>
      <c r="H9" s="183">
        <v>7007</v>
      </c>
    </row>
    <row r="10" spans="2:8">
      <c r="B10" s="179" t="s">
        <v>885</v>
      </c>
      <c r="C10" s="179" t="s">
        <v>873</v>
      </c>
      <c r="D10" s="182" t="s">
        <v>886</v>
      </c>
      <c r="E10" s="180">
        <v>39295</v>
      </c>
      <c r="F10" s="182" t="s">
        <v>887</v>
      </c>
      <c r="G10" s="183">
        <v>1373.328</v>
      </c>
      <c r="H10" s="183">
        <v>764.04684013214796</v>
      </c>
    </row>
    <row r="11" spans="2:8">
      <c r="B11" s="179" t="s">
        <v>888</v>
      </c>
      <c r="C11" s="179" t="s">
        <v>873</v>
      </c>
      <c r="D11" s="182" t="s">
        <v>889</v>
      </c>
      <c r="E11" s="180">
        <v>39387</v>
      </c>
      <c r="F11" s="182" t="s">
        <v>890</v>
      </c>
      <c r="G11" s="183">
        <v>24841.075000000008</v>
      </c>
      <c r="H11" s="183">
        <v>17650.62259814109</v>
      </c>
    </row>
    <row r="12" spans="2:8">
      <c r="B12" s="179" t="s">
        <v>891</v>
      </c>
      <c r="C12" s="179" t="s">
        <v>873</v>
      </c>
      <c r="D12" s="182" t="s">
        <v>892</v>
      </c>
      <c r="E12" s="180">
        <v>39417</v>
      </c>
      <c r="F12" s="182" t="s">
        <v>893</v>
      </c>
      <c r="G12" s="183">
        <v>24212</v>
      </c>
      <c r="H12" s="183">
        <v>17975.543648512292</v>
      </c>
    </row>
    <row r="13" spans="2:8">
      <c r="B13" s="179" t="s">
        <v>894</v>
      </c>
      <c r="C13" s="179" t="s">
        <v>873</v>
      </c>
      <c r="D13" s="182" t="s">
        <v>895</v>
      </c>
      <c r="E13" s="180">
        <v>41579</v>
      </c>
      <c r="F13" s="182" t="s">
        <v>743</v>
      </c>
      <c r="G13" s="183">
        <v>7456</v>
      </c>
      <c r="H13" s="183">
        <v>7456</v>
      </c>
    </row>
    <row r="14" spans="2:8">
      <c r="B14" s="179" t="s">
        <v>896</v>
      </c>
      <c r="C14" s="179" t="s">
        <v>873</v>
      </c>
      <c r="D14" s="182" t="s">
        <v>897</v>
      </c>
      <c r="E14" s="180">
        <v>41609</v>
      </c>
      <c r="F14" s="182" t="s">
        <v>884</v>
      </c>
      <c r="G14" s="183">
        <v>58350.400000000001</v>
      </c>
      <c r="H14" s="183">
        <v>32208</v>
      </c>
    </row>
    <row r="15" spans="2:8">
      <c r="B15" s="179" t="s">
        <v>898</v>
      </c>
      <c r="C15" s="179" t="s">
        <v>873</v>
      </c>
      <c r="D15" s="182" t="s">
        <v>886</v>
      </c>
      <c r="E15" s="180">
        <v>42125</v>
      </c>
      <c r="F15" s="182" t="s">
        <v>887</v>
      </c>
      <c r="G15" s="183">
        <v>3478</v>
      </c>
      <c r="H15" s="183">
        <v>3478</v>
      </c>
    </row>
    <row r="16" spans="2:8" ht="20.399999999999999">
      <c r="B16" s="179" t="s">
        <v>899</v>
      </c>
      <c r="C16" s="179" t="s">
        <v>873</v>
      </c>
      <c r="D16" s="182" t="s">
        <v>900</v>
      </c>
      <c r="E16" s="180">
        <v>42767</v>
      </c>
      <c r="F16" s="182" t="s">
        <v>745</v>
      </c>
      <c r="G16" s="183">
        <v>13645</v>
      </c>
      <c r="H16" s="183">
        <v>13645</v>
      </c>
    </row>
    <row r="17" spans="2:8" ht="20.399999999999999">
      <c r="B17" s="179" t="s">
        <v>901</v>
      </c>
      <c r="C17" s="179" t="s">
        <v>875</v>
      </c>
      <c r="D17" s="182" t="s">
        <v>900</v>
      </c>
      <c r="E17" s="180">
        <v>42767</v>
      </c>
      <c r="F17" s="182" t="s">
        <v>887</v>
      </c>
      <c r="G17" s="183">
        <v>17566</v>
      </c>
      <c r="H17" s="183">
        <v>10142.055548630655</v>
      </c>
    </row>
    <row r="18" spans="2:8">
      <c r="B18" s="179" t="s">
        <v>902</v>
      </c>
      <c r="C18" s="179" t="s">
        <v>873</v>
      </c>
      <c r="D18" s="182" t="s">
        <v>903</v>
      </c>
      <c r="E18" s="180">
        <v>43313</v>
      </c>
      <c r="F18" s="182" t="s">
        <v>904</v>
      </c>
      <c r="G18" s="183">
        <v>13092</v>
      </c>
      <c r="H18" s="183">
        <v>13092</v>
      </c>
    </row>
    <row r="19" spans="2:8">
      <c r="B19" s="179" t="s">
        <v>905</v>
      </c>
      <c r="C19" s="179" t="s">
        <v>873</v>
      </c>
      <c r="D19" s="182" t="s">
        <v>903</v>
      </c>
      <c r="E19" s="181">
        <v>44805</v>
      </c>
      <c r="F19" s="182" t="s">
        <v>904</v>
      </c>
      <c r="G19" s="183">
        <v>5714</v>
      </c>
      <c r="H19" s="183">
        <v>5714</v>
      </c>
    </row>
    <row r="20" spans="2:8">
      <c r="B20" s="179" t="s">
        <v>906</v>
      </c>
      <c r="C20" s="179" t="s">
        <v>873</v>
      </c>
      <c r="D20" s="182" t="s">
        <v>883</v>
      </c>
      <c r="E20" s="181">
        <v>43831</v>
      </c>
      <c r="F20" s="182" t="s">
        <v>743</v>
      </c>
      <c r="G20" s="183">
        <v>16644.444600000003</v>
      </c>
      <c r="H20" s="183">
        <v>11715.758148057739</v>
      </c>
    </row>
    <row r="21" spans="2:8">
      <c r="B21" s="179" t="s">
        <v>907</v>
      </c>
      <c r="C21" s="179" t="s">
        <v>873</v>
      </c>
      <c r="D21" s="182" t="s">
        <v>889</v>
      </c>
      <c r="E21" s="181">
        <v>43831</v>
      </c>
      <c r="F21" s="182" t="s">
        <v>743</v>
      </c>
      <c r="G21" s="183">
        <v>5752.7582900638099</v>
      </c>
      <c r="H21" s="183">
        <v>3883.4749525821007</v>
      </c>
    </row>
    <row r="22" spans="2:8">
      <c r="B22" s="179" t="s">
        <v>908</v>
      </c>
      <c r="D22" s="182" t="s">
        <v>909</v>
      </c>
      <c r="E22" s="181">
        <v>43952</v>
      </c>
      <c r="F22" s="182" t="s">
        <v>743</v>
      </c>
      <c r="G22" s="183">
        <v>4489</v>
      </c>
      <c r="H22" s="183">
        <v>2953.8803646852448</v>
      </c>
    </row>
    <row r="23" spans="2:8" ht="23.7" customHeight="1">
      <c r="B23" s="179" t="s">
        <v>910</v>
      </c>
      <c r="D23" s="182" t="s">
        <v>909</v>
      </c>
      <c r="E23" s="181">
        <v>43952</v>
      </c>
      <c r="F23" s="182" t="s">
        <v>743</v>
      </c>
      <c r="G23" s="183">
        <v>6013</v>
      </c>
      <c r="H23" s="183">
        <v>6013</v>
      </c>
    </row>
    <row r="24" spans="2:8">
      <c r="B24" s="179" t="s">
        <v>911</v>
      </c>
      <c r="D24" s="182" t="s">
        <v>912</v>
      </c>
      <c r="E24" s="181">
        <v>44228</v>
      </c>
      <c r="F24" s="182" t="s">
        <v>887</v>
      </c>
      <c r="G24" s="183">
        <v>9875</v>
      </c>
      <c r="H24" s="183">
        <v>8977.7999999999993</v>
      </c>
    </row>
    <row r="25" spans="2:8">
      <c r="B25" s="179" t="s">
        <v>913</v>
      </c>
      <c r="D25" s="182" t="s">
        <v>912</v>
      </c>
      <c r="E25" s="181">
        <v>44228</v>
      </c>
      <c r="F25" s="182" t="s">
        <v>743</v>
      </c>
      <c r="G25" s="183">
        <v>1065</v>
      </c>
      <c r="H25" s="183">
        <v>1065</v>
      </c>
    </row>
    <row r="26" spans="2:8">
      <c r="B26" s="179" t="s">
        <v>914</v>
      </c>
      <c r="D26" s="182" t="s">
        <v>915</v>
      </c>
      <c r="E26" s="181">
        <v>44743</v>
      </c>
      <c r="F26" s="182" t="s">
        <v>743</v>
      </c>
      <c r="G26" s="183">
        <v>7657</v>
      </c>
      <c r="H26" s="183">
        <v>7657</v>
      </c>
    </row>
    <row r="27" spans="2:8">
      <c r="B27" s="179" t="s">
        <v>916</v>
      </c>
      <c r="D27" s="182" t="s">
        <v>917</v>
      </c>
      <c r="E27" s="181">
        <v>44805</v>
      </c>
      <c r="F27" s="182" t="s">
        <v>743</v>
      </c>
      <c r="G27" s="183">
        <v>10792.748700000002</v>
      </c>
      <c r="H27" s="183">
        <v>5588.8847575579503</v>
      </c>
    </row>
    <row r="28" spans="2:8">
      <c r="B28" s="179" t="s">
        <v>918</v>
      </c>
      <c r="D28" s="182" t="s">
        <v>919</v>
      </c>
      <c r="E28" s="181">
        <v>45352</v>
      </c>
      <c r="F28" s="182" t="s">
        <v>745</v>
      </c>
      <c r="G28" s="183">
        <v>6773</v>
      </c>
      <c r="H28" s="183">
        <v>6773</v>
      </c>
    </row>
    <row r="29" spans="2:8" ht="14.4" thickBot="1">
      <c r="B29" s="179" t="s">
        <v>920</v>
      </c>
      <c r="D29" s="182" t="s">
        <v>921</v>
      </c>
      <c r="E29" s="181">
        <v>45413</v>
      </c>
      <c r="F29" s="182" t="s">
        <v>743</v>
      </c>
      <c r="G29" s="183">
        <v>4767</v>
      </c>
      <c r="H29" s="183">
        <v>4767</v>
      </c>
    </row>
    <row r="30" spans="2:8" ht="14.4" thickBot="1">
      <c r="B30" s="184" t="s">
        <v>740</v>
      </c>
      <c r="C30" s="185" t="s">
        <v>740</v>
      </c>
      <c r="D30" s="184"/>
      <c r="E30" s="186"/>
      <c r="F30" s="184"/>
      <c r="G30" s="187">
        <f>SUM(G9:G29)</f>
        <v>252424.75459006382</v>
      </c>
      <c r="H30" s="187">
        <f>SUM(H9:H29)</f>
        <v>188527.06685829919</v>
      </c>
    </row>
    <row r="31" spans="2:8" ht="10.95" customHeight="1">
      <c r="B31" s="188" t="s">
        <v>922</v>
      </c>
      <c r="C31" s="189"/>
    </row>
    <row r="32" spans="2:8" ht="10.95" customHeight="1">
      <c r="B32" s="188" t="s">
        <v>923</v>
      </c>
      <c r="C32" s="189"/>
    </row>
    <row r="33" spans="2:3" ht="10.95" customHeight="1">
      <c r="B33" s="188" t="s">
        <v>924</v>
      </c>
      <c r="C33" s="189"/>
    </row>
    <row r="34" spans="2:3" ht="10.95" customHeight="1">
      <c r="B34" s="188" t="s">
        <v>925</v>
      </c>
      <c r="C34" s="189"/>
    </row>
    <row r="35" spans="2:3" ht="10.95" customHeight="1">
      <c r="B35" s="188" t="s">
        <v>926</v>
      </c>
      <c r="C35" s="189"/>
    </row>
    <row r="36" spans="2:3" ht="10.95" customHeight="1">
      <c r="B36" s="188" t="s">
        <v>927</v>
      </c>
      <c r="C36" s="189"/>
    </row>
    <row r="37" spans="2:3" ht="10.95" customHeight="1">
      <c r="B37" s="188" t="s">
        <v>928</v>
      </c>
      <c r="C37" s="189"/>
    </row>
    <row r="38" spans="2:3" ht="10.95" customHeight="1">
      <c r="B38" s="188" t="s">
        <v>929</v>
      </c>
      <c r="C38" s="189"/>
    </row>
    <row r="39" spans="2:3" ht="10.95" customHeight="1">
      <c r="B39" s="188" t="s">
        <v>930</v>
      </c>
      <c r="C39" s="189"/>
    </row>
    <row r="40" spans="2:3" ht="10.95" customHeight="1">
      <c r="B40" s="188" t="s">
        <v>931</v>
      </c>
      <c r="C40" s="189"/>
    </row>
    <row r="41" spans="2:3" ht="10.95" customHeight="1">
      <c r="B41" s="188" t="s">
        <v>932</v>
      </c>
      <c r="C41" s="189"/>
    </row>
    <row r="42" spans="2:3" ht="10.95" customHeight="1">
      <c r="B42" s="188" t="s">
        <v>933</v>
      </c>
      <c r="C42" s="188"/>
    </row>
  </sheetData>
  <pageMargins left="0.511811024" right="0.511811024" top="0.78740157499999996" bottom="0.78740157499999996" header="0.31496062000000002" footer="0.31496062000000002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44D973-67FD-4B58-8952-BB42FD90ACB0}">
  <dimension ref="A1:CB99"/>
  <sheetViews>
    <sheetView showGridLines="0" zoomScale="92" zoomScaleNormal="120" zoomScaleSheetLayoutView="120" workbookViewId="0">
      <pane xSplit="4" ySplit="9" topLeftCell="F75" activePane="bottomRight" state="frozen"/>
      <selection pane="topRight" activeCell="E1" sqref="E1"/>
      <selection pane="bottomLeft" activeCell="A10" sqref="A10"/>
      <selection pane="bottomRight" activeCell="G97" sqref="G97"/>
    </sheetView>
  </sheetViews>
  <sheetFormatPr defaultColWidth="9.19921875" defaultRowHeight="16.95" customHeight="1"/>
  <cols>
    <col min="1" max="1" width="1.09765625" style="22" customWidth="1"/>
    <col min="2" max="2" width="47.19921875" style="3" customWidth="1"/>
    <col min="3" max="3" width="37.09765625" style="3" hidden="1" customWidth="1"/>
    <col min="4" max="5" width="2.09765625" style="22" customWidth="1"/>
    <col min="6" max="6" width="13.5" style="22" customWidth="1"/>
    <col min="7" max="9" width="10.69921875" style="3" bestFit="1" customWidth="1"/>
    <col min="10" max="10" width="2.09765625" style="23" customWidth="1"/>
    <col min="11" max="11" width="10.19921875" style="3" customWidth="1"/>
    <col min="12" max="12" width="10.19921875" style="23" customWidth="1"/>
    <col min="13" max="14" width="11" style="4" customWidth="1"/>
    <col min="15" max="15" width="2.09765625" style="23" customWidth="1"/>
    <col min="16" max="16" width="10.5" style="3" customWidth="1"/>
    <col min="17" max="17" width="10.5" style="23" customWidth="1"/>
    <col min="18" max="18" width="10.69921875" style="4" customWidth="1"/>
    <col min="19" max="19" width="10.5" style="4" customWidth="1"/>
    <col min="20" max="20" width="2.09765625" style="23" customWidth="1"/>
    <col min="21" max="21" width="10.5" style="4" customWidth="1"/>
    <col min="22" max="22" width="10.5" style="23" customWidth="1"/>
    <col min="23" max="24" width="10.5" style="4" customWidth="1"/>
    <col min="25" max="25" width="2.09765625" style="23" customWidth="1"/>
    <col min="26" max="26" width="10.5" style="4" customWidth="1"/>
    <col min="27" max="27" width="10.5" style="23" customWidth="1"/>
    <col min="28" max="29" width="10.5" style="4" customWidth="1"/>
    <col min="30" max="30" width="2.09765625" style="23" customWidth="1"/>
    <col min="31" max="31" width="10.5" style="4" customWidth="1"/>
    <col min="32" max="32" width="10.5" style="23" customWidth="1"/>
    <col min="33" max="34" width="10.5" style="4" customWidth="1"/>
    <col min="35" max="35" width="2.09765625" style="23" customWidth="1"/>
    <col min="36" max="39" width="10.5" style="4" customWidth="1"/>
    <col min="40" max="40" width="2" style="23" customWidth="1"/>
    <col min="41" max="44" width="10.5" style="4" customWidth="1"/>
    <col min="45" max="45" width="2.09765625" style="23" customWidth="1"/>
    <col min="46" max="49" width="10.5" style="4" customWidth="1"/>
    <col min="50" max="50" width="2.09765625" style="23" customWidth="1"/>
    <col min="51" max="54" width="10.5" style="4" customWidth="1"/>
    <col min="55" max="55" width="2.09765625" style="23" customWidth="1"/>
    <col min="56" max="58" width="10.5" style="4" customWidth="1"/>
    <col min="59" max="59" width="10.69921875" style="4" customWidth="1"/>
    <col min="60" max="60" width="2.09765625" style="23" customWidth="1"/>
    <col min="61" max="64" width="10.5" style="4" customWidth="1"/>
    <col min="65" max="65" width="2.19921875" style="23" customWidth="1"/>
    <col min="66" max="69" width="10.5" style="4" customWidth="1"/>
    <col min="70" max="70" width="2.09765625" style="23" customWidth="1"/>
    <col min="71" max="75" width="10.5" style="4" customWidth="1"/>
    <col min="76" max="76" width="2.09765625" style="23" customWidth="1"/>
    <col min="77" max="79" width="10.5" style="4" customWidth="1"/>
    <col min="80" max="80" width="10" style="3" bestFit="1" customWidth="1"/>
    <col min="81" max="16384" width="9.19921875" style="22"/>
  </cols>
  <sheetData>
    <row r="1" spans="1:80" ht="16.95" customHeight="1">
      <c r="G1" s="253" t="s">
        <v>0</v>
      </c>
      <c r="H1" s="253"/>
      <c r="I1" s="253"/>
      <c r="K1" s="253"/>
    </row>
    <row r="2" spans="1:80" ht="16.95" customHeight="1">
      <c r="G2" s="253" t="s">
        <v>1</v>
      </c>
      <c r="H2" s="253"/>
      <c r="I2" s="253"/>
      <c r="K2" s="253"/>
    </row>
    <row r="3" spans="1:80" ht="16.95" customHeight="1">
      <c r="G3" s="253" t="s">
        <v>2</v>
      </c>
      <c r="H3" s="253"/>
      <c r="I3" s="253"/>
      <c r="K3" s="253"/>
    </row>
    <row r="4" spans="1:80" ht="16.95" customHeight="1">
      <c r="G4" s="253" t="s">
        <v>3</v>
      </c>
      <c r="H4" s="253"/>
      <c r="I4" s="253"/>
      <c r="K4" s="253"/>
    </row>
    <row r="5" spans="1:80" ht="16.95" customHeight="1">
      <c r="B5" s="38" t="e" vm="1">
        <v>#VALUE!</v>
      </c>
    </row>
    <row r="7" spans="1:80" ht="16.95" customHeight="1">
      <c r="B7" s="437" t="s">
        <v>4</v>
      </c>
      <c r="C7" s="437"/>
      <c r="D7" s="39"/>
      <c r="E7" s="39"/>
      <c r="F7" s="1"/>
      <c r="G7" s="1"/>
      <c r="H7" s="1"/>
      <c r="I7" s="1"/>
      <c r="J7" s="40"/>
      <c r="K7" s="1"/>
      <c r="L7" s="8"/>
      <c r="M7" s="8"/>
      <c r="N7" s="8"/>
      <c r="O7" s="40"/>
      <c r="P7" s="1"/>
      <c r="Q7" s="8"/>
      <c r="R7" s="8"/>
      <c r="S7" s="8"/>
      <c r="T7" s="40"/>
      <c r="U7" s="8"/>
      <c r="V7" s="8"/>
      <c r="W7" s="8"/>
      <c r="X7" s="8"/>
      <c r="Y7" s="40"/>
      <c r="Z7" s="8"/>
      <c r="AA7" s="8"/>
      <c r="AB7" s="8"/>
      <c r="AC7" s="8"/>
      <c r="AD7" s="40"/>
      <c r="AE7" s="8"/>
      <c r="AF7" s="8"/>
      <c r="AG7" s="8"/>
      <c r="AH7" s="8"/>
      <c r="AI7" s="40"/>
      <c r="AJ7" s="8"/>
      <c r="AK7" s="8"/>
      <c r="AL7" s="8"/>
      <c r="AM7" s="8"/>
      <c r="AN7" s="40"/>
      <c r="AO7" s="8"/>
      <c r="AP7" s="8"/>
      <c r="AQ7" s="8"/>
      <c r="AR7" s="8"/>
      <c r="AS7" s="40"/>
      <c r="AT7" s="8"/>
      <c r="AU7" s="8"/>
      <c r="AV7" s="8"/>
      <c r="AW7" s="8"/>
      <c r="AX7" s="40"/>
      <c r="AY7" s="8"/>
      <c r="AZ7" s="8"/>
      <c r="BA7" s="8"/>
      <c r="BB7" s="8"/>
      <c r="BC7" s="40"/>
      <c r="BD7" s="8"/>
      <c r="BE7" s="8"/>
      <c r="BF7" s="8"/>
      <c r="BG7" s="8"/>
      <c r="BH7" s="40"/>
      <c r="BI7" s="8"/>
      <c r="BJ7" s="8"/>
      <c r="BK7" s="8"/>
      <c r="BL7" s="8"/>
      <c r="BM7" s="40"/>
      <c r="BN7" s="8"/>
      <c r="BO7" s="8"/>
      <c r="BP7" s="8"/>
      <c r="BQ7" s="8"/>
      <c r="BR7" s="40"/>
      <c r="BS7" s="8"/>
      <c r="BT7" s="8"/>
      <c r="BU7" s="8"/>
      <c r="BV7" s="8"/>
      <c r="BW7" s="8"/>
      <c r="BX7" s="40"/>
      <c r="BY7" s="8"/>
      <c r="BZ7" s="8"/>
      <c r="CA7" s="8"/>
      <c r="CB7" s="9"/>
    </row>
    <row r="8" spans="1:80" ht="16.95" customHeight="1" thickBot="1">
      <c r="B8" s="39"/>
      <c r="C8" s="39"/>
      <c r="D8" s="39"/>
      <c r="E8" s="39"/>
      <c r="F8" s="39"/>
      <c r="G8" s="39"/>
      <c r="H8" s="39"/>
      <c r="I8" s="39"/>
      <c r="J8" s="40"/>
      <c r="K8" s="39"/>
      <c r="L8" s="40"/>
      <c r="M8" s="40"/>
      <c r="N8" s="40"/>
      <c r="O8" s="40"/>
      <c r="P8" s="39"/>
      <c r="Q8" s="40"/>
      <c r="R8" s="40"/>
      <c r="S8" s="40"/>
      <c r="T8" s="40"/>
      <c r="U8" s="40"/>
      <c r="V8" s="40"/>
      <c r="W8" s="40"/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0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0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0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0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0"/>
      <c r="CA8" s="40"/>
      <c r="CB8" s="41"/>
    </row>
    <row r="9" spans="1:80" s="219" customFormat="1" ht="12.6" thickBot="1">
      <c r="A9" s="42"/>
      <c r="B9" s="216" t="s">
        <v>5</v>
      </c>
      <c r="C9" s="217"/>
      <c r="D9" s="273"/>
      <c r="E9" s="273"/>
      <c r="F9" s="212">
        <v>46112</v>
      </c>
      <c r="G9" s="212">
        <v>46022</v>
      </c>
      <c r="H9" s="212">
        <v>45930</v>
      </c>
      <c r="I9" s="212">
        <v>45838</v>
      </c>
      <c r="J9" s="269"/>
      <c r="K9" s="212">
        <v>45747</v>
      </c>
      <c r="L9" s="212">
        <v>45657</v>
      </c>
      <c r="M9" s="212">
        <v>45565</v>
      </c>
      <c r="N9" s="212">
        <v>45473</v>
      </c>
      <c r="O9" s="269"/>
      <c r="P9" s="212">
        <v>45382</v>
      </c>
      <c r="Q9" s="212">
        <v>45291</v>
      </c>
      <c r="R9" s="212">
        <v>45199</v>
      </c>
      <c r="S9" s="212">
        <v>45107</v>
      </c>
      <c r="T9" s="269"/>
      <c r="U9" s="212">
        <v>45016</v>
      </c>
      <c r="V9" s="212">
        <v>44926</v>
      </c>
      <c r="W9" s="212">
        <v>44834</v>
      </c>
      <c r="X9" s="212">
        <v>44742</v>
      </c>
      <c r="Y9" s="269"/>
      <c r="Z9" s="212">
        <v>44651</v>
      </c>
      <c r="AA9" s="212">
        <v>44561</v>
      </c>
      <c r="AB9" s="212">
        <v>44469</v>
      </c>
      <c r="AC9" s="212">
        <v>44377</v>
      </c>
      <c r="AD9" s="269"/>
      <c r="AE9" s="212">
        <v>44286</v>
      </c>
      <c r="AF9" s="212">
        <v>44196</v>
      </c>
      <c r="AG9" s="212">
        <v>44104</v>
      </c>
      <c r="AH9" s="212">
        <v>44012</v>
      </c>
      <c r="AI9" s="269"/>
      <c r="AJ9" s="319">
        <v>43921</v>
      </c>
      <c r="AK9" s="319">
        <v>43830</v>
      </c>
      <c r="AL9" s="319">
        <v>43738</v>
      </c>
      <c r="AM9" s="212">
        <v>43646</v>
      </c>
      <c r="AN9" s="269"/>
      <c r="AO9" s="319">
        <v>43555</v>
      </c>
      <c r="AP9" s="319">
        <v>43465</v>
      </c>
      <c r="AQ9" s="319">
        <v>43373</v>
      </c>
      <c r="AR9" s="212">
        <v>43281</v>
      </c>
      <c r="AS9" s="269"/>
      <c r="AT9" s="212">
        <v>43190</v>
      </c>
      <c r="AU9" s="212">
        <v>43100</v>
      </c>
      <c r="AV9" s="212">
        <v>43008</v>
      </c>
      <c r="AW9" s="212">
        <v>42916</v>
      </c>
      <c r="AX9" s="269"/>
      <c r="AY9" s="212">
        <v>42825</v>
      </c>
      <c r="AZ9" s="212">
        <v>42735</v>
      </c>
      <c r="BA9" s="212">
        <v>42643</v>
      </c>
      <c r="BB9" s="212" t="s">
        <v>6</v>
      </c>
      <c r="BC9" s="269"/>
      <c r="BD9" s="212">
        <v>42460</v>
      </c>
      <c r="BE9" s="212">
        <v>42369</v>
      </c>
      <c r="BF9" s="212">
        <v>42277</v>
      </c>
      <c r="BG9" s="212" t="s">
        <v>7</v>
      </c>
      <c r="BH9" s="269"/>
      <c r="BI9" s="212">
        <v>42094</v>
      </c>
      <c r="BJ9" s="212">
        <v>42004</v>
      </c>
      <c r="BK9" s="212">
        <v>41912</v>
      </c>
      <c r="BL9" s="218">
        <v>41820</v>
      </c>
      <c r="BM9" s="270"/>
      <c r="BN9" s="212">
        <v>41729</v>
      </c>
      <c r="BO9" s="212">
        <v>41639</v>
      </c>
      <c r="BP9" s="212">
        <v>41547</v>
      </c>
      <c r="BQ9" s="221" t="s">
        <v>8</v>
      </c>
      <c r="BR9" s="270"/>
      <c r="BS9" s="212">
        <v>41364</v>
      </c>
      <c r="BT9" s="212">
        <v>41274</v>
      </c>
      <c r="BU9" s="212">
        <v>41182</v>
      </c>
      <c r="BV9" s="212">
        <v>41182</v>
      </c>
      <c r="BW9" s="218" t="s">
        <v>9</v>
      </c>
      <c r="BX9" s="270"/>
      <c r="BY9" s="212">
        <v>40999</v>
      </c>
      <c r="BZ9" s="212">
        <v>40908</v>
      </c>
      <c r="CA9" s="212">
        <v>40816</v>
      </c>
      <c r="CB9" s="212">
        <v>40724</v>
      </c>
    </row>
    <row r="10" spans="1:80" s="52" customFormat="1" ht="12.6" hidden="1" thickBot="1">
      <c r="B10" s="216" t="s">
        <v>10</v>
      </c>
      <c r="C10" s="323" t="s">
        <v>10</v>
      </c>
      <c r="D10" s="271"/>
      <c r="E10" s="271"/>
      <c r="F10" s="271"/>
      <c r="G10" s="263" t="s">
        <v>11</v>
      </c>
      <c r="H10" s="263" t="s">
        <v>12</v>
      </c>
      <c r="I10" s="263" t="s">
        <v>13</v>
      </c>
      <c r="J10" s="264"/>
      <c r="K10" s="263" t="s">
        <v>14</v>
      </c>
      <c r="L10" s="264" t="s">
        <v>15</v>
      </c>
      <c r="M10" s="264" t="s">
        <v>16</v>
      </c>
      <c r="N10" s="264" t="s">
        <v>17</v>
      </c>
      <c r="O10" s="264"/>
      <c r="P10" s="320" t="s">
        <v>18</v>
      </c>
      <c r="Q10" s="321" t="s">
        <v>19</v>
      </c>
      <c r="R10" s="321" t="s">
        <v>20</v>
      </c>
      <c r="S10" s="321" t="s">
        <v>21</v>
      </c>
      <c r="T10" s="264"/>
      <c r="U10" s="321" t="s">
        <v>22</v>
      </c>
      <c r="V10" s="321" t="s">
        <v>23</v>
      </c>
      <c r="W10" s="321" t="s">
        <v>24</v>
      </c>
      <c r="X10" s="321" t="s">
        <v>25</v>
      </c>
      <c r="Y10" s="264"/>
      <c r="Z10" s="321" t="s">
        <v>26</v>
      </c>
      <c r="AA10" s="321" t="s">
        <v>27</v>
      </c>
      <c r="AB10" s="321" t="s">
        <v>28</v>
      </c>
      <c r="AC10" s="321" t="s">
        <v>29</v>
      </c>
      <c r="AD10" s="264"/>
      <c r="AE10" s="321" t="s">
        <v>30</v>
      </c>
      <c r="AF10" s="321" t="s">
        <v>31</v>
      </c>
      <c r="AG10" s="321" t="s">
        <v>32</v>
      </c>
      <c r="AH10" s="321" t="s">
        <v>33</v>
      </c>
      <c r="AI10" s="264"/>
      <c r="AJ10" s="321" t="s">
        <v>34</v>
      </c>
      <c r="AK10" s="321" t="s">
        <v>35</v>
      </c>
      <c r="AL10" s="321" t="s">
        <v>36</v>
      </c>
      <c r="AM10" s="321" t="s">
        <v>37</v>
      </c>
      <c r="AN10" s="264"/>
      <c r="AO10" s="321" t="s">
        <v>38</v>
      </c>
      <c r="AP10" s="321" t="s">
        <v>39</v>
      </c>
      <c r="AQ10" s="321" t="s">
        <v>40</v>
      </c>
      <c r="AR10" s="321" t="s">
        <v>41</v>
      </c>
      <c r="AS10" s="264"/>
      <c r="AT10" s="321" t="s">
        <v>42</v>
      </c>
      <c r="AU10" s="321" t="s">
        <v>43</v>
      </c>
      <c r="AV10" s="321" t="s">
        <v>44</v>
      </c>
      <c r="AW10" s="321" t="s">
        <v>45</v>
      </c>
      <c r="AX10" s="264"/>
      <c r="AY10" s="321" t="s">
        <v>46</v>
      </c>
      <c r="AZ10" s="321" t="s">
        <v>47</v>
      </c>
      <c r="BA10" s="321" t="s">
        <v>48</v>
      </c>
      <c r="BB10" s="322" t="s">
        <v>49</v>
      </c>
      <c r="BC10" s="338"/>
      <c r="BD10" s="321" t="s">
        <v>50</v>
      </c>
      <c r="BE10" s="321" t="s">
        <v>51</v>
      </c>
      <c r="BF10" s="321" t="s">
        <v>52</v>
      </c>
      <c r="BG10" s="322" t="s">
        <v>53</v>
      </c>
      <c r="BH10" s="338"/>
      <c r="BI10" s="321" t="s">
        <v>54</v>
      </c>
      <c r="BJ10" s="321" t="s">
        <v>55</v>
      </c>
      <c r="BK10" s="321" t="s">
        <v>56</v>
      </c>
      <c r="BL10" s="321" t="s">
        <v>57</v>
      </c>
      <c r="BM10" s="264"/>
      <c r="BN10" s="321" t="s">
        <v>58</v>
      </c>
      <c r="BO10" s="321" t="s">
        <v>59</v>
      </c>
      <c r="BP10" s="321" t="s">
        <v>60</v>
      </c>
      <c r="BQ10" s="322" t="s">
        <v>61</v>
      </c>
      <c r="BR10" s="338"/>
      <c r="BS10" s="321" t="s">
        <v>62</v>
      </c>
      <c r="BT10" s="321" t="s">
        <v>63</v>
      </c>
      <c r="BU10" s="321" t="s">
        <v>64</v>
      </c>
      <c r="BV10" s="321" t="s">
        <v>64</v>
      </c>
      <c r="BW10" s="322" t="s">
        <v>65</v>
      </c>
      <c r="BX10" s="338"/>
      <c r="BY10" s="321" t="s">
        <v>66</v>
      </c>
      <c r="BZ10" s="321" t="s">
        <v>67</v>
      </c>
      <c r="CA10" s="321" t="s">
        <v>68</v>
      </c>
      <c r="CB10" s="321" t="s">
        <v>69</v>
      </c>
    </row>
    <row r="11" spans="1:80" s="42" customFormat="1" ht="16.95" customHeight="1" thickBot="1">
      <c r="B11" s="49" t="s">
        <v>70</v>
      </c>
      <c r="C11" s="49" t="s">
        <v>71</v>
      </c>
      <c r="D11" s="213"/>
      <c r="E11" s="213"/>
      <c r="F11" s="344">
        <f>SUM(F12:F23)</f>
        <v>1200324</v>
      </c>
      <c r="G11" s="344">
        <f>SUM(G12:G23)</f>
        <v>1074761</v>
      </c>
      <c r="H11" s="344">
        <f>SUM(H12:H23)</f>
        <v>1188400</v>
      </c>
      <c r="I11" s="344">
        <f>SUM(I12:I23)</f>
        <v>1177848</v>
      </c>
      <c r="J11" s="329"/>
      <c r="K11" s="344">
        <f>SUM(K12:K23)</f>
        <v>1251599</v>
      </c>
      <c r="L11" s="344">
        <f>SUM(L12:L23)</f>
        <v>1094407</v>
      </c>
      <c r="M11" s="344">
        <f t="shared" ref="M11:CB11" si="0">SUM(M12:M23)</f>
        <v>1155166</v>
      </c>
      <c r="N11" s="344">
        <f t="shared" si="0"/>
        <v>1084486</v>
      </c>
      <c r="O11" s="329"/>
      <c r="P11" s="344">
        <f t="shared" si="0"/>
        <v>1186150</v>
      </c>
      <c r="Q11" s="344">
        <f t="shared" si="0"/>
        <v>1096135</v>
      </c>
      <c r="R11" s="344">
        <f t="shared" si="0"/>
        <v>1267924</v>
      </c>
      <c r="S11" s="344">
        <f t="shared" si="0"/>
        <v>1349500</v>
      </c>
      <c r="T11" s="329"/>
      <c r="U11" s="344">
        <f t="shared" si="0"/>
        <v>1301935</v>
      </c>
      <c r="V11" s="344">
        <f t="shared" si="0"/>
        <v>1269977</v>
      </c>
      <c r="W11" s="344">
        <f t="shared" si="0"/>
        <v>1451774</v>
      </c>
      <c r="X11" s="344">
        <f t="shared" si="0"/>
        <v>1588564</v>
      </c>
      <c r="Y11" s="329"/>
      <c r="Z11" s="344">
        <f t="shared" si="0"/>
        <v>1789857</v>
      </c>
      <c r="AA11" s="344">
        <f t="shared" si="0"/>
        <v>1782404</v>
      </c>
      <c r="AB11" s="344">
        <f t="shared" si="0"/>
        <v>1980625</v>
      </c>
      <c r="AC11" s="344">
        <f t="shared" si="0"/>
        <v>1761206</v>
      </c>
      <c r="AD11" s="329"/>
      <c r="AE11" s="344">
        <f t="shared" si="0"/>
        <v>1216497</v>
      </c>
      <c r="AF11" s="344">
        <f t="shared" si="0"/>
        <v>734075</v>
      </c>
      <c r="AG11" s="344">
        <f t="shared" si="0"/>
        <v>662289</v>
      </c>
      <c r="AH11" s="344">
        <f t="shared" si="0"/>
        <v>642464</v>
      </c>
      <c r="AI11" s="329"/>
      <c r="AJ11" s="344">
        <f t="shared" si="0"/>
        <v>556473</v>
      </c>
      <c r="AK11" s="344">
        <f t="shared" si="0"/>
        <v>479155</v>
      </c>
      <c r="AL11" s="344">
        <f t="shared" si="0"/>
        <v>464277</v>
      </c>
      <c r="AM11" s="344">
        <f t="shared" si="0"/>
        <v>440827</v>
      </c>
      <c r="AN11" s="329"/>
      <c r="AO11" s="344">
        <f t="shared" si="0"/>
        <v>415852</v>
      </c>
      <c r="AP11" s="344">
        <f t="shared" si="0"/>
        <v>401030</v>
      </c>
      <c r="AQ11" s="344">
        <f t="shared" si="0"/>
        <v>396733</v>
      </c>
      <c r="AR11" s="344">
        <f t="shared" si="0"/>
        <v>372279</v>
      </c>
      <c r="AS11" s="329"/>
      <c r="AT11" s="344">
        <f t="shared" si="0"/>
        <v>240181</v>
      </c>
      <c r="AU11" s="344">
        <f t="shared" si="0"/>
        <v>209348</v>
      </c>
      <c r="AV11" s="344">
        <f t="shared" si="0"/>
        <v>183440</v>
      </c>
      <c r="AW11" s="344">
        <f t="shared" si="0"/>
        <v>171102</v>
      </c>
      <c r="AX11" s="329"/>
      <c r="AY11" s="344">
        <f t="shared" si="0"/>
        <v>159375</v>
      </c>
      <c r="AZ11" s="344">
        <f t="shared" si="0"/>
        <v>253234</v>
      </c>
      <c r="BA11" s="344">
        <f t="shared" si="0"/>
        <v>275033</v>
      </c>
      <c r="BB11" s="344">
        <f t="shared" si="0"/>
        <v>242594</v>
      </c>
      <c r="BC11" s="329"/>
      <c r="BD11" s="344">
        <f t="shared" si="0"/>
        <v>299277</v>
      </c>
      <c r="BE11" s="344">
        <f t="shared" si="0"/>
        <v>373736</v>
      </c>
      <c r="BF11" s="344">
        <f t="shared" si="0"/>
        <v>423585</v>
      </c>
      <c r="BG11" s="344">
        <f t="shared" si="0"/>
        <v>448837</v>
      </c>
      <c r="BH11" s="329"/>
      <c r="BI11" s="344">
        <f t="shared" si="0"/>
        <v>211649</v>
      </c>
      <c r="BJ11" s="344">
        <f t="shared" si="0"/>
        <v>189752</v>
      </c>
      <c r="BK11" s="344">
        <f t="shared" si="0"/>
        <v>188585</v>
      </c>
      <c r="BL11" s="344">
        <f t="shared" si="0"/>
        <v>238087</v>
      </c>
      <c r="BM11" s="329"/>
      <c r="BN11" s="344">
        <f t="shared" si="0"/>
        <v>234066</v>
      </c>
      <c r="BO11" s="344">
        <f t="shared" si="0"/>
        <v>223383</v>
      </c>
      <c r="BP11" s="344">
        <f t="shared" si="0"/>
        <v>270940</v>
      </c>
      <c r="BQ11" s="344">
        <f t="shared" si="0"/>
        <v>271559</v>
      </c>
      <c r="BR11" s="329"/>
      <c r="BS11" s="344">
        <f t="shared" si="0"/>
        <v>259618</v>
      </c>
      <c r="BT11" s="344">
        <f t="shared" si="0"/>
        <v>275510</v>
      </c>
      <c r="BU11" s="344">
        <f t="shared" si="0"/>
        <v>209397</v>
      </c>
      <c r="BV11" s="344">
        <f t="shared" si="0"/>
        <v>209397</v>
      </c>
      <c r="BW11" s="344">
        <f t="shared" si="0"/>
        <v>219156</v>
      </c>
      <c r="BX11" s="329"/>
      <c r="BY11" s="344">
        <v>240428</v>
      </c>
      <c r="BZ11" s="344">
        <f t="shared" si="0"/>
        <v>224299</v>
      </c>
      <c r="CA11" s="344">
        <f t="shared" si="0"/>
        <v>268003</v>
      </c>
      <c r="CB11" s="344">
        <f t="shared" si="0"/>
        <v>251014</v>
      </c>
    </row>
    <row r="12" spans="1:80" ht="16.95" customHeight="1">
      <c r="B12" s="54" t="s">
        <v>72</v>
      </c>
      <c r="C12" s="54" t="s">
        <v>73</v>
      </c>
      <c r="D12" s="272"/>
      <c r="E12" s="272"/>
      <c r="F12" s="428">
        <v>73246</v>
      </c>
      <c r="G12" s="345">
        <v>38321</v>
      </c>
      <c r="H12" s="345">
        <v>218884</v>
      </c>
      <c r="I12" s="346">
        <v>142908</v>
      </c>
      <c r="J12" s="314"/>
      <c r="K12" s="345">
        <v>64111</v>
      </c>
      <c r="L12" s="345">
        <v>28221</v>
      </c>
      <c r="M12" s="347">
        <v>157836</v>
      </c>
      <c r="N12" s="346">
        <v>170953</v>
      </c>
      <c r="O12" s="314"/>
      <c r="P12" s="347">
        <v>201151</v>
      </c>
      <c r="Q12" s="345">
        <v>196112</v>
      </c>
      <c r="R12" s="347">
        <v>344635</v>
      </c>
      <c r="S12" s="346">
        <v>383837</v>
      </c>
      <c r="T12" s="314"/>
      <c r="U12" s="347">
        <v>225043</v>
      </c>
      <c r="V12" s="345">
        <v>294117</v>
      </c>
      <c r="W12" s="347">
        <v>435841</v>
      </c>
      <c r="X12" s="346">
        <v>435493</v>
      </c>
      <c r="Y12" s="314"/>
      <c r="Z12" s="347">
        <v>584255</v>
      </c>
      <c r="AA12" s="345">
        <v>899711</v>
      </c>
      <c r="AB12" s="347">
        <v>1192776</v>
      </c>
      <c r="AC12" s="346">
        <v>1059107</v>
      </c>
      <c r="AD12" s="314"/>
      <c r="AE12" s="347">
        <v>387163</v>
      </c>
      <c r="AF12" s="345">
        <v>163821</v>
      </c>
      <c r="AG12" s="347">
        <v>224169</v>
      </c>
      <c r="AH12" s="346">
        <v>171045</v>
      </c>
      <c r="AI12" s="314"/>
      <c r="AJ12" s="345">
        <v>72701</v>
      </c>
      <c r="AK12" s="345">
        <v>89609</v>
      </c>
      <c r="AL12" s="345">
        <v>112461</v>
      </c>
      <c r="AM12" s="346">
        <v>106627</v>
      </c>
      <c r="AN12" s="314"/>
      <c r="AO12" s="347">
        <v>54998</v>
      </c>
      <c r="AP12" s="347">
        <v>66244</v>
      </c>
      <c r="AQ12" s="347">
        <v>67834</v>
      </c>
      <c r="AR12" s="346">
        <v>104314</v>
      </c>
      <c r="AS12" s="314"/>
      <c r="AT12" s="345">
        <v>16780</v>
      </c>
      <c r="AU12" s="345">
        <v>21422</v>
      </c>
      <c r="AV12" s="345">
        <v>27012</v>
      </c>
      <c r="AW12" s="346">
        <v>43798</v>
      </c>
      <c r="AX12" s="314"/>
      <c r="AY12" s="345">
        <v>18607</v>
      </c>
      <c r="AZ12" s="345">
        <v>39593</v>
      </c>
      <c r="BA12" s="347">
        <v>52326</v>
      </c>
      <c r="BB12" s="346">
        <v>54204</v>
      </c>
      <c r="BC12" s="314"/>
      <c r="BD12" s="345">
        <v>90922</v>
      </c>
      <c r="BE12" s="345">
        <v>119443</v>
      </c>
      <c r="BF12" s="345">
        <v>124334</v>
      </c>
      <c r="BG12" s="346">
        <v>75620</v>
      </c>
      <c r="BH12" s="314"/>
      <c r="BI12" s="347">
        <v>34667</v>
      </c>
      <c r="BJ12" s="347">
        <v>21883</v>
      </c>
      <c r="BK12" s="347">
        <v>28556</v>
      </c>
      <c r="BL12" s="346">
        <v>86745</v>
      </c>
      <c r="BM12" s="314"/>
      <c r="BN12" s="347">
        <v>44192</v>
      </c>
      <c r="BO12" s="347">
        <v>63519</v>
      </c>
      <c r="BP12" s="347">
        <v>111007</v>
      </c>
      <c r="BQ12" s="346">
        <v>75694</v>
      </c>
      <c r="BR12" s="314"/>
      <c r="BS12" s="347">
        <v>79157</v>
      </c>
      <c r="BT12" s="347">
        <v>44574</v>
      </c>
      <c r="BU12" s="347">
        <v>53824</v>
      </c>
      <c r="BV12" s="347">
        <v>53824</v>
      </c>
      <c r="BW12" s="346">
        <v>67464</v>
      </c>
      <c r="BX12" s="314"/>
      <c r="BY12" s="347">
        <v>99701</v>
      </c>
      <c r="BZ12" s="347">
        <v>88298</v>
      </c>
      <c r="CA12" s="347">
        <v>121732</v>
      </c>
      <c r="CB12" s="346">
        <v>135615</v>
      </c>
    </row>
    <row r="13" spans="1:80" ht="16.95" customHeight="1">
      <c r="B13" s="50" t="s">
        <v>74</v>
      </c>
      <c r="C13" s="50" t="s">
        <v>75</v>
      </c>
      <c r="D13" s="272"/>
      <c r="E13" s="272"/>
      <c r="F13" s="428">
        <v>20787</v>
      </c>
      <c r="G13" s="314">
        <v>16325</v>
      </c>
      <c r="H13" s="314">
        <v>17338</v>
      </c>
      <c r="I13" s="315">
        <v>16908</v>
      </c>
      <c r="J13" s="314"/>
      <c r="K13" s="314">
        <v>17110</v>
      </c>
      <c r="L13" s="314">
        <v>19330</v>
      </c>
      <c r="M13" s="348">
        <v>22918</v>
      </c>
      <c r="N13" s="315">
        <v>22941</v>
      </c>
      <c r="O13" s="314"/>
      <c r="P13" s="348">
        <v>24472</v>
      </c>
      <c r="Q13" s="314">
        <v>23971</v>
      </c>
      <c r="R13" s="348">
        <v>34820</v>
      </c>
      <c r="S13" s="315">
        <v>28205</v>
      </c>
      <c r="T13" s="314"/>
      <c r="U13" s="348">
        <v>26315</v>
      </c>
      <c r="V13" s="314">
        <v>26248</v>
      </c>
      <c r="W13" s="348">
        <v>55668</v>
      </c>
      <c r="X13" s="315">
        <v>94870</v>
      </c>
      <c r="Y13" s="314"/>
      <c r="Z13" s="348" t="s">
        <v>76</v>
      </c>
      <c r="AA13" s="314" t="s">
        <v>76</v>
      </c>
      <c r="AB13" s="348" t="s">
        <v>76</v>
      </c>
      <c r="AC13" s="315" t="s">
        <v>76</v>
      </c>
      <c r="AD13" s="314"/>
      <c r="AE13" s="348" t="s">
        <v>76</v>
      </c>
      <c r="AF13" s="314" t="s">
        <v>76</v>
      </c>
      <c r="AG13" s="348" t="s">
        <v>76</v>
      </c>
      <c r="AH13" s="315" t="s">
        <v>76</v>
      </c>
      <c r="AI13" s="314"/>
      <c r="AJ13" s="314">
        <v>7027</v>
      </c>
      <c r="AK13" s="314">
        <v>3929</v>
      </c>
      <c r="AL13" s="314">
        <v>4041</v>
      </c>
      <c r="AM13" s="315">
        <v>4038</v>
      </c>
      <c r="AN13" s="314"/>
      <c r="AO13" s="348">
        <v>4540</v>
      </c>
      <c r="AP13" s="348">
        <v>10036</v>
      </c>
      <c r="AQ13" s="348">
        <v>23673</v>
      </c>
      <c r="AR13" s="315">
        <v>11215</v>
      </c>
      <c r="AS13" s="314"/>
      <c r="AT13" s="314">
        <v>1149</v>
      </c>
      <c r="AU13" s="314">
        <v>1050</v>
      </c>
      <c r="AV13" s="314">
        <v>3733</v>
      </c>
      <c r="AW13" s="315">
        <v>6972</v>
      </c>
      <c r="AX13" s="314"/>
      <c r="AY13" s="314">
        <v>1588</v>
      </c>
      <c r="AZ13" s="314">
        <v>97564</v>
      </c>
      <c r="BA13" s="348">
        <v>115048</v>
      </c>
      <c r="BB13" s="315">
        <v>113559</v>
      </c>
      <c r="BC13" s="314"/>
      <c r="BD13" s="314">
        <v>90047</v>
      </c>
      <c r="BE13" s="314">
        <v>66674</v>
      </c>
      <c r="BF13" s="314">
        <v>154596</v>
      </c>
      <c r="BG13" s="315">
        <v>273258</v>
      </c>
      <c r="BH13" s="314"/>
      <c r="BI13" s="348">
        <v>2775</v>
      </c>
      <c r="BJ13" s="348">
        <v>18361</v>
      </c>
      <c r="BK13" s="348">
        <v>35940</v>
      </c>
      <c r="BL13" s="315">
        <v>21532</v>
      </c>
      <c r="BM13" s="314"/>
      <c r="BN13" s="348">
        <v>12742</v>
      </c>
      <c r="BO13" s="348">
        <v>909</v>
      </c>
      <c r="BP13" s="348">
        <v>11025</v>
      </c>
      <c r="BQ13" s="315">
        <v>9244</v>
      </c>
      <c r="BR13" s="314"/>
      <c r="BS13" s="348">
        <v>20004</v>
      </c>
      <c r="BT13" s="348">
        <v>32724</v>
      </c>
      <c r="BU13" s="348" t="s">
        <v>76</v>
      </c>
      <c r="BV13" s="348" t="s">
        <v>76</v>
      </c>
      <c r="BW13" s="315" t="s">
        <v>76</v>
      </c>
      <c r="BX13" s="314"/>
      <c r="BY13" s="348" t="s">
        <v>76</v>
      </c>
      <c r="BZ13" s="348" t="s">
        <v>76</v>
      </c>
      <c r="CA13" s="348" t="s">
        <v>76</v>
      </c>
      <c r="CB13" s="315" t="s">
        <v>76</v>
      </c>
    </row>
    <row r="14" spans="1:80" ht="16.95" customHeight="1">
      <c r="B14" s="50" t="s">
        <v>77</v>
      </c>
      <c r="C14" s="50" t="s">
        <v>78</v>
      </c>
      <c r="D14" s="272"/>
      <c r="E14" s="272"/>
      <c r="F14" s="429">
        <v>58215</v>
      </c>
      <c r="G14" s="314">
        <v>40820</v>
      </c>
      <c r="H14" s="314">
        <v>46364</v>
      </c>
      <c r="I14" s="315">
        <v>29609</v>
      </c>
      <c r="J14" s="314"/>
      <c r="K14" s="314">
        <v>30376</v>
      </c>
      <c r="L14" s="314">
        <v>41397</v>
      </c>
      <c r="M14" s="348">
        <v>38080</v>
      </c>
      <c r="N14" s="315">
        <v>31718</v>
      </c>
      <c r="O14" s="314"/>
      <c r="P14" s="348">
        <v>66165</v>
      </c>
      <c r="Q14" s="314">
        <v>46992</v>
      </c>
      <c r="R14" s="348">
        <v>38992</v>
      </c>
      <c r="S14" s="315">
        <v>76815</v>
      </c>
      <c r="T14" s="314"/>
      <c r="U14" s="348">
        <v>69250</v>
      </c>
      <c r="V14" s="314">
        <v>60419</v>
      </c>
      <c r="W14" s="348">
        <v>72953</v>
      </c>
      <c r="X14" s="315">
        <v>61013</v>
      </c>
      <c r="Y14" s="314"/>
      <c r="Z14" s="348">
        <v>77104</v>
      </c>
      <c r="AA14" s="314">
        <v>20561</v>
      </c>
      <c r="AB14" s="348">
        <v>18320</v>
      </c>
      <c r="AC14" s="315">
        <v>32657</v>
      </c>
      <c r="AD14" s="314"/>
      <c r="AE14" s="348">
        <v>56702</v>
      </c>
      <c r="AF14" s="314">
        <v>42466</v>
      </c>
      <c r="AG14" s="348">
        <v>6728</v>
      </c>
      <c r="AH14" s="315">
        <v>7180</v>
      </c>
      <c r="AI14" s="314"/>
      <c r="AJ14" s="314">
        <v>13291</v>
      </c>
      <c r="AK14" s="314">
        <v>7429</v>
      </c>
      <c r="AL14" s="314">
        <v>5646</v>
      </c>
      <c r="AM14" s="315">
        <v>5906</v>
      </c>
      <c r="AN14" s="314"/>
      <c r="AO14" s="348">
        <v>15820</v>
      </c>
      <c r="AP14" s="348">
        <v>16925</v>
      </c>
      <c r="AQ14" s="348">
        <v>34459</v>
      </c>
      <c r="AR14" s="315">
        <v>28299</v>
      </c>
      <c r="AS14" s="314"/>
      <c r="AT14" s="314">
        <v>3809</v>
      </c>
      <c r="AU14" s="314">
        <v>74277</v>
      </c>
      <c r="AV14" s="314">
        <v>3126</v>
      </c>
      <c r="AW14" s="315">
        <v>4090</v>
      </c>
      <c r="AX14" s="314"/>
      <c r="AY14" s="314">
        <v>9619</v>
      </c>
      <c r="AZ14" s="314">
        <v>19488</v>
      </c>
      <c r="BA14" s="348">
        <v>20694</v>
      </c>
      <c r="BB14" s="315">
        <v>24497</v>
      </c>
      <c r="BC14" s="314"/>
      <c r="BD14" s="314">
        <v>27985</v>
      </c>
      <c r="BE14" s="314">
        <v>22632</v>
      </c>
      <c r="BF14" s="314">
        <v>52288</v>
      </c>
      <c r="BG14" s="315">
        <v>13498</v>
      </c>
      <c r="BH14" s="314"/>
      <c r="BI14" s="348">
        <v>17379</v>
      </c>
      <c r="BJ14" s="348">
        <v>18090</v>
      </c>
      <c r="BK14" s="348">
        <v>18114</v>
      </c>
      <c r="BL14" s="315">
        <v>18255</v>
      </c>
      <c r="BM14" s="314"/>
      <c r="BN14" s="348">
        <v>17904</v>
      </c>
      <c r="BO14" s="348">
        <v>19384</v>
      </c>
      <c r="BP14" s="348">
        <v>24808</v>
      </c>
      <c r="BQ14" s="315">
        <v>17081</v>
      </c>
      <c r="BR14" s="314"/>
      <c r="BS14" s="348">
        <v>14377</v>
      </c>
      <c r="BT14" s="348">
        <v>11806</v>
      </c>
      <c r="BU14" s="348">
        <v>22138</v>
      </c>
      <c r="BV14" s="348">
        <v>22138</v>
      </c>
      <c r="BW14" s="315">
        <v>4327</v>
      </c>
      <c r="BX14" s="314"/>
      <c r="BY14" s="348">
        <v>633</v>
      </c>
      <c r="BZ14" s="348">
        <v>7649</v>
      </c>
      <c r="CA14" s="348">
        <v>12955</v>
      </c>
      <c r="CB14" s="315">
        <v>5386</v>
      </c>
    </row>
    <row r="15" spans="1:80" ht="16.95" customHeight="1">
      <c r="B15" s="50" t="s">
        <v>79</v>
      </c>
      <c r="C15" s="50" t="s">
        <v>80</v>
      </c>
      <c r="D15" s="272"/>
      <c r="E15" s="272"/>
      <c r="F15" s="428">
        <v>409682</v>
      </c>
      <c r="G15" s="314">
        <v>384346</v>
      </c>
      <c r="H15" s="314">
        <v>380380</v>
      </c>
      <c r="I15" s="315">
        <v>429465</v>
      </c>
      <c r="J15" s="314"/>
      <c r="K15" s="314">
        <v>494612</v>
      </c>
      <c r="L15" s="314">
        <v>425604</v>
      </c>
      <c r="M15" s="348">
        <v>526833</v>
      </c>
      <c r="N15" s="315">
        <v>414997</v>
      </c>
      <c r="O15" s="314"/>
      <c r="P15" s="348">
        <v>368179</v>
      </c>
      <c r="Q15" s="314">
        <v>330032</v>
      </c>
      <c r="R15" s="348">
        <v>420563</v>
      </c>
      <c r="S15" s="315">
        <v>430035</v>
      </c>
      <c r="T15" s="314"/>
      <c r="U15" s="348">
        <v>354194</v>
      </c>
      <c r="V15" s="314">
        <v>282026</v>
      </c>
      <c r="W15" s="348">
        <v>337105</v>
      </c>
      <c r="X15" s="315">
        <v>442313</v>
      </c>
      <c r="Y15" s="314"/>
      <c r="Z15" s="348">
        <v>441962</v>
      </c>
      <c r="AA15" s="314">
        <v>325670</v>
      </c>
      <c r="AB15" s="348">
        <v>291808</v>
      </c>
      <c r="AC15" s="315">
        <v>192606</v>
      </c>
      <c r="AD15" s="314"/>
      <c r="AE15" s="348">
        <v>233969</v>
      </c>
      <c r="AF15" s="314">
        <v>226319</v>
      </c>
      <c r="AG15" s="348">
        <v>205714</v>
      </c>
      <c r="AH15" s="315">
        <v>183350</v>
      </c>
      <c r="AI15" s="314"/>
      <c r="AJ15" s="314">
        <v>151892</v>
      </c>
      <c r="AK15" s="314">
        <v>137088</v>
      </c>
      <c r="AL15" s="314">
        <v>156576</v>
      </c>
      <c r="AM15" s="315">
        <v>125320</v>
      </c>
      <c r="AN15" s="314"/>
      <c r="AO15" s="348">
        <v>81361</v>
      </c>
      <c r="AP15" s="348">
        <v>114614</v>
      </c>
      <c r="AQ15" s="348">
        <v>134532</v>
      </c>
      <c r="AR15" s="315">
        <v>95176</v>
      </c>
      <c r="AS15" s="314"/>
      <c r="AT15" s="314">
        <v>65146</v>
      </c>
      <c r="AU15" s="314">
        <v>21231</v>
      </c>
      <c r="AV15" s="314">
        <v>85428</v>
      </c>
      <c r="AW15" s="315">
        <v>54026</v>
      </c>
      <c r="AX15" s="314"/>
      <c r="AY15" s="314" t="s">
        <v>76</v>
      </c>
      <c r="AZ15" s="314" t="s">
        <v>76</v>
      </c>
      <c r="BA15" s="314" t="s">
        <v>76</v>
      </c>
      <c r="BB15" s="315" t="s">
        <v>76</v>
      </c>
      <c r="BC15" s="314"/>
      <c r="BD15" s="314" t="s">
        <v>76</v>
      </c>
      <c r="BE15" s="314" t="s">
        <v>76</v>
      </c>
      <c r="BF15" s="314" t="s">
        <v>76</v>
      </c>
      <c r="BG15" s="315" t="s">
        <v>76</v>
      </c>
      <c r="BH15" s="314"/>
      <c r="BI15" s="348" t="s">
        <v>76</v>
      </c>
      <c r="BJ15" s="348" t="s">
        <v>76</v>
      </c>
      <c r="BK15" s="348" t="s">
        <v>76</v>
      </c>
      <c r="BL15" s="315" t="s">
        <v>76</v>
      </c>
      <c r="BM15" s="314"/>
      <c r="BN15" s="348" t="s">
        <v>76</v>
      </c>
      <c r="BO15" s="348" t="s">
        <v>76</v>
      </c>
      <c r="BP15" s="348" t="s">
        <v>76</v>
      </c>
      <c r="BQ15" s="315" t="s">
        <v>76</v>
      </c>
      <c r="BR15" s="314"/>
      <c r="BS15" s="348" t="s">
        <v>76</v>
      </c>
      <c r="BT15" s="348" t="s">
        <v>76</v>
      </c>
      <c r="BU15" s="348" t="s">
        <v>76</v>
      </c>
      <c r="BV15" s="348" t="s">
        <v>76</v>
      </c>
      <c r="BW15" s="315" t="s">
        <v>76</v>
      </c>
      <c r="BX15" s="314"/>
      <c r="BY15" s="348" t="s">
        <v>76</v>
      </c>
      <c r="BZ15" s="348" t="s">
        <v>76</v>
      </c>
      <c r="CA15" s="348" t="s">
        <v>76</v>
      </c>
      <c r="CB15" s="315" t="s">
        <v>76</v>
      </c>
    </row>
    <row r="16" spans="1:80" ht="16.95" customHeight="1">
      <c r="B16" s="50" t="s">
        <v>81</v>
      </c>
      <c r="C16" s="50" t="s">
        <v>82</v>
      </c>
      <c r="D16" s="272"/>
      <c r="E16" s="272"/>
      <c r="F16" s="429">
        <v>257369</v>
      </c>
      <c r="G16" s="314">
        <v>189274</v>
      </c>
      <c r="H16" s="314">
        <v>350408</v>
      </c>
      <c r="I16" s="315">
        <v>293518</v>
      </c>
      <c r="J16" s="314"/>
      <c r="K16" s="314">
        <v>306984</v>
      </c>
      <c r="L16" s="314">
        <v>183222</v>
      </c>
      <c r="M16" s="348">
        <v>287769</v>
      </c>
      <c r="N16" s="315">
        <v>233542</v>
      </c>
      <c r="O16" s="314"/>
      <c r="P16" s="348">
        <v>230971</v>
      </c>
      <c r="Q16" s="314">
        <v>156591</v>
      </c>
      <c r="R16" s="348">
        <v>290543</v>
      </c>
      <c r="S16" s="315">
        <v>213684</v>
      </c>
      <c r="T16" s="314"/>
      <c r="U16" s="348">
        <v>258305</v>
      </c>
      <c r="V16" s="314">
        <v>203447</v>
      </c>
      <c r="W16" s="348">
        <v>341925</v>
      </c>
      <c r="X16" s="315">
        <v>289899</v>
      </c>
      <c r="Y16" s="314"/>
      <c r="Z16" s="348">
        <v>315374</v>
      </c>
      <c r="AA16" s="314">
        <v>125617</v>
      </c>
      <c r="AB16" s="348">
        <v>234769</v>
      </c>
      <c r="AC16" s="315">
        <v>265859</v>
      </c>
      <c r="AD16" s="314"/>
      <c r="AE16" s="348">
        <v>188536</v>
      </c>
      <c r="AF16" s="314">
        <v>72181</v>
      </c>
      <c r="AG16" s="348">
        <v>127247</v>
      </c>
      <c r="AH16" s="315">
        <v>138778</v>
      </c>
      <c r="AI16" s="314"/>
      <c r="AJ16" s="314">
        <v>82128</v>
      </c>
      <c r="AK16" s="314">
        <v>42423</v>
      </c>
      <c r="AL16" s="314">
        <v>90876</v>
      </c>
      <c r="AM16" s="315">
        <v>97068</v>
      </c>
      <c r="AN16" s="314"/>
      <c r="AO16" s="348">
        <v>104875</v>
      </c>
      <c r="AP16" s="348">
        <v>37918</v>
      </c>
      <c r="AQ16" s="348">
        <v>55654</v>
      </c>
      <c r="AR16" s="315">
        <v>69622</v>
      </c>
      <c r="AS16" s="314"/>
      <c r="AT16" s="314">
        <v>32075</v>
      </c>
      <c r="AU16" s="314">
        <v>84060</v>
      </c>
      <c r="AV16" s="314">
        <v>22326</v>
      </c>
      <c r="AW16" s="315">
        <v>22658</v>
      </c>
      <c r="AX16" s="314"/>
      <c r="AY16" s="314">
        <v>11400</v>
      </c>
      <c r="AZ16" s="314">
        <v>11560</v>
      </c>
      <c r="BA16" s="348">
        <v>23080</v>
      </c>
      <c r="BB16" s="315">
        <v>22413</v>
      </c>
      <c r="BC16" s="314"/>
      <c r="BD16" s="314">
        <v>22431</v>
      </c>
      <c r="BE16" s="314">
        <v>27680</v>
      </c>
      <c r="BF16" s="314">
        <v>28237</v>
      </c>
      <c r="BG16" s="315">
        <v>32225</v>
      </c>
      <c r="BH16" s="314"/>
      <c r="BI16" s="348">
        <v>21110</v>
      </c>
      <c r="BJ16" s="348">
        <v>18586</v>
      </c>
      <c r="BK16" s="348">
        <v>40566</v>
      </c>
      <c r="BL16" s="315">
        <v>40210</v>
      </c>
      <c r="BM16" s="314"/>
      <c r="BN16" s="348">
        <v>31512</v>
      </c>
      <c r="BO16" s="348">
        <v>28431</v>
      </c>
      <c r="BP16" s="348">
        <v>60197</v>
      </c>
      <c r="BQ16" s="315">
        <v>28805</v>
      </c>
      <c r="BR16" s="314"/>
      <c r="BS16" s="348">
        <v>28398</v>
      </c>
      <c r="BT16" s="348">
        <v>39297</v>
      </c>
      <c r="BU16" s="348">
        <v>73595</v>
      </c>
      <c r="BV16" s="348">
        <v>73595</v>
      </c>
      <c r="BW16" s="315">
        <v>72558</v>
      </c>
      <c r="BX16" s="314"/>
      <c r="BY16" s="348">
        <v>43379</v>
      </c>
      <c r="BZ16" s="348">
        <v>53719</v>
      </c>
      <c r="CA16" s="348">
        <v>87889</v>
      </c>
      <c r="CB16" s="315">
        <v>77479</v>
      </c>
    </row>
    <row r="17" spans="2:80" ht="16.95" customHeight="1">
      <c r="B17" s="50" t="s">
        <v>83</v>
      </c>
      <c r="C17" s="50" t="s">
        <v>84</v>
      </c>
      <c r="D17" s="272"/>
      <c r="E17" s="272"/>
      <c r="F17" s="429">
        <v>381025</v>
      </c>
      <c r="G17" s="314">
        <v>405675</v>
      </c>
      <c r="H17" s="314">
        <v>175026</v>
      </c>
      <c r="I17" s="315">
        <v>265440</v>
      </c>
      <c r="J17" s="314"/>
      <c r="K17" s="314">
        <v>338406</v>
      </c>
      <c r="L17" s="314">
        <v>396633</v>
      </c>
      <c r="M17" s="348">
        <v>121730</v>
      </c>
      <c r="N17" s="315">
        <v>210335</v>
      </c>
      <c r="O17" s="314"/>
      <c r="P17" s="348">
        <v>295212</v>
      </c>
      <c r="Q17" s="314">
        <v>342437</v>
      </c>
      <c r="R17" s="348">
        <v>138371</v>
      </c>
      <c r="S17" s="315">
        <v>216924</v>
      </c>
      <c r="T17" s="314"/>
      <c r="U17" s="348">
        <v>368828</v>
      </c>
      <c r="V17" s="314">
        <v>403720</v>
      </c>
      <c r="W17" s="348">
        <v>208282</v>
      </c>
      <c r="X17" s="315">
        <v>264976</v>
      </c>
      <c r="Y17" s="314"/>
      <c r="Z17" s="348">
        <v>371162</v>
      </c>
      <c r="AA17" s="314">
        <v>410845</v>
      </c>
      <c r="AB17" s="348">
        <v>202896</v>
      </c>
      <c r="AC17" s="315">
        <v>210489</v>
      </c>
      <c r="AD17" s="314"/>
      <c r="AE17" s="348">
        <v>350127</v>
      </c>
      <c r="AF17" s="314">
        <v>228269</v>
      </c>
      <c r="AG17" s="348">
        <v>97515</v>
      </c>
      <c r="AH17" s="315">
        <v>115553</v>
      </c>
      <c r="AI17" s="314"/>
      <c r="AJ17" s="314">
        <v>203635</v>
      </c>
      <c r="AK17" s="314">
        <v>196614</v>
      </c>
      <c r="AL17" s="314">
        <v>92675</v>
      </c>
      <c r="AM17" s="315">
        <v>99881</v>
      </c>
      <c r="AN17" s="314"/>
      <c r="AO17" s="348">
        <v>152234</v>
      </c>
      <c r="AP17" s="348">
        <v>153525</v>
      </c>
      <c r="AQ17" s="348">
        <v>78887</v>
      </c>
      <c r="AR17" s="315">
        <v>61993</v>
      </c>
      <c r="AS17" s="314"/>
      <c r="AT17" s="314">
        <v>118583</v>
      </c>
      <c r="AU17" s="314">
        <v>4713</v>
      </c>
      <c r="AV17" s="314">
        <v>40497</v>
      </c>
      <c r="AW17" s="315">
        <v>38260</v>
      </c>
      <c r="AX17" s="314"/>
      <c r="AY17" s="314">
        <v>81047</v>
      </c>
      <c r="AZ17" s="314">
        <v>51679</v>
      </c>
      <c r="BA17" s="348">
        <v>20023</v>
      </c>
      <c r="BB17" s="315" t="s">
        <v>76</v>
      </c>
      <c r="BC17" s="314"/>
      <c r="BD17" s="314">
        <v>29624</v>
      </c>
      <c r="BE17" s="314">
        <v>36511</v>
      </c>
      <c r="BF17" s="314">
        <v>6283</v>
      </c>
      <c r="BG17" s="315">
        <v>1624</v>
      </c>
      <c r="BH17" s="314"/>
      <c r="BI17" s="348">
        <v>68797</v>
      </c>
      <c r="BJ17" s="348">
        <v>64786</v>
      </c>
      <c r="BK17" s="348">
        <v>10434</v>
      </c>
      <c r="BL17" s="315">
        <v>1421</v>
      </c>
      <c r="BM17" s="314"/>
      <c r="BN17" s="348">
        <v>63580</v>
      </c>
      <c r="BO17" s="348">
        <v>66115</v>
      </c>
      <c r="BP17" s="348">
        <v>9032</v>
      </c>
      <c r="BQ17" s="315">
        <v>1201</v>
      </c>
      <c r="BR17" s="314"/>
      <c r="BS17" s="348">
        <v>66046</v>
      </c>
      <c r="BT17" s="348">
        <v>65699</v>
      </c>
      <c r="BU17" s="348">
        <v>21323</v>
      </c>
      <c r="BV17" s="348">
        <v>21323</v>
      </c>
      <c r="BW17" s="315">
        <v>4111</v>
      </c>
      <c r="BX17" s="314"/>
      <c r="BY17" s="348">
        <v>58276</v>
      </c>
      <c r="BZ17" s="348">
        <v>44348</v>
      </c>
      <c r="CA17" s="348">
        <v>16011</v>
      </c>
      <c r="CB17" s="315">
        <v>1335</v>
      </c>
    </row>
    <row r="18" spans="2:80" ht="16.95" customHeight="1">
      <c r="B18" s="50" t="s">
        <v>85</v>
      </c>
      <c r="C18" s="50" t="s">
        <v>86</v>
      </c>
      <c r="D18" s="272"/>
      <c r="E18" s="272"/>
      <c r="F18" s="428" t="s">
        <v>76</v>
      </c>
      <c r="G18" s="314" t="s">
        <v>76</v>
      </c>
      <c r="H18" s="314" t="s">
        <v>76</v>
      </c>
      <c r="I18" s="315" t="s">
        <v>76</v>
      </c>
      <c r="J18" s="314"/>
      <c r="K18" s="314" t="s">
        <v>76</v>
      </c>
      <c r="L18" s="314" t="s">
        <v>76</v>
      </c>
      <c r="M18" s="348" t="s">
        <v>76</v>
      </c>
      <c r="N18" s="315" t="s">
        <v>76</v>
      </c>
      <c r="O18" s="314"/>
      <c r="P18" s="348" t="s">
        <v>76</v>
      </c>
      <c r="Q18" s="314" t="s">
        <v>76</v>
      </c>
      <c r="R18" s="348" t="s">
        <v>76</v>
      </c>
      <c r="S18" s="315" t="s">
        <v>76</v>
      </c>
      <c r="T18" s="314"/>
      <c r="U18" s="348" t="s">
        <v>76</v>
      </c>
      <c r="V18" s="314" t="s">
        <v>76</v>
      </c>
      <c r="W18" s="348" t="s">
        <v>76</v>
      </c>
      <c r="X18" s="315" t="s">
        <v>76</v>
      </c>
      <c r="Y18" s="314"/>
      <c r="Z18" s="348" t="s">
        <v>76</v>
      </c>
      <c r="AA18" s="314" t="s">
        <v>76</v>
      </c>
      <c r="AB18" s="348" t="s">
        <v>76</v>
      </c>
      <c r="AC18" s="315">
        <v>488</v>
      </c>
      <c r="AD18" s="314"/>
      <c r="AE18" s="348">
        <v>0</v>
      </c>
      <c r="AF18" s="314">
        <v>1019</v>
      </c>
      <c r="AG18" s="348">
        <v>916</v>
      </c>
      <c r="AH18" s="315">
        <v>701</v>
      </c>
      <c r="AI18" s="314"/>
      <c r="AJ18" s="314">
        <v>721</v>
      </c>
      <c r="AK18" s="314">
        <v>2063</v>
      </c>
      <c r="AL18" s="314">
        <v>2002</v>
      </c>
      <c r="AM18" s="315">
        <v>1987</v>
      </c>
      <c r="AN18" s="314"/>
      <c r="AO18" s="348">
        <v>2024</v>
      </c>
      <c r="AP18" s="348">
        <v>1768</v>
      </c>
      <c r="AQ18" s="348">
        <v>1694</v>
      </c>
      <c r="AR18" s="315">
        <v>1660</v>
      </c>
      <c r="AS18" s="314"/>
      <c r="AT18" s="314">
        <v>2639</v>
      </c>
      <c r="AU18" s="314">
        <v>2595</v>
      </c>
      <c r="AV18" s="314">
        <v>1318</v>
      </c>
      <c r="AW18" s="315">
        <v>1298</v>
      </c>
      <c r="AX18" s="314"/>
      <c r="AY18" s="314">
        <v>1255</v>
      </c>
      <c r="AZ18" s="314">
        <v>1214</v>
      </c>
      <c r="BA18" s="348">
        <v>1107</v>
      </c>
      <c r="BB18" s="315">
        <v>1065</v>
      </c>
      <c r="BC18" s="314"/>
      <c r="BD18" s="314">
        <v>1035</v>
      </c>
      <c r="BE18" s="314">
        <v>49806</v>
      </c>
      <c r="BF18" s="314">
        <v>941</v>
      </c>
      <c r="BG18" s="315">
        <v>856</v>
      </c>
      <c r="BH18" s="314"/>
      <c r="BI18" s="348">
        <v>857</v>
      </c>
      <c r="BJ18" s="348">
        <v>730</v>
      </c>
      <c r="BK18" s="348">
        <v>729</v>
      </c>
      <c r="BL18" s="315">
        <v>723</v>
      </c>
      <c r="BM18" s="314"/>
      <c r="BN18" s="348">
        <v>506</v>
      </c>
      <c r="BO18" s="348">
        <v>588</v>
      </c>
      <c r="BP18" s="348">
        <v>588</v>
      </c>
      <c r="BQ18" s="315">
        <v>347</v>
      </c>
      <c r="BR18" s="314"/>
      <c r="BS18" s="348" t="s">
        <v>76</v>
      </c>
      <c r="BT18" s="348" t="s">
        <v>76</v>
      </c>
      <c r="BU18" s="348" t="s">
        <v>76</v>
      </c>
      <c r="BV18" s="348" t="s">
        <v>76</v>
      </c>
      <c r="BW18" s="315" t="s">
        <v>76</v>
      </c>
      <c r="BX18" s="314"/>
      <c r="BY18" s="348" t="s">
        <v>76</v>
      </c>
      <c r="BZ18" s="348" t="s">
        <v>76</v>
      </c>
      <c r="CA18" s="348" t="s">
        <v>76</v>
      </c>
      <c r="CB18" s="315" t="s">
        <v>76</v>
      </c>
    </row>
    <row r="19" spans="2:80" ht="16.95" customHeight="1">
      <c r="B19" s="50" t="s">
        <v>87</v>
      </c>
      <c r="C19" s="50" t="s">
        <v>88</v>
      </c>
      <c r="D19" s="272"/>
      <c r="E19" s="272"/>
      <c r="F19" s="428" t="s">
        <v>76</v>
      </c>
      <c r="G19" s="314" t="s">
        <v>76</v>
      </c>
      <c r="H19" s="314" t="s">
        <v>76</v>
      </c>
      <c r="I19" s="315" t="s">
        <v>76</v>
      </c>
      <c r="J19" s="314"/>
      <c r="K19" s="314" t="s">
        <v>76</v>
      </c>
      <c r="L19" s="314" t="s">
        <v>76</v>
      </c>
      <c r="M19" s="348" t="s">
        <v>76</v>
      </c>
      <c r="N19" s="315" t="s">
        <v>76</v>
      </c>
      <c r="O19" s="314"/>
      <c r="P19" s="348" t="s">
        <v>76</v>
      </c>
      <c r="Q19" s="314" t="s">
        <v>76</v>
      </c>
      <c r="R19" s="348" t="s">
        <v>76</v>
      </c>
      <c r="S19" s="315" t="s">
        <v>76</v>
      </c>
      <c r="T19" s="314"/>
      <c r="U19" s="348" t="s">
        <v>76</v>
      </c>
      <c r="V19" s="314" t="s">
        <v>76</v>
      </c>
      <c r="W19" s="348" t="s">
        <v>76</v>
      </c>
      <c r="X19" s="315" t="s">
        <v>76</v>
      </c>
      <c r="Y19" s="314"/>
      <c r="Z19" s="348" t="s">
        <v>76</v>
      </c>
      <c r="AA19" s="314" t="s">
        <v>76</v>
      </c>
      <c r="AB19" s="348">
        <v>40056</v>
      </c>
      <c r="AC19" s="315" t="s">
        <v>76</v>
      </c>
      <c r="AD19" s="314"/>
      <c r="AE19" s="348" t="s">
        <v>76</v>
      </c>
      <c r="AF19" s="314" t="s">
        <v>76</v>
      </c>
      <c r="AG19" s="348" t="s">
        <v>76</v>
      </c>
      <c r="AH19" s="315">
        <v>25857</v>
      </c>
      <c r="AI19" s="314"/>
      <c r="AJ19" s="314">
        <v>25078</v>
      </c>
      <c r="AK19" s="314" t="s">
        <v>76</v>
      </c>
      <c r="AL19" s="314" t="s">
        <v>76</v>
      </c>
      <c r="AM19" s="315" t="s">
        <v>76</v>
      </c>
      <c r="AN19" s="314"/>
      <c r="AO19" s="348" t="s">
        <v>76</v>
      </c>
      <c r="AP19" s="348" t="s">
        <v>76</v>
      </c>
      <c r="AQ19" s="314" t="s">
        <v>76</v>
      </c>
      <c r="AR19" s="315" t="s">
        <v>76</v>
      </c>
      <c r="AS19" s="314"/>
      <c r="AT19" s="314" t="s">
        <v>76</v>
      </c>
      <c r="AU19" s="314" t="s">
        <v>76</v>
      </c>
      <c r="AV19" s="314" t="s">
        <v>76</v>
      </c>
      <c r="AW19" s="315" t="s">
        <v>76</v>
      </c>
      <c r="AX19" s="314"/>
      <c r="AY19" s="314" t="s">
        <v>76</v>
      </c>
      <c r="AZ19" s="314" t="s">
        <v>76</v>
      </c>
      <c r="BA19" s="314" t="s">
        <v>76</v>
      </c>
      <c r="BB19" s="315" t="s">
        <v>76</v>
      </c>
      <c r="BC19" s="314"/>
      <c r="BD19" s="314" t="s">
        <v>76</v>
      </c>
      <c r="BE19" s="314" t="s">
        <v>76</v>
      </c>
      <c r="BF19" s="314" t="s">
        <v>76</v>
      </c>
      <c r="BG19" s="315" t="s">
        <v>76</v>
      </c>
      <c r="BH19" s="314"/>
      <c r="BI19" s="348" t="s">
        <v>76</v>
      </c>
      <c r="BJ19" s="348" t="s">
        <v>76</v>
      </c>
      <c r="BK19" s="348" t="s">
        <v>76</v>
      </c>
      <c r="BL19" s="315" t="s">
        <v>76</v>
      </c>
      <c r="BM19" s="314"/>
      <c r="BN19" s="348" t="s">
        <v>76</v>
      </c>
      <c r="BO19" s="348" t="s">
        <v>76</v>
      </c>
      <c r="BP19" s="348" t="s">
        <v>76</v>
      </c>
      <c r="BQ19" s="315" t="s">
        <v>76</v>
      </c>
      <c r="BR19" s="314"/>
      <c r="BS19" s="348" t="s">
        <v>76</v>
      </c>
      <c r="BT19" s="348" t="s">
        <v>76</v>
      </c>
      <c r="BU19" s="348" t="s">
        <v>76</v>
      </c>
      <c r="BV19" s="348" t="s">
        <v>76</v>
      </c>
      <c r="BW19" s="315" t="s">
        <v>76</v>
      </c>
      <c r="BX19" s="314"/>
      <c r="BY19" s="348" t="s">
        <v>76</v>
      </c>
      <c r="BZ19" s="348" t="s">
        <v>76</v>
      </c>
      <c r="CA19" s="348" t="s">
        <v>76</v>
      </c>
      <c r="CB19" s="315" t="s">
        <v>76</v>
      </c>
    </row>
    <row r="20" spans="2:80" ht="16.95" customHeight="1">
      <c r="B20" s="50" t="s">
        <v>89</v>
      </c>
      <c r="C20" s="50" t="s">
        <v>90</v>
      </c>
      <c r="D20" s="272"/>
      <c r="E20" s="272"/>
      <c r="F20" s="428" t="s">
        <v>76</v>
      </c>
      <c r="G20" s="314" t="s">
        <v>76</v>
      </c>
      <c r="H20" s="314" t="s">
        <v>76</v>
      </c>
      <c r="I20" s="315" t="s">
        <v>76</v>
      </c>
      <c r="J20" s="314"/>
      <c r="K20" s="314" t="s">
        <v>76</v>
      </c>
      <c r="L20" s="314" t="s">
        <v>76</v>
      </c>
      <c r="M20" s="348" t="s">
        <v>76</v>
      </c>
      <c r="N20" s="315" t="s">
        <v>76</v>
      </c>
      <c r="O20" s="314"/>
      <c r="P20" s="348" t="s">
        <v>76</v>
      </c>
      <c r="Q20" s="314" t="s">
        <v>76</v>
      </c>
      <c r="R20" s="348" t="s">
        <v>76</v>
      </c>
      <c r="S20" s="315" t="s">
        <v>76</v>
      </c>
      <c r="T20" s="314"/>
      <c r="U20" s="348" t="s">
        <v>76</v>
      </c>
      <c r="V20" s="314" t="s">
        <v>76</v>
      </c>
      <c r="W20" s="348" t="s">
        <v>76</v>
      </c>
      <c r="X20" s="315" t="s">
        <v>76</v>
      </c>
      <c r="Y20" s="314"/>
      <c r="Z20" s="348" t="s">
        <v>76</v>
      </c>
      <c r="AA20" s="314" t="s">
        <v>76</v>
      </c>
      <c r="AB20" s="348" t="s">
        <v>76</v>
      </c>
      <c r="AC20" s="315" t="s">
        <v>76</v>
      </c>
      <c r="AD20" s="314"/>
      <c r="AE20" s="348" t="s">
        <v>76</v>
      </c>
      <c r="AF20" s="314" t="s">
        <v>76</v>
      </c>
      <c r="AG20" s="348" t="s">
        <v>76</v>
      </c>
      <c r="AH20" s="315" t="s">
        <v>76</v>
      </c>
      <c r="AI20" s="314"/>
      <c r="AJ20" s="314" t="s">
        <v>76</v>
      </c>
      <c r="AK20" s="314" t="s">
        <v>76</v>
      </c>
      <c r="AL20" s="314" t="s">
        <v>76</v>
      </c>
      <c r="AM20" s="315" t="s">
        <v>76</v>
      </c>
      <c r="AN20" s="314"/>
      <c r="AO20" s="348" t="s">
        <v>76</v>
      </c>
      <c r="AP20" s="348" t="s">
        <v>76</v>
      </c>
      <c r="AQ20" s="314" t="s">
        <v>76</v>
      </c>
      <c r="AR20" s="315" t="s">
        <v>76</v>
      </c>
      <c r="AS20" s="314"/>
      <c r="AT20" s="314" t="s">
        <v>76</v>
      </c>
      <c r="AU20" s="314" t="s">
        <v>76</v>
      </c>
      <c r="AV20" s="314" t="s">
        <v>76</v>
      </c>
      <c r="AW20" s="315" t="s">
        <v>76</v>
      </c>
      <c r="AX20" s="314"/>
      <c r="AY20" s="314">
        <v>28074</v>
      </c>
      <c r="AZ20" s="314">
        <v>25100</v>
      </c>
      <c r="BA20" s="348">
        <v>33426</v>
      </c>
      <c r="BB20" s="315">
        <v>18528</v>
      </c>
      <c r="BC20" s="314"/>
      <c r="BD20" s="314">
        <v>30356</v>
      </c>
      <c r="BE20" s="314">
        <v>43661</v>
      </c>
      <c r="BF20" s="314">
        <v>50762</v>
      </c>
      <c r="BG20" s="315">
        <v>46028</v>
      </c>
      <c r="BH20" s="314"/>
      <c r="BI20" s="348">
        <v>62087</v>
      </c>
      <c r="BJ20" s="348">
        <v>43307</v>
      </c>
      <c r="BK20" s="348">
        <v>48082</v>
      </c>
      <c r="BL20" s="315">
        <v>65010</v>
      </c>
      <c r="BM20" s="314"/>
      <c r="BN20" s="348">
        <v>59085</v>
      </c>
      <c r="BO20" s="348">
        <v>35211</v>
      </c>
      <c r="BP20" s="348">
        <v>42379</v>
      </c>
      <c r="BQ20" s="315">
        <v>131102</v>
      </c>
      <c r="BR20" s="314"/>
      <c r="BS20" s="348">
        <v>42052</v>
      </c>
      <c r="BT20" s="348">
        <v>72106</v>
      </c>
      <c r="BU20" s="348">
        <v>28098</v>
      </c>
      <c r="BV20" s="348">
        <v>28098</v>
      </c>
      <c r="BW20" s="315">
        <v>60655</v>
      </c>
      <c r="BX20" s="314"/>
      <c r="BY20" s="348">
        <v>29540</v>
      </c>
      <c r="BZ20" s="348">
        <v>22153</v>
      </c>
      <c r="CA20" s="348">
        <v>22471</v>
      </c>
      <c r="CB20" s="315">
        <v>25971</v>
      </c>
    </row>
    <row r="21" spans="2:80" ht="16.95" customHeight="1">
      <c r="B21" s="50" t="s">
        <v>91</v>
      </c>
      <c r="C21" s="50" t="s">
        <v>92</v>
      </c>
      <c r="D21" s="272"/>
      <c r="E21" s="272"/>
      <c r="F21" s="428" t="s">
        <v>76</v>
      </c>
      <c r="G21" s="314" t="s">
        <v>76</v>
      </c>
      <c r="H21" s="314" t="s">
        <v>76</v>
      </c>
      <c r="I21" s="315" t="s">
        <v>76</v>
      </c>
      <c r="J21" s="314"/>
      <c r="K21" s="314" t="s">
        <v>76</v>
      </c>
      <c r="L21" s="314" t="s">
        <v>76</v>
      </c>
      <c r="M21" s="348" t="s">
        <v>76</v>
      </c>
      <c r="N21" s="315" t="s">
        <v>76</v>
      </c>
      <c r="O21" s="314"/>
      <c r="P21" s="348" t="s">
        <v>76</v>
      </c>
      <c r="Q21" s="314" t="s">
        <v>76</v>
      </c>
      <c r="R21" s="348" t="s">
        <v>76</v>
      </c>
      <c r="S21" s="315" t="s">
        <v>76</v>
      </c>
      <c r="T21" s="314"/>
      <c r="U21" s="348" t="s">
        <v>76</v>
      </c>
      <c r="V21" s="314" t="s">
        <v>76</v>
      </c>
      <c r="W21" s="348" t="s">
        <v>76</v>
      </c>
      <c r="X21" s="315" t="s">
        <v>76</v>
      </c>
      <c r="Y21" s="314"/>
      <c r="Z21" s="348" t="s">
        <v>76</v>
      </c>
      <c r="AA21" s="314" t="s">
        <v>76</v>
      </c>
      <c r="AB21" s="348" t="s">
        <v>76</v>
      </c>
      <c r="AC21" s="315" t="s">
        <v>76</v>
      </c>
      <c r="AD21" s="314"/>
      <c r="AE21" s="348" t="s">
        <v>76</v>
      </c>
      <c r="AF21" s="314" t="s">
        <v>76</v>
      </c>
      <c r="AG21" s="348" t="s">
        <v>76</v>
      </c>
      <c r="AH21" s="315" t="s">
        <v>76</v>
      </c>
      <c r="AI21" s="314"/>
      <c r="AJ21" s="314" t="s">
        <v>76</v>
      </c>
      <c r="AK21" s="314" t="s">
        <v>76</v>
      </c>
      <c r="AL21" s="314" t="s">
        <v>76</v>
      </c>
      <c r="AM21" s="315" t="s">
        <v>76</v>
      </c>
      <c r="AN21" s="314"/>
      <c r="AO21" s="348" t="s">
        <v>76</v>
      </c>
      <c r="AP21" s="348" t="s">
        <v>76</v>
      </c>
      <c r="AQ21" s="314" t="s">
        <v>76</v>
      </c>
      <c r="AR21" s="315" t="s">
        <v>76</v>
      </c>
      <c r="AS21" s="314"/>
      <c r="AT21" s="314" t="s">
        <v>76</v>
      </c>
      <c r="AU21" s="314" t="s">
        <v>76</v>
      </c>
      <c r="AV21" s="314" t="s">
        <v>76</v>
      </c>
      <c r="AW21" s="315" t="s">
        <v>76</v>
      </c>
      <c r="AX21" s="314"/>
      <c r="AY21" s="314">
        <v>5878</v>
      </c>
      <c r="AZ21" s="314">
        <v>5774</v>
      </c>
      <c r="BA21" s="348">
        <v>7442</v>
      </c>
      <c r="BB21" s="315">
        <v>7470</v>
      </c>
      <c r="BC21" s="314"/>
      <c r="BD21" s="314">
        <v>5185</v>
      </c>
      <c r="BE21" s="314">
        <v>6609</v>
      </c>
      <c r="BF21" s="314">
        <v>5582</v>
      </c>
      <c r="BG21" s="315">
        <v>5412</v>
      </c>
      <c r="BH21" s="314"/>
      <c r="BI21" s="348">
        <v>3534</v>
      </c>
      <c r="BJ21" s="348">
        <v>3612</v>
      </c>
      <c r="BK21" s="348">
        <v>5629</v>
      </c>
      <c r="BL21" s="315">
        <v>3749</v>
      </c>
      <c r="BM21" s="314"/>
      <c r="BN21" s="348">
        <v>3961</v>
      </c>
      <c r="BO21" s="348">
        <v>3508</v>
      </c>
      <c r="BP21" s="348">
        <v>8211</v>
      </c>
      <c r="BQ21" s="315">
        <v>7655</v>
      </c>
      <c r="BR21" s="314"/>
      <c r="BS21" s="348">
        <v>8920</v>
      </c>
      <c r="BT21" s="348">
        <v>8826</v>
      </c>
      <c r="BU21" s="348">
        <v>9602</v>
      </c>
      <c r="BV21" s="348">
        <v>9602</v>
      </c>
      <c r="BW21" s="315">
        <v>9331</v>
      </c>
      <c r="BX21" s="314"/>
      <c r="BY21" s="348">
        <v>7605</v>
      </c>
      <c r="BZ21" s="348">
        <v>6860</v>
      </c>
      <c r="CA21" s="348">
        <v>6572</v>
      </c>
      <c r="CB21" s="315">
        <v>4307</v>
      </c>
    </row>
    <row r="22" spans="2:80" ht="16.95" customHeight="1">
      <c r="B22" s="50" t="s">
        <v>93</v>
      </c>
      <c r="C22" s="50" t="s">
        <v>94</v>
      </c>
      <c r="D22" s="272"/>
      <c r="E22" s="272"/>
      <c r="F22" s="428" t="s">
        <v>76</v>
      </c>
      <c r="G22" s="314" t="s">
        <v>76</v>
      </c>
      <c r="H22" s="314" t="s">
        <v>76</v>
      </c>
      <c r="I22" s="315" t="s">
        <v>76</v>
      </c>
      <c r="J22" s="314"/>
      <c r="K22" s="314" t="s">
        <v>76</v>
      </c>
      <c r="L22" s="314" t="s">
        <v>76</v>
      </c>
      <c r="M22" s="348" t="s">
        <v>76</v>
      </c>
      <c r="N22" s="315" t="s">
        <v>76</v>
      </c>
      <c r="O22" s="314"/>
      <c r="P22" s="348" t="s">
        <v>76</v>
      </c>
      <c r="Q22" s="314" t="s">
        <v>76</v>
      </c>
      <c r="R22" s="348" t="s">
        <v>76</v>
      </c>
      <c r="S22" s="315" t="s">
        <v>76</v>
      </c>
      <c r="T22" s="314"/>
      <c r="U22" s="348" t="s">
        <v>76</v>
      </c>
      <c r="V22" s="314" t="s">
        <v>76</v>
      </c>
      <c r="W22" s="348" t="s">
        <v>76</v>
      </c>
      <c r="X22" s="315" t="s">
        <v>76</v>
      </c>
      <c r="Y22" s="314"/>
      <c r="Z22" s="348" t="s">
        <v>76</v>
      </c>
      <c r="AA22" s="314" t="s">
        <v>76</v>
      </c>
      <c r="AB22" s="348" t="s">
        <v>76</v>
      </c>
      <c r="AC22" s="315" t="s">
        <v>76</v>
      </c>
      <c r="AD22" s="314"/>
      <c r="AE22" s="348" t="s">
        <v>76</v>
      </c>
      <c r="AF22" s="314" t="s">
        <v>76</v>
      </c>
      <c r="AG22" s="348" t="s">
        <v>76</v>
      </c>
      <c r="AH22" s="315" t="s">
        <v>76</v>
      </c>
      <c r="AI22" s="314"/>
      <c r="AJ22" s="314" t="s">
        <v>76</v>
      </c>
      <c r="AK22" s="314" t="s">
        <v>76</v>
      </c>
      <c r="AL22" s="314" t="s">
        <v>76</v>
      </c>
      <c r="AM22" s="315" t="s">
        <v>76</v>
      </c>
      <c r="AN22" s="314"/>
      <c r="AO22" s="348" t="s">
        <v>76</v>
      </c>
      <c r="AP22" s="348" t="s">
        <v>76</v>
      </c>
      <c r="AQ22" s="314" t="s">
        <v>76</v>
      </c>
      <c r="AR22" s="315" t="s">
        <v>76</v>
      </c>
      <c r="AS22" s="314"/>
      <c r="AT22" s="314" t="s">
        <v>76</v>
      </c>
      <c r="AU22" s="314" t="s">
        <v>76</v>
      </c>
      <c r="AV22" s="314" t="s">
        <v>76</v>
      </c>
      <c r="AW22" s="315" t="s">
        <v>76</v>
      </c>
      <c r="AX22" s="314"/>
      <c r="AY22" s="314" t="s">
        <v>76</v>
      </c>
      <c r="AZ22" s="314" t="s">
        <v>76</v>
      </c>
      <c r="BA22" s="314" t="s">
        <v>76</v>
      </c>
      <c r="BB22" s="315" t="s">
        <v>76</v>
      </c>
      <c r="BC22" s="314"/>
      <c r="BD22" s="314" t="s">
        <v>76</v>
      </c>
      <c r="BE22" s="314" t="s">
        <v>76</v>
      </c>
      <c r="BF22" s="314" t="s">
        <v>76</v>
      </c>
      <c r="BG22" s="315" t="s">
        <v>76</v>
      </c>
      <c r="BH22" s="314"/>
      <c r="BI22" s="348" t="s">
        <v>76</v>
      </c>
      <c r="BJ22" s="348" t="s">
        <v>76</v>
      </c>
      <c r="BK22" s="348" t="s">
        <v>76</v>
      </c>
      <c r="BL22" s="315" t="s">
        <v>76</v>
      </c>
      <c r="BM22" s="314"/>
      <c r="BN22" s="348" t="s">
        <v>76</v>
      </c>
      <c r="BO22" s="348" t="s">
        <v>76</v>
      </c>
      <c r="BP22" s="348" t="s">
        <v>76</v>
      </c>
      <c r="BQ22" s="315" t="s">
        <v>76</v>
      </c>
      <c r="BR22" s="314"/>
      <c r="BS22" s="348" t="s">
        <v>76</v>
      </c>
      <c r="BT22" s="348" t="s">
        <v>76</v>
      </c>
      <c r="BU22" s="348" t="s">
        <v>76</v>
      </c>
      <c r="BV22" s="348" t="s">
        <v>76</v>
      </c>
      <c r="BW22" s="315">
        <v>450</v>
      </c>
      <c r="BX22" s="314"/>
      <c r="BY22" s="348">
        <v>1193</v>
      </c>
      <c r="BZ22" s="348">
        <v>1062</v>
      </c>
      <c r="CA22" s="348">
        <v>318</v>
      </c>
      <c r="CB22" s="315">
        <v>343</v>
      </c>
    </row>
    <row r="23" spans="2:80" ht="16.95" customHeight="1">
      <c r="B23" s="50" t="s">
        <v>95</v>
      </c>
      <c r="C23" s="50" t="s">
        <v>96</v>
      </c>
      <c r="D23" s="272"/>
      <c r="E23" s="272"/>
      <c r="F23" s="428" t="s">
        <v>76</v>
      </c>
      <c r="G23" s="348" t="s">
        <v>76</v>
      </c>
      <c r="H23" s="348" t="s">
        <v>76</v>
      </c>
      <c r="I23" s="315" t="s">
        <v>76</v>
      </c>
      <c r="J23" s="314"/>
      <c r="K23" s="348" t="s">
        <v>76</v>
      </c>
      <c r="L23" s="314" t="s">
        <v>76</v>
      </c>
      <c r="M23" s="348" t="s">
        <v>76</v>
      </c>
      <c r="N23" s="315" t="s">
        <v>76</v>
      </c>
      <c r="O23" s="314"/>
      <c r="P23" s="348" t="s">
        <v>76</v>
      </c>
      <c r="Q23" s="314" t="s">
        <v>76</v>
      </c>
      <c r="R23" s="348" t="s">
        <v>76</v>
      </c>
      <c r="S23" s="315" t="s">
        <v>76</v>
      </c>
      <c r="T23" s="314"/>
      <c r="U23" s="348" t="s">
        <v>76</v>
      </c>
      <c r="V23" s="314" t="s">
        <v>76</v>
      </c>
      <c r="W23" s="348" t="s">
        <v>76</v>
      </c>
      <c r="X23" s="315" t="s">
        <v>76</v>
      </c>
      <c r="Y23" s="314"/>
      <c r="Z23" s="348" t="s">
        <v>76</v>
      </c>
      <c r="AA23" s="314" t="s">
        <v>76</v>
      </c>
      <c r="AB23" s="348" t="s">
        <v>76</v>
      </c>
      <c r="AC23" s="315" t="s">
        <v>76</v>
      </c>
      <c r="AD23" s="314"/>
      <c r="AE23" s="348" t="s">
        <v>76</v>
      </c>
      <c r="AF23" s="314" t="s">
        <v>76</v>
      </c>
      <c r="AG23" s="348" t="s">
        <v>76</v>
      </c>
      <c r="AH23" s="315" t="s">
        <v>76</v>
      </c>
      <c r="AI23" s="314"/>
      <c r="AJ23" s="314" t="s">
        <v>76</v>
      </c>
      <c r="AK23" s="314" t="s">
        <v>76</v>
      </c>
      <c r="AL23" s="314" t="s">
        <v>76</v>
      </c>
      <c r="AM23" s="315" t="s">
        <v>76</v>
      </c>
      <c r="AN23" s="314"/>
      <c r="AO23" s="348" t="s">
        <v>76</v>
      </c>
      <c r="AP23" s="348" t="s">
        <v>76</v>
      </c>
      <c r="AQ23" s="314" t="s">
        <v>76</v>
      </c>
      <c r="AR23" s="315" t="s">
        <v>76</v>
      </c>
      <c r="AS23" s="314"/>
      <c r="AT23" s="314" t="s">
        <v>76</v>
      </c>
      <c r="AU23" s="314" t="s">
        <v>76</v>
      </c>
      <c r="AV23" s="314" t="s">
        <v>76</v>
      </c>
      <c r="AW23" s="315" t="s">
        <v>76</v>
      </c>
      <c r="AX23" s="314"/>
      <c r="AY23" s="314">
        <v>1907</v>
      </c>
      <c r="AZ23" s="314">
        <v>1262</v>
      </c>
      <c r="BA23" s="348">
        <v>1887</v>
      </c>
      <c r="BB23" s="315">
        <v>858</v>
      </c>
      <c r="BC23" s="314"/>
      <c r="BD23" s="314">
        <v>1692</v>
      </c>
      <c r="BE23" s="314">
        <v>720</v>
      </c>
      <c r="BF23" s="314">
        <v>562</v>
      </c>
      <c r="BG23" s="315">
        <v>316</v>
      </c>
      <c r="BH23" s="314"/>
      <c r="BI23" s="348">
        <v>443</v>
      </c>
      <c r="BJ23" s="348">
        <v>397</v>
      </c>
      <c r="BK23" s="348">
        <v>535</v>
      </c>
      <c r="BL23" s="315">
        <v>442</v>
      </c>
      <c r="BM23" s="314"/>
      <c r="BN23" s="348">
        <v>584</v>
      </c>
      <c r="BO23" s="348">
        <v>5718</v>
      </c>
      <c r="BP23" s="348">
        <v>3693</v>
      </c>
      <c r="BQ23" s="315">
        <v>430</v>
      </c>
      <c r="BR23" s="314"/>
      <c r="BS23" s="348">
        <v>664</v>
      </c>
      <c r="BT23" s="348">
        <v>478</v>
      </c>
      <c r="BU23" s="348">
        <v>817</v>
      </c>
      <c r="BV23" s="348">
        <v>817</v>
      </c>
      <c r="BW23" s="315">
        <v>260</v>
      </c>
      <c r="BX23" s="314"/>
      <c r="BY23" s="348">
        <v>101</v>
      </c>
      <c r="BZ23" s="348">
        <v>210</v>
      </c>
      <c r="CA23" s="348">
        <v>55</v>
      </c>
      <c r="CB23" s="315">
        <v>578</v>
      </c>
    </row>
    <row r="24" spans="2:80" ht="16.95" customHeight="1">
      <c r="B24" s="50" t="s">
        <v>87</v>
      </c>
      <c r="C24" s="50" t="s">
        <v>97</v>
      </c>
      <c r="D24" s="272"/>
      <c r="E24" s="272"/>
      <c r="F24" s="428" t="s">
        <v>76</v>
      </c>
      <c r="G24" s="314" t="s">
        <v>76</v>
      </c>
      <c r="H24" s="314" t="s">
        <v>76</v>
      </c>
      <c r="I24" s="315" t="s">
        <v>76</v>
      </c>
      <c r="J24" s="314"/>
      <c r="K24" s="314">
        <v>1883</v>
      </c>
      <c r="L24" s="314">
        <v>1883.37628</v>
      </c>
      <c r="M24" s="348" t="s">
        <v>76</v>
      </c>
      <c r="N24" s="315">
        <v>15004</v>
      </c>
      <c r="O24" s="314"/>
      <c r="P24" s="348">
        <v>33565</v>
      </c>
      <c r="Q24" s="314">
        <v>14206</v>
      </c>
      <c r="R24" s="348" t="s">
        <v>76</v>
      </c>
      <c r="S24" s="315" t="s">
        <v>76</v>
      </c>
      <c r="T24" s="314"/>
      <c r="U24" s="348">
        <v>59428</v>
      </c>
      <c r="V24" s="314">
        <v>5814</v>
      </c>
      <c r="W24" s="348" t="s">
        <v>76</v>
      </c>
      <c r="X24" s="315" t="s">
        <v>76</v>
      </c>
      <c r="Y24" s="314"/>
      <c r="Z24" s="348" t="s">
        <v>76</v>
      </c>
      <c r="AA24" s="314" t="s">
        <v>76</v>
      </c>
      <c r="AB24" s="348" t="s">
        <v>76</v>
      </c>
      <c r="AC24" s="315" t="s">
        <v>76</v>
      </c>
      <c r="AD24" s="314"/>
      <c r="AE24" s="348" t="s">
        <v>76</v>
      </c>
      <c r="AF24" s="314" t="s">
        <v>76</v>
      </c>
      <c r="AG24" s="348" t="s">
        <v>76</v>
      </c>
      <c r="AH24" s="315" t="s">
        <v>76</v>
      </c>
      <c r="AI24" s="314"/>
      <c r="AJ24" s="314" t="s">
        <v>76</v>
      </c>
      <c r="AK24" s="314" t="s">
        <v>76</v>
      </c>
      <c r="AL24" s="314" t="s">
        <v>76</v>
      </c>
      <c r="AM24" s="315" t="s">
        <v>76</v>
      </c>
      <c r="AN24" s="314"/>
      <c r="AO24" s="348" t="s">
        <v>76</v>
      </c>
      <c r="AP24" s="348" t="s">
        <v>76</v>
      </c>
      <c r="AQ24" s="314" t="s">
        <v>76</v>
      </c>
      <c r="AR24" s="315" t="s">
        <v>76</v>
      </c>
      <c r="AS24" s="314"/>
      <c r="AT24" s="314" t="s">
        <v>76</v>
      </c>
      <c r="AU24" s="314" t="s">
        <v>76</v>
      </c>
      <c r="AV24" s="314" t="s">
        <v>76</v>
      </c>
      <c r="AW24" s="315" t="s">
        <v>76</v>
      </c>
      <c r="AX24" s="314"/>
      <c r="AY24" s="314" t="s">
        <v>76</v>
      </c>
      <c r="AZ24" s="314" t="s">
        <v>76</v>
      </c>
      <c r="BA24" s="314" t="s">
        <v>76</v>
      </c>
      <c r="BB24" s="315" t="s">
        <v>76</v>
      </c>
      <c r="BC24" s="314"/>
      <c r="BD24" s="314" t="s">
        <v>76</v>
      </c>
      <c r="BE24" s="314" t="s">
        <v>76</v>
      </c>
      <c r="BF24" s="314" t="s">
        <v>76</v>
      </c>
      <c r="BG24" s="315" t="s">
        <v>76</v>
      </c>
      <c r="BH24" s="314"/>
      <c r="BI24" s="348" t="s">
        <v>76</v>
      </c>
      <c r="BJ24" s="348" t="s">
        <v>76</v>
      </c>
      <c r="BK24" s="348" t="s">
        <v>76</v>
      </c>
      <c r="BL24" s="315" t="s">
        <v>76</v>
      </c>
      <c r="BM24" s="314"/>
      <c r="BN24" s="348" t="s">
        <v>76</v>
      </c>
      <c r="BO24" s="348" t="s">
        <v>76</v>
      </c>
      <c r="BP24" s="348" t="s">
        <v>76</v>
      </c>
      <c r="BQ24" s="315" t="s">
        <v>76</v>
      </c>
      <c r="BR24" s="314"/>
      <c r="BS24" s="348" t="s">
        <v>76</v>
      </c>
      <c r="BT24" s="348" t="s">
        <v>76</v>
      </c>
      <c r="BU24" s="348" t="s">
        <v>76</v>
      </c>
      <c r="BV24" s="348" t="s">
        <v>76</v>
      </c>
      <c r="BW24" s="315" t="s">
        <v>76</v>
      </c>
      <c r="BX24" s="314"/>
      <c r="BY24" s="348" t="s">
        <v>76</v>
      </c>
      <c r="BZ24" s="348" t="s">
        <v>76</v>
      </c>
      <c r="CA24" s="348" t="s">
        <v>76</v>
      </c>
      <c r="CB24" s="315" t="s">
        <v>76</v>
      </c>
    </row>
    <row r="25" spans="2:80" ht="16.95" customHeight="1" thickBot="1">
      <c r="B25" s="55"/>
      <c r="C25" s="55"/>
      <c r="D25" s="272"/>
      <c r="E25" s="272"/>
      <c r="F25" s="428"/>
      <c r="G25" s="349"/>
      <c r="H25" s="349"/>
      <c r="I25" s="350"/>
      <c r="J25" s="314"/>
      <c r="K25" s="349"/>
      <c r="L25" s="351"/>
      <c r="M25" s="352"/>
      <c r="N25" s="353"/>
      <c r="O25" s="314"/>
      <c r="P25" s="352"/>
      <c r="Q25" s="351"/>
      <c r="R25" s="352"/>
      <c r="S25" s="353"/>
      <c r="T25" s="314"/>
      <c r="U25" s="352"/>
      <c r="V25" s="351"/>
      <c r="W25" s="352"/>
      <c r="X25" s="353"/>
      <c r="Y25" s="314"/>
      <c r="Z25" s="352"/>
      <c r="AA25" s="351"/>
      <c r="AB25" s="352"/>
      <c r="AC25" s="353"/>
      <c r="AD25" s="314"/>
      <c r="AE25" s="352"/>
      <c r="AF25" s="351"/>
      <c r="AG25" s="352"/>
      <c r="AH25" s="353"/>
      <c r="AI25" s="314"/>
      <c r="AJ25" s="351"/>
      <c r="AK25" s="351"/>
      <c r="AL25" s="351"/>
      <c r="AM25" s="353"/>
      <c r="AN25" s="314"/>
      <c r="AO25" s="352"/>
      <c r="AP25" s="352"/>
      <c r="AQ25" s="351"/>
      <c r="AR25" s="353"/>
      <c r="AS25" s="314"/>
      <c r="AT25" s="351"/>
      <c r="AU25" s="351"/>
      <c r="AV25" s="351"/>
      <c r="AW25" s="353"/>
      <c r="AX25" s="314"/>
      <c r="AY25" s="351"/>
      <c r="AZ25" s="351"/>
      <c r="BA25" s="352"/>
      <c r="BB25" s="353"/>
      <c r="BC25" s="314"/>
      <c r="BD25" s="351"/>
      <c r="BE25" s="351"/>
      <c r="BF25" s="351"/>
      <c r="BG25" s="353"/>
      <c r="BH25" s="314"/>
      <c r="BI25" s="352"/>
      <c r="BJ25" s="352"/>
      <c r="BK25" s="352"/>
      <c r="BL25" s="353"/>
      <c r="BM25" s="314"/>
      <c r="BN25" s="352"/>
      <c r="BO25" s="352"/>
      <c r="BP25" s="352"/>
      <c r="BQ25" s="353"/>
      <c r="BR25" s="314"/>
      <c r="BS25" s="352"/>
      <c r="BT25" s="352"/>
      <c r="BU25" s="352"/>
      <c r="BV25" s="352"/>
      <c r="BW25" s="353"/>
      <c r="BX25" s="314"/>
      <c r="BY25" s="352"/>
      <c r="BZ25" s="352"/>
      <c r="CA25" s="352"/>
      <c r="CB25" s="353"/>
    </row>
    <row r="26" spans="2:80" s="42" customFormat="1" ht="16.95" customHeight="1" thickBot="1">
      <c r="B26" s="49" t="s">
        <v>98</v>
      </c>
      <c r="C26" s="49" t="s">
        <v>99</v>
      </c>
      <c r="D26" s="213"/>
      <c r="E26" s="213"/>
      <c r="F26" s="344">
        <f>SUM(F27:F42)</f>
        <v>2620898</v>
      </c>
      <c r="G26" s="344">
        <f>SUM(G27:G34,G39:G42,G35:G37,G43,G38)</f>
        <v>2427617</v>
      </c>
      <c r="H26" s="344">
        <f>SUM(H27:H34,H39:H42,H35:H37,H43,H38)</f>
        <v>2637453</v>
      </c>
      <c r="I26" s="344">
        <f>SUM(I27:I34,I39:I42,I35:I37,I43,I38)</f>
        <v>2659154</v>
      </c>
      <c r="J26" s="329"/>
      <c r="K26" s="344">
        <f>SUM(K27:K34,K39:K42,K35:K37,K43,K38)</f>
        <v>2718184</v>
      </c>
      <c r="L26" s="344">
        <f>SUM(L27:L34,L39:L42,L35:L37,L43,L38)</f>
        <v>2843267</v>
      </c>
      <c r="M26" s="344">
        <f>SUM(M27:M34,M39:M42,M35:M37,M43,M38)</f>
        <v>2700011</v>
      </c>
      <c r="N26" s="344">
        <f>SUM(N27:N34,N39:N42,N35:N37,N43,N38)</f>
        <v>2505592</v>
      </c>
      <c r="O26" s="329"/>
      <c r="P26" s="344">
        <f>SUM(P27:P34,P39:P42,P35:P37,P43,P38)</f>
        <v>2121574</v>
      </c>
      <c r="Q26" s="344">
        <f>SUM(Q27:Q34,Q39:Q42,Q35:Q37,Q43,Q38)</f>
        <v>2171860</v>
      </c>
      <c r="R26" s="344">
        <f>SUM(R27:R34,R39:R42,R35:R37,R43,R38)</f>
        <v>2194740</v>
      </c>
      <c r="S26" s="344">
        <f>SUM(S27:S34,S39:S42,S35:S37,S43,S38)</f>
        <v>2158575</v>
      </c>
      <c r="T26" s="329"/>
      <c r="U26" s="344">
        <f>SUM(U27:U34,U39:U42,U35:U37,U43,U38)</f>
        <v>1971461</v>
      </c>
      <c r="V26" s="344">
        <f>SUM(V27:V34,V39:V42,V35:V37,V43,V38)</f>
        <v>2093167</v>
      </c>
      <c r="W26" s="344">
        <f>SUM(W27:W34,W39:W42,W35:W37,W43,W38)</f>
        <v>2030044</v>
      </c>
      <c r="X26" s="344">
        <f>SUM(X27:X34,X39:X42,X35:X37,X43,X38)</f>
        <v>1756699</v>
      </c>
      <c r="Y26" s="329"/>
      <c r="Z26" s="344">
        <f>SUM(Z27:Z34,Z39:Z42,Z35:Z37,Z43,Z38)</f>
        <v>1703378</v>
      </c>
      <c r="AA26" s="344">
        <f>SUM(AA27:AA34,AA39:AA42,AA35:AA37,AA43,AA38)</f>
        <v>1846761</v>
      </c>
      <c r="AB26" s="344">
        <f>SUM(AB27:AB34,AB39:AB42,AB35:AB37,AB43,AB38)</f>
        <v>1588399</v>
      </c>
      <c r="AC26" s="344">
        <f>SUM(AC27:AC34,AC39:AC42,AC35:AC37,AC43,AC38)</f>
        <v>1667112</v>
      </c>
      <c r="AD26" s="329"/>
      <c r="AE26" s="344">
        <f>SUM(AE27:AE34,AE39:AE42,AE35:AE37,AE43,AE38)</f>
        <v>1643447</v>
      </c>
      <c r="AF26" s="344">
        <f>SUM(AF27:AF34,AF39:AF42,AF35:AF37,AF43,AF38)</f>
        <v>1441900.93</v>
      </c>
      <c r="AG26" s="344">
        <f>SUM(AG27:AG34,AG39:AG42,AG35:AG37,AG43,AG38)</f>
        <v>1479390</v>
      </c>
      <c r="AH26" s="344">
        <f>SUM(AH27:AH34,AH39:AH42,AH35:AH37,AH43,AH38)</f>
        <v>1401904</v>
      </c>
      <c r="AI26" s="329"/>
      <c r="AJ26" s="344">
        <f>SUM(AJ27:AJ34,AJ39:AJ42,AJ35:AJ37,AJ43,AJ38)</f>
        <v>1377150</v>
      </c>
      <c r="AK26" s="344">
        <f>SUM(AK27:AK34,AK39:AK42,AK35:AK37,AK43,AK38)</f>
        <v>1035936</v>
      </c>
      <c r="AL26" s="344">
        <f>SUM(AL27:AL34,AL39:AL42,AL35:AL37,AL43,AL38)</f>
        <v>1009479</v>
      </c>
      <c r="AM26" s="344">
        <f>SUM(AM27:AM34,AM39:AM42,AM35:AM37,AM43,AM38)</f>
        <v>916787</v>
      </c>
      <c r="AN26" s="329"/>
      <c r="AO26" s="344">
        <f>SUM(AO27:AO34,AO39:AO42,AO35:AO37,AO43,AO38)</f>
        <v>895166</v>
      </c>
      <c r="AP26" s="344">
        <f>SUM(AP27:AP34,AP39:AP42,AP35:AP37,AP43,AP38)</f>
        <v>890219</v>
      </c>
      <c r="AQ26" s="344">
        <f>SUM(AQ27:AQ34,AQ39:AQ42,AQ35:AQ37,AQ43,AQ38)</f>
        <v>905735</v>
      </c>
      <c r="AR26" s="344">
        <f>SUM(AR27:AR34,AR39:AR42,AR35:AR37,AR43,AR38)</f>
        <v>807320</v>
      </c>
      <c r="AS26" s="329"/>
      <c r="AT26" s="344">
        <f>SUM(AT27:AT34,AT39:AT42,AT35:AT37,AT43,AT38)</f>
        <v>734898</v>
      </c>
      <c r="AU26" s="344">
        <f>SUM(AU27:AU34,AU39:AU42,AU35:AU37,AU43,AU38)</f>
        <v>710961</v>
      </c>
      <c r="AV26" s="344">
        <f>SUM(AV27:AV34,AV39:AV42,AV35:AV37,AV43,AV38)</f>
        <v>701970</v>
      </c>
      <c r="AW26" s="344">
        <f>SUM(AW27:AW34,AW39:AW42,AW35:AW37,AW43,AW38)</f>
        <v>712191</v>
      </c>
      <c r="AX26" s="329"/>
      <c r="AY26" s="344">
        <f>SUM(AY27:AY34,AY39:AY42,AY35:AY37,AY43,AY38)</f>
        <v>689176</v>
      </c>
      <c r="AZ26" s="344">
        <f>SUM(AZ27:AZ34,AZ39:AZ42,AZ35:AZ37,AZ43,AZ38)</f>
        <v>567517</v>
      </c>
      <c r="BA26" s="344">
        <f>SUM(BA27:BA34,BA39:BA42,BA35:BA37,BA43,BA38)</f>
        <v>577786</v>
      </c>
      <c r="BB26" s="344">
        <f>SUM(BB27:BB34,BB39:BB42,BB35:BB37,BB43,BB38)</f>
        <v>610935</v>
      </c>
      <c r="BC26" s="329"/>
      <c r="BD26" s="344">
        <f>SUM(BD27:BD34,BD39:BD42,BD35:BD37,BD43,BD38)</f>
        <v>597377</v>
      </c>
      <c r="BE26" s="344">
        <f>SUM(BE27:BE34,BE39:BE42,BE35:BE37,BE43,BE38)</f>
        <v>539303</v>
      </c>
      <c r="BF26" s="344">
        <f>SUM(BF27:BF34,BF39:BF42,BF35:BF37,BF43,BF38)</f>
        <v>578567</v>
      </c>
      <c r="BG26" s="344">
        <f>SUM(BG27:BG34,BG39:BG42,BG35:BG37,BG43,BG38)</f>
        <v>569003</v>
      </c>
      <c r="BH26" s="329"/>
      <c r="BI26" s="344">
        <f>SUM(BI27:BI34,BI39:BI42,BI35:BI37,BI43,BI38)</f>
        <v>655862</v>
      </c>
      <c r="BJ26" s="344">
        <f>SUM(BJ27:BJ34,BJ39:BJ42,BJ35:BJ37,BJ43,BJ38)</f>
        <v>617900</v>
      </c>
      <c r="BK26" s="344">
        <f>SUM(BK27:BK34,BK39:BK42,BK35:BK37,BK43,BK38)</f>
        <v>601795</v>
      </c>
      <c r="BL26" s="344">
        <f>SUM(BL27:BL34,BL39:BL42,BL35:BL37,BL43,BL38)</f>
        <v>590295</v>
      </c>
      <c r="BM26" s="329"/>
      <c r="BN26" s="344">
        <f>SUM(BN27:BN34,BN39:BN42,BN35:BN37,BN43,BN38)</f>
        <v>575903</v>
      </c>
      <c r="BO26" s="344">
        <f>SUM(BO27:BO34,BO39:BO42,BO35:BO37,BO43,BO38)</f>
        <v>570561</v>
      </c>
      <c r="BP26" s="344">
        <f>SUM(BP27:BP34,BP39:BP42,BP35:BP37,BP43,BP38)</f>
        <v>488275</v>
      </c>
      <c r="BQ26" s="344">
        <f>SUM(BQ27:BQ34,BQ39:BQ42,BQ35:BQ37,BQ43,BQ38)</f>
        <v>499271</v>
      </c>
      <c r="BR26" s="329"/>
      <c r="BS26" s="344">
        <f>SUM(BS27:BS34,BS39:BS42,BS35:BS37,BS43,BS38)</f>
        <v>471102</v>
      </c>
      <c r="BT26" s="344">
        <f>SUM(BT27:BT34,BT39:BT42,BT35:BT37,BT43,BT38)</f>
        <v>453651</v>
      </c>
      <c r="BU26" s="344">
        <f>SUM(BU27:BU34,BU39:BU42,BU35:BU37,BU43,BU38)</f>
        <v>519975</v>
      </c>
      <c r="BV26" s="344">
        <f>SUM(BV27:BV34,BV39:BV42,BV35:BV37,BV43,BV38)</f>
        <v>519975</v>
      </c>
      <c r="BW26" s="344">
        <f>SUM(BW27:BW34,BW39:BW42,BW35:BW37,BW43,BW38)</f>
        <v>516606</v>
      </c>
      <c r="BX26" s="329"/>
      <c r="BY26" s="344">
        <f>SUM(BY27:BY34,BY39:BY42,BY35:BY37,BY43,BY38)</f>
        <v>508056</v>
      </c>
      <c r="BZ26" s="344">
        <f>SUM(BZ27:BZ34,BZ39:BZ42,BZ35:BZ37,BZ43,BZ38)</f>
        <v>510974</v>
      </c>
      <c r="CA26" s="344">
        <f>SUM(CA27:CA34,CA39:CA42,CA35:CA37,CA43,CA38)</f>
        <v>495290</v>
      </c>
      <c r="CB26" s="344">
        <f>SUM(CB27:CB34,CB39:CB42,CB35:CB37,CB43,CB38)</f>
        <v>500257</v>
      </c>
    </row>
    <row r="27" spans="2:80" ht="16.95" customHeight="1">
      <c r="B27" s="54" t="s">
        <v>83</v>
      </c>
      <c r="C27" s="54" t="s">
        <v>100</v>
      </c>
      <c r="D27" s="272"/>
      <c r="E27" s="272"/>
      <c r="F27" s="429">
        <v>12455</v>
      </c>
      <c r="G27" s="345">
        <v>11117</v>
      </c>
      <c r="H27" s="345">
        <v>25603</v>
      </c>
      <c r="I27" s="346">
        <v>32345</v>
      </c>
      <c r="J27" s="314"/>
      <c r="K27" s="345">
        <v>29648</v>
      </c>
      <c r="L27" s="345">
        <v>35241</v>
      </c>
      <c r="M27" s="347">
        <v>30751</v>
      </c>
      <c r="N27" s="346">
        <v>26930</v>
      </c>
      <c r="O27" s="314"/>
      <c r="P27" s="347">
        <v>26262</v>
      </c>
      <c r="Q27" s="345">
        <v>26897</v>
      </c>
      <c r="R27" s="347">
        <v>30002</v>
      </c>
      <c r="S27" s="346">
        <v>37305</v>
      </c>
      <c r="T27" s="314"/>
      <c r="U27" s="347">
        <v>44704</v>
      </c>
      <c r="V27" s="345">
        <v>46460</v>
      </c>
      <c r="W27" s="347">
        <v>45454</v>
      </c>
      <c r="X27" s="346">
        <v>57906</v>
      </c>
      <c r="Y27" s="314"/>
      <c r="Z27" s="347">
        <v>31119</v>
      </c>
      <c r="AA27" s="345">
        <v>28981</v>
      </c>
      <c r="AB27" s="347">
        <v>27421</v>
      </c>
      <c r="AC27" s="346">
        <v>34585</v>
      </c>
      <c r="AD27" s="314"/>
      <c r="AE27" s="347">
        <v>26670</v>
      </c>
      <c r="AF27" s="345">
        <v>22435</v>
      </c>
      <c r="AG27" s="347">
        <v>22939</v>
      </c>
      <c r="AH27" s="346">
        <v>25444</v>
      </c>
      <c r="AI27" s="314"/>
      <c r="AJ27" s="345">
        <v>22994</v>
      </c>
      <c r="AK27" s="345">
        <v>22856</v>
      </c>
      <c r="AL27" s="345">
        <v>19461</v>
      </c>
      <c r="AM27" s="346">
        <v>23235</v>
      </c>
      <c r="AN27" s="314"/>
      <c r="AO27" s="347">
        <v>37826</v>
      </c>
      <c r="AP27" s="347">
        <v>37403</v>
      </c>
      <c r="AQ27" s="347">
        <v>35469</v>
      </c>
      <c r="AR27" s="346">
        <v>34053</v>
      </c>
      <c r="AS27" s="314"/>
      <c r="AT27" s="345">
        <v>32136</v>
      </c>
      <c r="AU27" s="345">
        <v>22110</v>
      </c>
      <c r="AV27" s="345">
        <v>16737</v>
      </c>
      <c r="AW27" s="346">
        <v>13435</v>
      </c>
      <c r="AX27" s="314"/>
      <c r="AY27" s="345">
        <v>6639</v>
      </c>
      <c r="AZ27" s="347">
        <v>4189</v>
      </c>
      <c r="BA27" s="347">
        <v>4200</v>
      </c>
      <c r="BB27" s="346">
        <v>44530</v>
      </c>
      <c r="BC27" s="314"/>
      <c r="BD27" s="345">
        <v>38419</v>
      </c>
      <c r="BE27" s="345">
        <v>21521</v>
      </c>
      <c r="BF27" s="345">
        <v>17966</v>
      </c>
      <c r="BG27" s="346">
        <v>29245</v>
      </c>
      <c r="BH27" s="314"/>
      <c r="BI27" s="347">
        <v>29149</v>
      </c>
      <c r="BJ27" s="347">
        <v>22180</v>
      </c>
      <c r="BK27" s="347">
        <v>26245</v>
      </c>
      <c r="BL27" s="346">
        <v>31202</v>
      </c>
      <c r="BM27" s="314"/>
      <c r="BN27" s="347">
        <v>31149</v>
      </c>
      <c r="BO27" s="347">
        <v>28504</v>
      </c>
      <c r="BP27" s="347">
        <v>27508</v>
      </c>
      <c r="BQ27" s="346">
        <v>36656</v>
      </c>
      <c r="BR27" s="314"/>
      <c r="BS27" s="347">
        <v>35463</v>
      </c>
      <c r="BT27" s="347">
        <v>24078</v>
      </c>
      <c r="BU27" s="347">
        <v>26423</v>
      </c>
      <c r="BV27" s="347">
        <v>26423</v>
      </c>
      <c r="BW27" s="346">
        <v>31931</v>
      </c>
      <c r="BX27" s="314"/>
      <c r="BY27" s="347">
        <v>25975</v>
      </c>
      <c r="BZ27" s="347">
        <v>24954</v>
      </c>
      <c r="CA27" s="347">
        <v>19263</v>
      </c>
      <c r="CB27" s="346">
        <v>40334</v>
      </c>
    </row>
    <row r="28" spans="2:80" ht="16.95" customHeight="1">
      <c r="B28" s="50" t="s">
        <v>74</v>
      </c>
      <c r="C28" s="50" t="s">
        <v>101</v>
      </c>
      <c r="D28" s="272"/>
      <c r="E28" s="272"/>
      <c r="F28" s="429">
        <v>19290</v>
      </c>
      <c r="G28" s="314">
        <v>18604</v>
      </c>
      <c r="H28" s="314">
        <v>16802</v>
      </c>
      <c r="I28" s="315" t="s">
        <v>76</v>
      </c>
      <c r="J28" s="314"/>
      <c r="K28" s="314">
        <v>24356</v>
      </c>
      <c r="L28" s="314">
        <v>23659</v>
      </c>
      <c r="M28" s="348">
        <v>16125</v>
      </c>
      <c r="N28" s="315">
        <v>15720</v>
      </c>
      <c r="O28" s="314"/>
      <c r="P28" s="348">
        <v>22042</v>
      </c>
      <c r="Q28" s="314">
        <v>21491</v>
      </c>
      <c r="R28" s="348">
        <v>19793</v>
      </c>
      <c r="S28" s="315">
        <v>21580</v>
      </c>
      <c r="T28" s="314"/>
      <c r="U28" s="348">
        <v>18942</v>
      </c>
      <c r="V28" s="314">
        <v>19085</v>
      </c>
      <c r="W28" s="348">
        <v>12416</v>
      </c>
      <c r="X28" s="315">
        <v>19580</v>
      </c>
      <c r="Y28" s="314"/>
      <c r="Z28" s="348">
        <v>25545</v>
      </c>
      <c r="AA28" s="314">
        <v>12752</v>
      </c>
      <c r="AB28" s="348">
        <v>15086</v>
      </c>
      <c r="AC28" s="315">
        <v>10455</v>
      </c>
      <c r="AD28" s="314"/>
      <c r="AE28" s="348">
        <v>9782</v>
      </c>
      <c r="AF28" s="314">
        <v>5089</v>
      </c>
      <c r="AG28" s="348">
        <v>5069</v>
      </c>
      <c r="AH28" s="315">
        <v>5044</v>
      </c>
      <c r="AI28" s="314"/>
      <c r="AJ28" s="314">
        <v>9374</v>
      </c>
      <c r="AK28" s="314">
        <v>9317</v>
      </c>
      <c r="AL28" s="314">
        <v>9209</v>
      </c>
      <c r="AM28" s="315">
        <v>9114</v>
      </c>
      <c r="AN28" s="314"/>
      <c r="AO28" s="348">
        <v>8996</v>
      </c>
      <c r="AP28" s="348">
        <v>18526</v>
      </c>
      <c r="AQ28" s="348">
        <v>18452</v>
      </c>
      <c r="AR28" s="315">
        <v>18226</v>
      </c>
      <c r="AS28" s="314"/>
      <c r="AT28" s="314">
        <v>17952</v>
      </c>
      <c r="AU28" s="314">
        <v>17712</v>
      </c>
      <c r="AV28" s="314">
        <v>17416</v>
      </c>
      <c r="AW28" s="315">
        <v>17088</v>
      </c>
      <c r="AX28" s="314"/>
      <c r="AY28" s="314">
        <v>22084</v>
      </c>
      <c r="AZ28" s="314">
        <v>21539</v>
      </c>
      <c r="BA28" s="348">
        <v>20929</v>
      </c>
      <c r="BB28" s="315">
        <v>20353</v>
      </c>
      <c r="BC28" s="314"/>
      <c r="BD28" s="314">
        <v>11949</v>
      </c>
      <c r="BE28" s="314">
        <v>11653</v>
      </c>
      <c r="BF28" s="314">
        <v>1527</v>
      </c>
      <c r="BG28" s="315">
        <v>1468</v>
      </c>
      <c r="BH28" s="314"/>
      <c r="BI28" s="348">
        <v>13813</v>
      </c>
      <c r="BJ28" s="348">
        <v>13443</v>
      </c>
      <c r="BK28" s="348">
        <v>13089</v>
      </c>
      <c r="BL28" s="315">
        <v>13782</v>
      </c>
      <c r="BM28" s="314"/>
      <c r="BN28" s="348">
        <v>17701</v>
      </c>
      <c r="BO28" s="348">
        <v>17302</v>
      </c>
      <c r="BP28" s="348">
        <v>16911</v>
      </c>
      <c r="BQ28" s="315">
        <v>17988</v>
      </c>
      <c r="BR28" s="314"/>
      <c r="BS28" s="348">
        <v>12988</v>
      </c>
      <c r="BT28" s="348">
        <v>3171</v>
      </c>
      <c r="BU28" s="348">
        <v>23621</v>
      </c>
      <c r="BV28" s="348">
        <v>23621</v>
      </c>
      <c r="BW28" s="315">
        <v>23197</v>
      </c>
      <c r="BX28" s="314"/>
      <c r="BY28" s="348">
        <v>23048</v>
      </c>
      <c r="BZ28" s="348">
        <v>22491</v>
      </c>
      <c r="CA28" s="348">
        <v>21899</v>
      </c>
      <c r="CB28" s="315">
        <v>21262</v>
      </c>
    </row>
    <row r="29" spans="2:80" ht="16.95" customHeight="1">
      <c r="B29" s="50" t="s">
        <v>77</v>
      </c>
      <c r="C29" s="50" t="s">
        <v>78</v>
      </c>
      <c r="D29" s="272"/>
      <c r="E29" s="272"/>
      <c r="F29" s="429">
        <v>8547</v>
      </c>
      <c r="G29" s="314">
        <v>7488</v>
      </c>
      <c r="H29" s="314">
        <v>10939</v>
      </c>
      <c r="I29" s="315">
        <v>10973</v>
      </c>
      <c r="J29" s="314"/>
      <c r="K29" s="314">
        <v>3236</v>
      </c>
      <c r="L29" s="314">
        <v>2400</v>
      </c>
      <c r="M29" s="348">
        <v>6333</v>
      </c>
      <c r="N29" s="315">
        <v>6757</v>
      </c>
      <c r="O29" s="314"/>
      <c r="P29" s="348">
        <v>8792</v>
      </c>
      <c r="Q29" s="314">
        <v>7272</v>
      </c>
      <c r="R29" s="348">
        <v>2594</v>
      </c>
      <c r="S29" s="315">
        <v>7032</v>
      </c>
      <c r="T29" s="314"/>
      <c r="U29" s="348">
        <v>5160</v>
      </c>
      <c r="V29" s="314">
        <v>957</v>
      </c>
      <c r="W29" s="348">
        <v>3546</v>
      </c>
      <c r="X29" s="315">
        <v>2744</v>
      </c>
      <c r="Y29" s="314"/>
      <c r="Z29" s="348">
        <v>12095</v>
      </c>
      <c r="AA29" s="314">
        <v>144</v>
      </c>
      <c r="AB29" s="348">
        <v>773</v>
      </c>
      <c r="AC29" s="315">
        <v>3881</v>
      </c>
      <c r="AD29" s="314"/>
      <c r="AE29" s="348">
        <v>694</v>
      </c>
      <c r="AF29" s="314">
        <v>1981</v>
      </c>
      <c r="AG29" s="348">
        <v>760</v>
      </c>
      <c r="AH29" s="315">
        <v>1746</v>
      </c>
      <c r="AI29" s="314"/>
      <c r="AJ29" s="314">
        <v>1028</v>
      </c>
      <c r="AK29" s="314">
        <v>868</v>
      </c>
      <c r="AL29" s="314">
        <v>787</v>
      </c>
      <c r="AM29" s="315">
        <v>1013</v>
      </c>
      <c r="AN29" s="314"/>
      <c r="AO29" s="348">
        <v>603</v>
      </c>
      <c r="AP29" s="348">
        <v>491</v>
      </c>
      <c r="AQ29" s="348">
        <v>51</v>
      </c>
      <c r="AR29" s="315">
        <v>4053</v>
      </c>
      <c r="AS29" s="314"/>
      <c r="AT29" s="314">
        <v>641</v>
      </c>
      <c r="AU29" s="314">
        <v>85</v>
      </c>
      <c r="AV29" s="314">
        <v>167</v>
      </c>
      <c r="AW29" s="315">
        <v>1</v>
      </c>
      <c r="AX29" s="314"/>
      <c r="AY29" s="314"/>
      <c r="AZ29" s="314" t="s">
        <v>76</v>
      </c>
      <c r="BA29" s="314" t="s">
        <v>76</v>
      </c>
      <c r="BB29" s="315" t="s">
        <v>76</v>
      </c>
      <c r="BC29" s="314"/>
      <c r="BD29" s="314">
        <v>8</v>
      </c>
      <c r="BE29" s="314" t="s">
        <v>76</v>
      </c>
      <c r="BF29" s="314" t="s">
        <v>76</v>
      </c>
      <c r="BG29" s="315">
        <v>408</v>
      </c>
      <c r="BH29" s="314"/>
      <c r="BI29" s="348" t="s">
        <v>76</v>
      </c>
      <c r="BJ29" s="348" t="s">
        <v>76</v>
      </c>
      <c r="BK29" s="348" t="s">
        <v>76</v>
      </c>
      <c r="BL29" s="315">
        <v>63</v>
      </c>
      <c r="BM29" s="314"/>
      <c r="BN29" s="348" t="s">
        <v>76</v>
      </c>
      <c r="BO29" s="348" t="s">
        <v>76</v>
      </c>
      <c r="BP29" s="348" t="s">
        <v>76</v>
      </c>
      <c r="BQ29" s="315">
        <v>1714</v>
      </c>
      <c r="BR29" s="314"/>
      <c r="BS29" s="348">
        <v>508</v>
      </c>
      <c r="BT29" s="348">
        <v>50</v>
      </c>
      <c r="BU29" s="348" t="s">
        <v>76</v>
      </c>
      <c r="BV29" s="348" t="s">
        <v>76</v>
      </c>
      <c r="BW29" s="315" t="s">
        <v>76</v>
      </c>
      <c r="BX29" s="314"/>
      <c r="BY29" s="348" t="s">
        <v>76</v>
      </c>
      <c r="BZ29" s="348" t="s">
        <v>76</v>
      </c>
      <c r="CA29" s="348" t="s">
        <v>76</v>
      </c>
      <c r="CB29" s="315" t="s">
        <v>76</v>
      </c>
    </row>
    <row r="30" spans="2:80" ht="16.95" customHeight="1">
      <c r="B30" s="50" t="s">
        <v>102</v>
      </c>
      <c r="C30" s="50" t="s">
        <v>103</v>
      </c>
      <c r="D30" s="272"/>
      <c r="E30" s="272"/>
      <c r="F30" s="429">
        <v>217590</v>
      </c>
      <c r="G30" s="314">
        <v>202168</v>
      </c>
      <c r="H30" s="314">
        <v>183755</v>
      </c>
      <c r="I30" s="315">
        <v>166145</v>
      </c>
      <c r="J30" s="314"/>
      <c r="K30" s="314">
        <v>154523</v>
      </c>
      <c r="L30" s="314">
        <v>162071</v>
      </c>
      <c r="M30" s="348">
        <v>126901</v>
      </c>
      <c r="N30" s="315">
        <v>88031</v>
      </c>
      <c r="O30" s="314"/>
      <c r="P30" s="348">
        <v>50027</v>
      </c>
      <c r="Q30" s="314">
        <v>46313</v>
      </c>
      <c r="R30" s="348">
        <v>43453</v>
      </c>
      <c r="S30" s="315">
        <v>30140</v>
      </c>
      <c r="T30" s="314"/>
      <c r="U30" s="348">
        <v>8163</v>
      </c>
      <c r="V30" s="314">
        <v>23160</v>
      </c>
      <c r="W30" s="348">
        <v>4734</v>
      </c>
      <c r="X30" s="315">
        <v>4360</v>
      </c>
      <c r="Y30" s="314"/>
      <c r="Z30" s="348">
        <v>5507</v>
      </c>
      <c r="AA30" s="314">
        <v>29684</v>
      </c>
      <c r="AB30" s="348">
        <v>45739</v>
      </c>
      <c r="AC30" s="315">
        <v>72343</v>
      </c>
      <c r="AD30" s="314"/>
      <c r="AE30" s="348">
        <v>14837</v>
      </c>
      <c r="AF30" s="314">
        <v>48716.93</v>
      </c>
      <c r="AG30" s="348">
        <v>36846</v>
      </c>
      <c r="AH30" s="315">
        <v>23282</v>
      </c>
      <c r="AI30" s="314"/>
      <c r="AJ30" s="314">
        <v>22164</v>
      </c>
      <c r="AK30" s="314">
        <v>14273</v>
      </c>
      <c r="AL30" s="314">
        <v>16822</v>
      </c>
      <c r="AM30" s="315">
        <v>20510</v>
      </c>
      <c r="AN30" s="314"/>
      <c r="AO30" s="348">
        <v>18230</v>
      </c>
      <c r="AP30" s="348">
        <v>15730</v>
      </c>
      <c r="AQ30" s="348">
        <v>25061</v>
      </c>
      <c r="AR30" s="315">
        <v>32742</v>
      </c>
      <c r="AS30" s="314"/>
      <c r="AT30" s="314">
        <v>31727</v>
      </c>
      <c r="AU30" s="314">
        <v>38076</v>
      </c>
      <c r="AV30" s="314">
        <v>44010</v>
      </c>
      <c r="AW30" s="315">
        <v>53780</v>
      </c>
      <c r="AX30" s="314"/>
      <c r="AY30" s="314">
        <v>52539</v>
      </c>
      <c r="AZ30" s="314">
        <v>52829</v>
      </c>
      <c r="BA30" s="348">
        <v>53663</v>
      </c>
      <c r="BB30" s="315">
        <v>56353</v>
      </c>
      <c r="BC30" s="314"/>
      <c r="BD30" s="314">
        <v>42200</v>
      </c>
      <c r="BE30" s="314">
        <v>32745</v>
      </c>
      <c r="BF30" s="314">
        <v>34248</v>
      </c>
      <c r="BG30" s="315">
        <v>43137</v>
      </c>
      <c r="BH30" s="314"/>
      <c r="BI30" s="348">
        <v>39648</v>
      </c>
      <c r="BJ30" s="348">
        <v>43294</v>
      </c>
      <c r="BK30" s="348">
        <v>42019</v>
      </c>
      <c r="BL30" s="315">
        <v>43554</v>
      </c>
      <c r="BM30" s="314"/>
      <c r="BN30" s="348">
        <v>32331</v>
      </c>
      <c r="BO30" s="348">
        <v>28016</v>
      </c>
      <c r="BP30" s="348">
        <v>25607</v>
      </c>
      <c r="BQ30" s="315">
        <v>25216</v>
      </c>
      <c r="BR30" s="314"/>
      <c r="BS30" s="348">
        <v>17748</v>
      </c>
      <c r="BT30" s="348">
        <v>15713</v>
      </c>
      <c r="BU30" s="348">
        <v>18149</v>
      </c>
      <c r="BV30" s="348">
        <v>18149</v>
      </c>
      <c r="BW30" s="315">
        <v>14960</v>
      </c>
      <c r="BX30" s="314"/>
      <c r="BY30" s="348">
        <v>1659</v>
      </c>
      <c r="BZ30" s="348">
        <v>3583</v>
      </c>
      <c r="CA30" s="348">
        <v>3556</v>
      </c>
      <c r="CB30" s="315">
        <v>3120</v>
      </c>
    </row>
    <row r="31" spans="2:80" ht="16.95" customHeight="1">
      <c r="B31" s="50" t="s">
        <v>79</v>
      </c>
      <c r="C31" s="50" t="s">
        <v>104</v>
      </c>
      <c r="D31" s="272"/>
      <c r="E31" s="272"/>
      <c r="F31" s="429">
        <v>537878</v>
      </c>
      <c r="G31" s="314">
        <v>565207</v>
      </c>
      <c r="H31" s="314">
        <v>555297</v>
      </c>
      <c r="I31" s="315">
        <v>603843</v>
      </c>
      <c r="J31" s="314"/>
      <c r="K31" s="314">
        <v>597799</v>
      </c>
      <c r="L31" s="314">
        <v>679683</v>
      </c>
      <c r="M31" s="348">
        <v>650326</v>
      </c>
      <c r="N31" s="315">
        <v>588467</v>
      </c>
      <c r="O31" s="314"/>
      <c r="P31" s="348">
        <v>399826</v>
      </c>
      <c r="Q31" s="314">
        <v>452386</v>
      </c>
      <c r="R31" s="348">
        <v>474360</v>
      </c>
      <c r="S31" s="315">
        <v>486802</v>
      </c>
      <c r="T31" s="314"/>
      <c r="U31" s="348">
        <v>324746</v>
      </c>
      <c r="V31" s="314">
        <v>382905</v>
      </c>
      <c r="W31" s="348">
        <v>362714</v>
      </c>
      <c r="X31" s="315">
        <v>411351</v>
      </c>
      <c r="Y31" s="314"/>
      <c r="Z31" s="348">
        <v>485619</v>
      </c>
      <c r="AA31" s="314">
        <v>557111</v>
      </c>
      <c r="AB31" s="348">
        <v>303760</v>
      </c>
      <c r="AC31" s="315">
        <v>348933</v>
      </c>
      <c r="AD31" s="314"/>
      <c r="AE31" s="348">
        <v>348521</v>
      </c>
      <c r="AF31" s="314">
        <v>302872</v>
      </c>
      <c r="AG31" s="348">
        <v>336173</v>
      </c>
      <c r="AH31" s="315">
        <v>262387</v>
      </c>
      <c r="AI31" s="314"/>
      <c r="AJ31" s="314">
        <v>256363</v>
      </c>
      <c r="AK31" s="314">
        <v>205514</v>
      </c>
      <c r="AL31" s="314">
        <v>202619</v>
      </c>
      <c r="AM31" s="315">
        <v>203533</v>
      </c>
      <c r="AN31" s="314"/>
      <c r="AO31" s="348">
        <v>168673</v>
      </c>
      <c r="AP31" s="348">
        <v>176179</v>
      </c>
      <c r="AQ31" s="348">
        <v>189451</v>
      </c>
      <c r="AR31" s="315">
        <v>74775</v>
      </c>
      <c r="AS31" s="314"/>
      <c r="AT31" s="314">
        <v>39859</v>
      </c>
      <c r="AU31" s="314">
        <v>40783</v>
      </c>
      <c r="AV31" s="314">
        <v>39744</v>
      </c>
      <c r="AW31" s="315">
        <v>44605</v>
      </c>
      <c r="AX31" s="314"/>
      <c r="AY31" s="314"/>
      <c r="AZ31" s="314" t="s">
        <v>76</v>
      </c>
      <c r="BA31" s="314" t="s">
        <v>76</v>
      </c>
      <c r="BB31" s="315" t="s">
        <v>76</v>
      </c>
      <c r="BC31" s="314"/>
      <c r="BD31" s="314" t="s">
        <v>76</v>
      </c>
      <c r="BE31" s="314"/>
      <c r="BF31" s="314"/>
      <c r="BG31" s="315" t="s">
        <v>76</v>
      </c>
      <c r="BH31" s="314"/>
      <c r="BI31" s="348" t="s">
        <v>76</v>
      </c>
      <c r="BJ31" s="348" t="s">
        <v>76</v>
      </c>
      <c r="BK31" s="348" t="s">
        <v>76</v>
      </c>
      <c r="BL31" s="315" t="s">
        <v>76</v>
      </c>
      <c r="BM31" s="314"/>
      <c r="BN31" s="348" t="s">
        <v>76</v>
      </c>
      <c r="BO31" s="348" t="s">
        <v>76</v>
      </c>
      <c r="BP31" s="348" t="s">
        <v>76</v>
      </c>
      <c r="BQ31" s="315" t="s">
        <v>76</v>
      </c>
      <c r="BR31" s="314"/>
      <c r="BS31" s="348" t="s">
        <v>76</v>
      </c>
      <c r="BT31" s="348" t="s">
        <v>76</v>
      </c>
      <c r="BU31" s="348">
        <v>23676</v>
      </c>
      <c r="BV31" s="348" t="s">
        <v>76</v>
      </c>
      <c r="BW31" s="315" t="s">
        <v>76</v>
      </c>
      <c r="BX31" s="314"/>
      <c r="BY31" s="348" t="s">
        <v>76</v>
      </c>
      <c r="BZ31" s="348" t="s">
        <v>76</v>
      </c>
      <c r="CA31" s="348" t="s">
        <v>76</v>
      </c>
      <c r="CB31" s="315" t="s">
        <v>76</v>
      </c>
    </row>
    <row r="32" spans="2:80" ht="16.95" customHeight="1">
      <c r="B32" s="50" t="s">
        <v>105</v>
      </c>
      <c r="C32" s="50" t="s">
        <v>106</v>
      </c>
      <c r="D32" s="272"/>
      <c r="E32" s="272"/>
      <c r="F32" s="429">
        <v>1320648</v>
      </c>
      <c r="G32" s="314">
        <v>1343340</v>
      </c>
      <c r="H32" s="314">
        <v>1325637</v>
      </c>
      <c r="I32" s="315">
        <v>1323834</v>
      </c>
      <c r="J32" s="314"/>
      <c r="K32" s="314">
        <v>1372383</v>
      </c>
      <c r="L32" s="314">
        <v>1401451</v>
      </c>
      <c r="M32" s="348">
        <v>1341788</v>
      </c>
      <c r="N32" s="315">
        <v>1333540</v>
      </c>
      <c r="O32" s="314"/>
      <c r="P32" s="348">
        <v>1293698</v>
      </c>
      <c r="Q32" s="314">
        <v>1301521</v>
      </c>
      <c r="R32" s="348">
        <v>1308821</v>
      </c>
      <c r="S32" s="315">
        <v>1252712</v>
      </c>
      <c r="T32" s="314"/>
      <c r="U32" s="348">
        <v>1257686</v>
      </c>
      <c r="V32" s="314">
        <v>1298537</v>
      </c>
      <c r="W32" s="348">
        <v>1301857</v>
      </c>
      <c r="X32" s="315">
        <v>1004380</v>
      </c>
      <c r="Y32" s="314"/>
      <c r="Z32" s="348">
        <v>946596</v>
      </c>
      <c r="AA32" s="314">
        <v>1015427</v>
      </c>
      <c r="AB32" s="348">
        <v>1006223</v>
      </c>
      <c r="AC32" s="315">
        <v>997100</v>
      </c>
      <c r="AD32" s="314"/>
      <c r="AE32" s="348">
        <v>1039343</v>
      </c>
      <c r="AF32" s="314">
        <v>861802</v>
      </c>
      <c r="AG32" s="348">
        <v>872230</v>
      </c>
      <c r="AH32" s="315">
        <v>858261</v>
      </c>
      <c r="AI32" s="314"/>
      <c r="AJ32" s="314">
        <v>821560</v>
      </c>
      <c r="AK32" s="314">
        <v>559674</v>
      </c>
      <c r="AL32" s="314">
        <v>564467</v>
      </c>
      <c r="AM32" s="315">
        <v>548717</v>
      </c>
      <c r="AN32" s="314"/>
      <c r="AO32" s="348">
        <v>556899</v>
      </c>
      <c r="AP32" s="348">
        <v>552699</v>
      </c>
      <c r="AQ32" s="348">
        <v>551895</v>
      </c>
      <c r="AR32" s="315">
        <v>557152</v>
      </c>
      <c r="AS32" s="314"/>
      <c r="AT32" s="314">
        <v>539101</v>
      </c>
      <c r="AU32" s="314">
        <v>395409</v>
      </c>
      <c r="AV32" s="314">
        <v>395422</v>
      </c>
      <c r="AW32" s="315">
        <v>389799</v>
      </c>
      <c r="AX32" s="314"/>
      <c r="AY32" s="314">
        <v>395242</v>
      </c>
      <c r="AZ32" s="314">
        <v>290026</v>
      </c>
      <c r="BA32" s="348">
        <v>289271</v>
      </c>
      <c r="BB32" s="315">
        <v>287867</v>
      </c>
      <c r="BC32" s="314"/>
      <c r="BD32" s="314">
        <v>287198</v>
      </c>
      <c r="BE32" s="314">
        <v>288082</v>
      </c>
      <c r="BF32" s="314">
        <v>286301</v>
      </c>
      <c r="BG32" s="315">
        <v>288347</v>
      </c>
      <c r="BH32" s="314"/>
      <c r="BI32" s="348">
        <v>350969</v>
      </c>
      <c r="BJ32" s="348">
        <v>349843</v>
      </c>
      <c r="BK32" s="348">
        <v>341961</v>
      </c>
      <c r="BL32" s="315">
        <v>334803</v>
      </c>
      <c r="BM32" s="314"/>
      <c r="BN32" s="348">
        <v>343233</v>
      </c>
      <c r="BO32" s="348">
        <v>342333</v>
      </c>
      <c r="BP32" s="348">
        <v>341775</v>
      </c>
      <c r="BQ32" s="315">
        <v>339108</v>
      </c>
      <c r="BR32" s="314"/>
      <c r="BS32" s="348">
        <v>351487</v>
      </c>
      <c r="BT32" s="348">
        <v>351250</v>
      </c>
      <c r="BU32" s="348">
        <v>395715</v>
      </c>
      <c r="BV32" s="348">
        <v>395715</v>
      </c>
      <c r="BW32" s="315">
        <v>391907</v>
      </c>
      <c r="BX32" s="314"/>
      <c r="BY32" s="348">
        <v>390533</v>
      </c>
      <c r="BZ32" s="348">
        <v>389428</v>
      </c>
      <c r="CA32" s="348">
        <v>381378</v>
      </c>
      <c r="CB32" s="315">
        <v>383687</v>
      </c>
    </row>
    <row r="33" spans="1:80" ht="16.95" customHeight="1">
      <c r="B33" s="50" t="s">
        <v>85</v>
      </c>
      <c r="C33" s="50" t="s">
        <v>86</v>
      </c>
      <c r="D33" s="272"/>
      <c r="E33" s="272"/>
      <c r="F33" s="428">
        <v>3172</v>
      </c>
      <c r="G33" s="314">
        <v>3082</v>
      </c>
      <c r="H33" s="314">
        <v>2855</v>
      </c>
      <c r="I33" s="315">
        <v>2822</v>
      </c>
      <c r="J33" s="314"/>
      <c r="K33" s="314">
        <v>3561</v>
      </c>
      <c r="L33" s="314">
        <v>3437</v>
      </c>
      <c r="M33" s="348">
        <v>3149</v>
      </c>
      <c r="N33" s="315">
        <v>2968</v>
      </c>
      <c r="O33" s="314"/>
      <c r="P33" s="348">
        <v>4307</v>
      </c>
      <c r="Q33" s="314">
        <v>4111</v>
      </c>
      <c r="R33" s="348">
        <v>2265</v>
      </c>
      <c r="S33" s="315">
        <v>2157</v>
      </c>
      <c r="T33" s="314"/>
      <c r="U33" s="348">
        <v>1844</v>
      </c>
      <c r="V33" s="314">
        <v>1866</v>
      </c>
      <c r="W33" s="348">
        <v>1861</v>
      </c>
      <c r="X33" s="315">
        <v>1839</v>
      </c>
      <c r="Y33" s="314"/>
      <c r="Z33" s="348">
        <v>2011</v>
      </c>
      <c r="AA33" s="314">
        <v>3177</v>
      </c>
      <c r="AB33" s="348">
        <v>2565</v>
      </c>
      <c r="AC33" s="315">
        <v>2680</v>
      </c>
      <c r="AD33" s="314"/>
      <c r="AE33" s="348">
        <v>2730</v>
      </c>
      <c r="AF33" s="314">
        <v>1526</v>
      </c>
      <c r="AG33" s="348">
        <v>1519</v>
      </c>
      <c r="AH33" s="315">
        <v>1511</v>
      </c>
      <c r="AI33" s="314"/>
      <c r="AJ33" s="314">
        <v>1500</v>
      </c>
      <c r="AK33" s="314" t="s">
        <v>76</v>
      </c>
      <c r="AL33" s="314" t="s">
        <v>76</v>
      </c>
      <c r="AM33" s="315" t="s">
        <v>76</v>
      </c>
      <c r="AN33" s="314"/>
      <c r="AO33" s="348" t="s">
        <v>76</v>
      </c>
      <c r="AP33" s="348" t="s">
        <v>76</v>
      </c>
      <c r="AQ33" s="314" t="s">
        <v>76</v>
      </c>
      <c r="AR33" s="315" t="s">
        <v>76</v>
      </c>
      <c r="AS33" s="314"/>
      <c r="AT33" s="314" t="s">
        <v>76</v>
      </c>
      <c r="AU33" s="314">
        <v>36800</v>
      </c>
      <c r="AV33" s="314">
        <v>34686</v>
      </c>
      <c r="AW33" s="315">
        <v>35640</v>
      </c>
      <c r="AX33" s="314"/>
      <c r="AY33" s="314">
        <v>34013</v>
      </c>
      <c r="AZ33" s="314">
        <v>34063</v>
      </c>
      <c r="BA33" s="348">
        <v>44592</v>
      </c>
      <c r="BB33" s="315">
        <v>44363</v>
      </c>
      <c r="BC33" s="314"/>
      <c r="BD33" s="314">
        <v>47724</v>
      </c>
      <c r="BE33" s="314">
        <v>2792</v>
      </c>
      <c r="BF33" s="314">
        <v>51211</v>
      </c>
      <c r="BG33" s="315">
        <v>39060</v>
      </c>
      <c r="BH33" s="314"/>
      <c r="BI33" s="348">
        <v>39053</v>
      </c>
      <c r="BJ33" s="348">
        <v>31495</v>
      </c>
      <c r="BK33" s="348">
        <v>29716</v>
      </c>
      <c r="BL33" s="315">
        <v>26068</v>
      </c>
      <c r="BM33" s="314"/>
      <c r="BN33" s="348">
        <v>24913</v>
      </c>
      <c r="BO33" s="348">
        <v>23206</v>
      </c>
      <c r="BP33" s="348" t="s">
        <v>76</v>
      </c>
      <c r="BQ33" s="315" t="s">
        <v>76</v>
      </c>
      <c r="BR33" s="314"/>
      <c r="BS33" s="348" t="s">
        <v>76</v>
      </c>
      <c r="BT33" s="348" t="s">
        <v>76</v>
      </c>
      <c r="BU33" s="348" t="s">
        <v>76</v>
      </c>
      <c r="BV33" s="348" t="s">
        <v>76</v>
      </c>
      <c r="BW33" s="315" t="s">
        <v>76</v>
      </c>
      <c r="BX33" s="314"/>
      <c r="BY33" s="348">
        <v>6961</v>
      </c>
      <c r="BZ33" s="348">
        <v>7304</v>
      </c>
      <c r="CA33" s="348">
        <v>7624</v>
      </c>
      <c r="CB33" s="315">
        <v>7118</v>
      </c>
    </row>
    <row r="34" spans="1:80" ht="16.95" customHeight="1">
      <c r="B34" s="50" t="s">
        <v>89</v>
      </c>
      <c r="C34" s="50" t="s">
        <v>90</v>
      </c>
      <c r="D34" s="272"/>
      <c r="E34" s="272"/>
      <c r="F34" s="348" t="s">
        <v>76</v>
      </c>
      <c r="G34" s="348" t="s">
        <v>76</v>
      </c>
      <c r="H34" s="348" t="s">
        <v>76</v>
      </c>
      <c r="I34" s="315" t="s">
        <v>76</v>
      </c>
      <c r="J34" s="314"/>
      <c r="K34" s="348" t="s">
        <v>76</v>
      </c>
      <c r="L34" s="314" t="s">
        <v>76</v>
      </c>
      <c r="M34" s="348" t="s">
        <v>76</v>
      </c>
      <c r="N34" s="315" t="s">
        <v>76</v>
      </c>
      <c r="O34" s="314"/>
      <c r="P34" s="348" t="s">
        <v>76</v>
      </c>
      <c r="Q34" s="314" t="s">
        <v>76</v>
      </c>
      <c r="R34" s="348" t="s">
        <v>76</v>
      </c>
      <c r="S34" s="315" t="s">
        <v>76</v>
      </c>
      <c r="T34" s="314"/>
      <c r="U34" s="348" t="s">
        <v>76</v>
      </c>
      <c r="V34" s="314" t="s">
        <v>76</v>
      </c>
      <c r="W34" s="348" t="s">
        <v>76</v>
      </c>
      <c r="X34" s="315" t="s">
        <v>76</v>
      </c>
      <c r="Y34" s="314"/>
      <c r="Z34" s="348" t="s">
        <v>76</v>
      </c>
      <c r="AA34" s="314" t="s">
        <v>76</v>
      </c>
      <c r="AB34" s="348" t="s">
        <v>76</v>
      </c>
      <c r="AC34" s="315" t="s">
        <v>76</v>
      </c>
      <c r="AD34" s="314"/>
      <c r="AE34" s="348" t="s">
        <v>76</v>
      </c>
      <c r="AF34" s="314" t="s">
        <v>76</v>
      </c>
      <c r="AG34" s="348" t="s">
        <v>76</v>
      </c>
      <c r="AH34" s="315" t="s">
        <v>76</v>
      </c>
      <c r="AI34" s="314"/>
      <c r="AJ34" s="314" t="s">
        <v>76</v>
      </c>
      <c r="AK34" s="314" t="s">
        <v>76</v>
      </c>
      <c r="AL34" s="314" t="s">
        <v>76</v>
      </c>
      <c r="AM34" s="315" t="s">
        <v>76</v>
      </c>
      <c r="AN34" s="314"/>
      <c r="AO34" s="348" t="s">
        <v>76</v>
      </c>
      <c r="AP34" s="348" t="s">
        <v>76</v>
      </c>
      <c r="AQ34" s="314" t="s">
        <v>76</v>
      </c>
      <c r="AR34" s="315" t="s">
        <v>76</v>
      </c>
      <c r="AS34" s="314"/>
      <c r="AT34" s="314"/>
      <c r="AU34" s="314" t="s">
        <v>76</v>
      </c>
      <c r="AV34" s="314" t="s">
        <v>76</v>
      </c>
      <c r="AW34" s="315" t="s">
        <v>76</v>
      </c>
      <c r="AX34" s="314"/>
      <c r="AY34" s="314">
        <v>3877</v>
      </c>
      <c r="AZ34" s="314">
        <v>4329</v>
      </c>
      <c r="BA34" s="348">
        <v>4795</v>
      </c>
      <c r="BB34" s="315">
        <v>14411</v>
      </c>
      <c r="BC34" s="314"/>
      <c r="BD34" s="314">
        <v>13302</v>
      </c>
      <c r="BE34" s="314">
        <v>13477</v>
      </c>
      <c r="BF34" s="314">
        <v>13718</v>
      </c>
      <c r="BG34" s="315">
        <v>22802</v>
      </c>
      <c r="BH34" s="314"/>
      <c r="BI34" s="348">
        <v>29176</v>
      </c>
      <c r="BJ34" s="348">
        <v>30087</v>
      </c>
      <c r="BK34" s="348">
        <v>27703</v>
      </c>
      <c r="BL34" s="315">
        <v>37453</v>
      </c>
      <c r="BM34" s="314"/>
      <c r="BN34" s="348">
        <v>25818</v>
      </c>
      <c r="BO34" s="348">
        <v>30906</v>
      </c>
      <c r="BP34" s="348">
        <v>29512</v>
      </c>
      <c r="BQ34" s="315">
        <v>33729</v>
      </c>
      <c r="BR34" s="314"/>
      <c r="BS34" s="348">
        <v>8314</v>
      </c>
      <c r="BT34" s="348">
        <v>15073</v>
      </c>
      <c r="BU34" s="348" t="s">
        <v>76</v>
      </c>
      <c r="BV34" s="348" t="s">
        <v>76</v>
      </c>
      <c r="BW34" s="315" t="s">
        <v>76</v>
      </c>
      <c r="BX34" s="314"/>
      <c r="BY34" s="348" t="s">
        <v>76</v>
      </c>
      <c r="BZ34" s="348" t="s">
        <v>76</v>
      </c>
      <c r="CA34" s="348" t="s">
        <v>76</v>
      </c>
      <c r="CB34" s="315" t="s">
        <v>76</v>
      </c>
    </row>
    <row r="35" spans="1:80" ht="16.95" customHeight="1">
      <c r="B35" s="50" t="s">
        <v>91</v>
      </c>
      <c r="C35" s="50" t="s">
        <v>92</v>
      </c>
      <c r="D35" s="272"/>
      <c r="E35" s="272"/>
      <c r="F35" s="348" t="s">
        <v>76</v>
      </c>
      <c r="G35" s="348" t="s">
        <v>76</v>
      </c>
      <c r="H35" s="348" t="s">
        <v>76</v>
      </c>
      <c r="I35" s="315" t="s">
        <v>76</v>
      </c>
      <c r="J35" s="314"/>
      <c r="K35" s="348" t="s">
        <v>76</v>
      </c>
      <c r="L35" s="314" t="s">
        <v>76</v>
      </c>
      <c r="M35" s="348" t="s">
        <v>76</v>
      </c>
      <c r="N35" s="315" t="s">
        <v>76</v>
      </c>
      <c r="O35" s="314"/>
      <c r="P35" s="348" t="s">
        <v>76</v>
      </c>
      <c r="Q35" s="314" t="s">
        <v>76</v>
      </c>
      <c r="R35" s="348" t="s">
        <v>76</v>
      </c>
      <c r="S35" s="315" t="s">
        <v>76</v>
      </c>
      <c r="T35" s="314"/>
      <c r="U35" s="348" t="s">
        <v>76</v>
      </c>
      <c r="V35" s="314" t="s">
        <v>76</v>
      </c>
      <c r="W35" s="348" t="s">
        <v>76</v>
      </c>
      <c r="X35" s="315" t="s">
        <v>76</v>
      </c>
      <c r="Y35" s="314"/>
      <c r="Z35" s="348" t="s">
        <v>76</v>
      </c>
      <c r="AA35" s="314" t="s">
        <v>76</v>
      </c>
      <c r="AB35" s="348" t="s">
        <v>76</v>
      </c>
      <c r="AC35" s="315" t="s">
        <v>76</v>
      </c>
      <c r="AD35" s="314"/>
      <c r="AE35" s="348" t="s">
        <v>76</v>
      </c>
      <c r="AF35" s="314" t="s">
        <v>76</v>
      </c>
      <c r="AG35" s="348" t="s">
        <v>76</v>
      </c>
      <c r="AH35" s="315" t="s">
        <v>76</v>
      </c>
      <c r="AI35" s="314"/>
      <c r="AJ35" s="314" t="s">
        <v>76</v>
      </c>
      <c r="AK35" s="314" t="s">
        <v>76</v>
      </c>
      <c r="AL35" s="314" t="s">
        <v>76</v>
      </c>
      <c r="AM35" s="315" t="s">
        <v>76</v>
      </c>
      <c r="AN35" s="314"/>
      <c r="AO35" s="348" t="s">
        <v>76</v>
      </c>
      <c r="AP35" s="348" t="s">
        <v>76</v>
      </c>
      <c r="AQ35" s="314" t="s">
        <v>76</v>
      </c>
      <c r="AR35" s="315" t="s">
        <v>76</v>
      </c>
      <c r="AS35" s="314"/>
      <c r="AT35" s="314" t="s">
        <v>76</v>
      </c>
      <c r="AU35" s="314" t="s">
        <v>76</v>
      </c>
      <c r="AV35" s="314" t="s">
        <v>76</v>
      </c>
      <c r="AW35" s="315" t="s">
        <v>76</v>
      </c>
      <c r="AX35" s="314"/>
      <c r="AY35" s="314">
        <v>24316</v>
      </c>
      <c r="AZ35" s="314">
        <v>23904</v>
      </c>
      <c r="BA35" s="348">
        <v>22383</v>
      </c>
      <c r="BB35" s="315">
        <v>21709</v>
      </c>
      <c r="BC35" s="314"/>
      <c r="BD35" s="314">
        <v>27450</v>
      </c>
      <c r="BE35" s="314">
        <v>27766</v>
      </c>
      <c r="BF35" s="314">
        <v>27668</v>
      </c>
      <c r="BG35" s="315">
        <v>24602</v>
      </c>
      <c r="BH35" s="314"/>
      <c r="BI35" s="348">
        <v>29285</v>
      </c>
      <c r="BJ35" s="348">
        <v>30133</v>
      </c>
      <c r="BK35" s="348">
        <v>28263</v>
      </c>
      <c r="BL35" s="315">
        <v>29849</v>
      </c>
      <c r="BM35" s="314"/>
      <c r="BN35" s="348">
        <v>33477</v>
      </c>
      <c r="BO35" s="348">
        <v>33049</v>
      </c>
      <c r="BP35" s="348">
        <v>27325</v>
      </c>
      <c r="BQ35" s="315">
        <v>25736</v>
      </c>
      <c r="BR35" s="314"/>
      <c r="BS35" s="348">
        <v>26543</v>
      </c>
      <c r="BT35" s="348">
        <v>25316</v>
      </c>
      <c r="BU35" s="348" t="s">
        <v>76</v>
      </c>
      <c r="BV35" s="348">
        <v>23676</v>
      </c>
      <c r="BW35" s="315">
        <v>22803</v>
      </c>
      <c r="BX35" s="314"/>
      <c r="BY35" s="348">
        <v>26200</v>
      </c>
      <c r="BZ35" s="348">
        <v>26077</v>
      </c>
      <c r="CA35" s="348">
        <v>24950</v>
      </c>
      <c r="CB35" s="315">
        <v>25784</v>
      </c>
    </row>
    <row r="36" spans="1:80" ht="16.95" customHeight="1">
      <c r="B36" s="50" t="s">
        <v>107</v>
      </c>
      <c r="C36" s="50" t="s">
        <v>108</v>
      </c>
      <c r="D36" s="272"/>
      <c r="E36" s="272"/>
      <c r="F36" s="348" t="s">
        <v>76</v>
      </c>
      <c r="G36" s="348" t="s">
        <v>76</v>
      </c>
      <c r="H36" s="348" t="s">
        <v>76</v>
      </c>
      <c r="I36" s="315" t="s">
        <v>76</v>
      </c>
      <c r="J36" s="314"/>
      <c r="K36" s="348" t="s">
        <v>76</v>
      </c>
      <c r="L36" s="314" t="s">
        <v>76</v>
      </c>
      <c r="M36" s="348" t="s">
        <v>76</v>
      </c>
      <c r="N36" s="315" t="s">
        <v>76</v>
      </c>
      <c r="O36" s="314"/>
      <c r="P36" s="348" t="s">
        <v>76</v>
      </c>
      <c r="Q36" s="314" t="s">
        <v>76</v>
      </c>
      <c r="R36" s="348" t="s">
        <v>76</v>
      </c>
      <c r="S36" s="315" t="s">
        <v>76</v>
      </c>
      <c r="T36" s="314"/>
      <c r="U36" s="348" t="s">
        <v>76</v>
      </c>
      <c r="V36" s="314" t="s">
        <v>76</v>
      </c>
      <c r="W36" s="348" t="s">
        <v>76</v>
      </c>
      <c r="X36" s="315" t="s">
        <v>76</v>
      </c>
      <c r="Y36" s="314"/>
      <c r="Z36" s="348" t="s">
        <v>76</v>
      </c>
      <c r="AA36" s="314" t="s">
        <v>76</v>
      </c>
      <c r="AB36" s="348" t="s">
        <v>76</v>
      </c>
      <c r="AC36" s="315" t="s">
        <v>76</v>
      </c>
      <c r="AD36" s="314"/>
      <c r="AE36" s="348" t="s">
        <v>76</v>
      </c>
      <c r="AF36" s="314" t="s">
        <v>76</v>
      </c>
      <c r="AG36" s="348" t="s">
        <v>76</v>
      </c>
      <c r="AH36" s="315" t="s">
        <v>76</v>
      </c>
      <c r="AI36" s="314"/>
      <c r="AJ36" s="314" t="s">
        <v>76</v>
      </c>
      <c r="AK36" s="314" t="s">
        <v>76</v>
      </c>
      <c r="AL36" s="314" t="s">
        <v>76</v>
      </c>
      <c r="AM36" s="315" t="s">
        <v>76</v>
      </c>
      <c r="AN36" s="314"/>
      <c r="AO36" s="348" t="s">
        <v>76</v>
      </c>
      <c r="AP36" s="348" t="s">
        <v>76</v>
      </c>
      <c r="AQ36" s="314" t="s">
        <v>76</v>
      </c>
      <c r="AR36" s="315" t="s">
        <v>76</v>
      </c>
      <c r="AS36" s="314"/>
      <c r="AT36" s="314" t="s">
        <v>76</v>
      </c>
      <c r="AU36" s="314" t="s">
        <v>76</v>
      </c>
      <c r="AV36" s="314" t="s">
        <v>76</v>
      </c>
      <c r="AW36" s="315" t="s">
        <v>76</v>
      </c>
      <c r="AX36" s="314"/>
      <c r="AY36" s="314"/>
      <c r="AZ36" s="314" t="s">
        <v>76</v>
      </c>
      <c r="BA36" s="314" t="s">
        <v>76</v>
      </c>
      <c r="BB36" s="315" t="s">
        <v>76</v>
      </c>
      <c r="BC36" s="314"/>
      <c r="BD36" s="314" t="s">
        <v>76</v>
      </c>
      <c r="BE36" s="314" t="s">
        <v>76</v>
      </c>
      <c r="BF36" s="314"/>
      <c r="BG36" s="315" t="s">
        <v>76</v>
      </c>
      <c r="BH36" s="314"/>
      <c r="BI36" s="348" t="s">
        <v>76</v>
      </c>
      <c r="BJ36" s="348" t="s">
        <v>76</v>
      </c>
      <c r="BK36" s="348" t="s">
        <v>76</v>
      </c>
      <c r="BL36" s="315" t="s">
        <v>76</v>
      </c>
      <c r="BM36" s="314"/>
      <c r="BN36" s="348" t="s">
        <v>76</v>
      </c>
      <c r="BO36" s="348" t="s">
        <v>76</v>
      </c>
      <c r="BP36" s="348" t="s">
        <v>76</v>
      </c>
      <c r="BQ36" s="315" t="s">
        <v>76</v>
      </c>
      <c r="BR36" s="314"/>
      <c r="BS36" s="348" t="s">
        <v>76</v>
      </c>
      <c r="BT36" s="348" t="s">
        <v>76</v>
      </c>
      <c r="BU36" s="348">
        <v>13496</v>
      </c>
      <c r="BV36" s="348">
        <v>13496</v>
      </c>
      <c r="BW36" s="315">
        <v>12759</v>
      </c>
      <c r="BX36" s="314"/>
      <c r="BY36" s="348">
        <v>14229</v>
      </c>
      <c r="BZ36" s="348">
        <v>17532</v>
      </c>
      <c r="CA36" s="348">
        <v>17426</v>
      </c>
      <c r="CB36" s="315">
        <v>2936</v>
      </c>
    </row>
    <row r="37" spans="1:80" ht="16.95" customHeight="1">
      <c r="B37" s="50" t="s">
        <v>109</v>
      </c>
      <c r="C37" s="50" t="s">
        <v>110</v>
      </c>
      <c r="D37" s="272"/>
      <c r="E37" s="272"/>
      <c r="F37" s="348" t="s">
        <v>76</v>
      </c>
      <c r="G37" s="348" t="s">
        <v>76</v>
      </c>
      <c r="H37" s="348" t="s">
        <v>76</v>
      </c>
      <c r="I37" s="315" t="s">
        <v>76</v>
      </c>
      <c r="J37" s="314"/>
      <c r="K37" s="348" t="s">
        <v>76</v>
      </c>
      <c r="L37" s="314" t="s">
        <v>76</v>
      </c>
      <c r="M37" s="348" t="s">
        <v>76</v>
      </c>
      <c r="N37" s="315" t="s">
        <v>76</v>
      </c>
      <c r="O37" s="314"/>
      <c r="P37" s="348" t="s">
        <v>76</v>
      </c>
      <c r="Q37" s="314" t="s">
        <v>76</v>
      </c>
      <c r="R37" s="348" t="s">
        <v>76</v>
      </c>
      <c r="S37" s="315" t="s">
        <v>76</v>
      </c>
      <c r="T37" s="314"/>
      <c r="U37" s="348" t="s">
        <v>76</v>
      </c>
      <c r="V37" s="314" t="s">
        <v>76</v>
      </c>
      <c r="W37" s="348" t="s">
        <v>76</v>
      </c>
      <c r="X37" s="315" t="s">
        <v>76</v>
      </c>
      <c r="Y37" s="314"/>
      <c r="Z37" s="348" t="s">
        <v>76</v>
      </c>
      <c r="AA37" s="314" t="s">
        <v>76</v>
      </c>
      <c r="AB37" s="348" t="s">
        <v>76</v>
      </c>
      <c r="AC37" s="315" t="s">
        <v>76</v>
      </c>
      <c r="AD37" s="314"/>
      <c r="AE37" s="348" t="s">
        <v>76</v>
      </c>
      <c r="AF37" s="314" t="s">
        <v>76</v>
      </c>
      <c r="AG37" s="348" t="s">
        <v>76</v>
      </c>
      <c r="AH37" s="315" t="s">
        <v>76</v>
      </c>
      <c r="AI37" s="314"/>
      <c r="AJ37" s="314" t="s">
        <v>76</v>
      </c>
      <c r="AK37" s="314" t="s">
        <v>76</v>
      </c>
      <c r="AL37" s="314" t="s">
        <v>76</v>
      </c>
      <c r="AM37" s="315" t="s">
        <v>76</v>
      </c>
      <c r="AN37" s="314"/>
      <c r="AO37" s="348" t="s">
        <v>76</v>
      </c>
      <c r="AP37" s="348" t="s">
        <v>76</v>
      </c>
      <c r="AQ37" s="314" t="s">
        <v>76</v>
      </c>
      <c r="AR37" s="315" t="s">
        <v>76</v>
      </c>
      <c r="AS37" s="314"/>
      <c r="AT37" s="314" t="s">
        <v>76</v>
      </c>
      <c r="AU37" s="314" t="s">
        <v>76</v>
      </c>
      <c r="AV37" s="314" t="s">
        <v>76</v>
      </c>
      <c r="AW37" s="315" t="s">
        <v>76</v>
      </c>
      <c r="AX37" s="314"/>
      <c r="AY37" s="314">
        <v>6774</v>
      </c>
      <c r="AZ37" s="314">
        <v>6677</v>
      </c>
      <c r="BA37" s="348">
        <v>6462</v>
      </c>
      <c r="BB37" s="315">
        <v>6377</v>
      </c>
      <c r="BC37" s="314"/>
      <c r="BD37" s="314">
        <v>6271</v>
      </c>
      <c r="BE37" s="314">
        <v>6147</v>
      </c>
      <c r="BF37" s="314">
        <v>6045</v>
      </c>
      <c r="BG37" s="315">
        <v>5811</v>
      </c>
      <c r="BH37" s="314"/>
      <c r="BI37" s="348" t="s">
        <v>76</v>
      </c>
      <c r="BJ37" s="348" t="s">
        <v>76</v>
      </c>
      <c r="BK37" s="348" t="s">
        <v>76</v>
      </c>
      <c r="BL37" s="315">
        <v>4644</v>
      </c>
      <c r="BM37" s="314"/>
      <c r="BN37" s="348" t="s">
        <v>76</v>
      </c>
      <c r="BO37" s="348" t="s">
        <v>76</v>
      </c>
      <c r="BP37" s="348" t="s">
        <v>76</v>
      </c>
      <c r="BQ37" s="315">
        <v>1633</v>
      </c>
      <c r="BR37" s="314"/>
      <c r="BS37" s="348">
        <v>1605</v>
      </c>
      <c r="BT37" s="348">
        <v>1568</v>
      </c>
      <c r="BU37" s="348">
        <v>592</v>
      </c>
      <c r="BV37" s="348">
        <v>592</v>
      </c>
      <c r="BW37" s="315">
        <v>268</v>
      </c>
      <c r="BX37" s="314"/>
      <c r="BY37" s="348">
        <v>145</v>
      </c>
      <c r="BZ37" s="348">
        <v>97</v>
      </c>
      <c r="CA37" s="348">
        <v>93</v>
      </c>
      <c r="CB37" s="315">
        <v>94</v>
      </c>
    </row>
    <row r="38" spans="1:80" ht="16.95" customHeight="1">
      <c r="B38" s="50" t="s">
        <v>111</v>
      </c>
      <c r="C38" s="50" t="s">
        <v>112</v>
      </c>
      <c r="D38" s="272"/>
      <c r="E38" s="272"/>
      <c r="F38" s="348" t="s">
        <v>76</v>
      </c>
      <c r="G38" s="348" t="s">
        <v>76</v>
      </c>
      <c r="H38" s="348" t="s">
        <v>76</v>
      </c>
      <c r="I38" s="355"/>
      <c r="J38" s="314"/>
      <c r="K38" s="354"/>
      <c r="L38" s="314"/>
      <c r="M38" s="348"/>
      <c r="N38" s="315"/>
      <c r="O38" s="314"/>
      <c r="P38" s="348"/>
      <c r="Q38" s="314"/>
      <c r="R38" s="348"/>
      <c r="S38" s="315"/>
      <c r="T38" s="314"/>
      <c r="U38" s="348"/>
      <c r="V38" s="314"/>
      <c r="W38" s="348"/>
      <c r="X38" s="315"/>
      <c r="Y38" s="314"/>
      <c r="Z38" s="348"/>
      <c r="AA38" s="314"/>
      <c r="AB38" s="348"/>
      <c r="AC38" s="315"/>
      <c r="AD38" s="314"/>
      <c r="AE38" s="348"/>
      <c r="AF38" s="314"/>
      <c r="AG38" s="348"/>
      <c r="AH38" s="315"/>
      <c r="AI38" s="314"/>
      <c r="AJ38" s="314"/>
      <c r="AK38" s="314"/>
      <c r="AL38" s="314"/>
      <c r="AM38" s="315"/>
      <c r="AN38" s="314"/>
      <c r="AO38" s="348"/>
      <c r="AP38" s="348"/>
      <c r="AQ38" s="314"/>
      <c r="AR38" s="315"/>
      <c r="AS38" s="314"/>
      <c r="AT38" s="314"/>
      <c r="AU38" s="314"/>
      <c r="AV38" s="314"/>
      <c r="AW38" s="315"/>
      <c r="AX38" s="314"/>
      <c r="AY38" s="314"/>
      <c r="AZ38" s="314"/>
      <c r="BA38" s="348"/>
      <c r="BB38" s="315"/>
      <c r="BC38" s="314"/>
      <c r="BD38" s="314"/>
      <c r="BE38" s="314"/>
      <c r="BF38" s="314"/>
      <c r="BG38" s="315"/>
      <c r="BH38" s="314"/>
      <c r="BI38" s="348">
        <v>5907</v>
      </c>
      <c r="BJ38" s="348">
        <v>5879</v>
      </c>
      <c r="BK38" s="348">
        <v>4746</v>
      </c>
      <c r="BL38" s="315"/>
      <c r="BM38" s="314"/>
      <c r="BN38" s="348">
        <v>4552</v>
      </c>
      <c r="BO38" s="348">
        <v>5330</v>
      </c>
      <c r="BP38" s="348">
        <v>2377</v>
      </c>
      <c r="BQ38" s="315"/>
      <c r="BR38" s="314"/>
      <c r="BS38" s="348" t="s">
        <v>76</v>
      </c>
      <c r="BT38" s="348" t="s">
        <v>76</v>
      </c>
      <c r="BU38" s="348" t="s">
        <v>76</v>
      </c>
      <c r="BV38" s="348" t="s">
        <v>76</v>
      </c>
      <c r="BW38" s="315" t="s">
        <v>76</v>
      </c>
      <c r="BX38" s="314"/>
      <c r="BY38" s="348" t="s">
        <v>76</v>
      </c>
      <c r="BZ38" s="348" t="s">
        <v>76</v>
      </c>
      <c r="CA38" s="348" t="s">
        <v>76</v>
      </c>
      <c r="CB38" s="315" t="s">
        <v>76</v>
      </c>
    </row>
    <row r="39" spans="1:80" ht="16.95" customHeight="1">
      <c r="B39" s="50" t="s">
        <v>113</v>
      </c>
      <c r="C39" s="50" t="s">
        <v>114</v>
      </c>
      <c r="D39" s="272"/>
      <c r="E39" s="272"/>
      <c r="F39" s="428">
        <v>1335</v>
      </c>
      <c r="G39" s="314">
        <v>1335</v>
      </c>
      <c r="H39" s="314">
        <v>1335</v>
      </c>
      <c r="I39" s="315">
        <v>1335</v>
      </c>
      <c r="J39" s="314"/>
      <c r="K39" s="314">
        <v>2734</v>
      </c>
      <c r="L39" s="314">
        <v>2734</v>
      </c>
      <c r="M39" s="348">
        <v>2734</v>
      </c>
      <c r="N39" s="315">
        <v>2734</v>
      </c>
      <c r="O39" s="314"/>
      <c r="P39" s="348">
        <v>2591</v>
      </c>
      <c r="Q39" s="314">
        <v>2591</v>
      </c>
      <c r="R39" s="348">
        <v>2591</v>
      </c>
      <c r="S39" s="315">
        <v>2591</v>
      </c>
      <c r="T39" s="314"/>
      <c r="U39" s="348">
        <v>7642</v>
      </c>
      <c r="V39" s="314">
        <v>7642</v>
      </c>
      <c r="W39" s="348">
        <v>7642</v>
      </c>
      <c r="X39" s="315">
        <v>7642</v>
      </c>
      <c r="Y39" s="314"/>
      <c r="Z39" s="348">
        <v>7698</v>
      </c>
      <c r="AA39" s="314">
        <v>7698</v>
      </c>
      <c r="AB39" s="348">
        <v>5699</v>
      </c>
      <c r="AC39" s="315">
        <v>5609</v>
      </c>
      <c r="AD39" s="314"/>
      <c r="AE39" s="348">
        <v>5943</v>
      </c>
      <c r="AF39" s="314">
        <v>5636</v>
      </c>
      <c r="AG39" s="348">
        <v>5745</v>
      </c>
      <c r="AH39" s="315">
        <v>5742</v>
      </c>
      <c r="AI39" s="314"/>
      <c r="AJ39" s="314">
        <v>5719</v>
      </c>
      <c r="AK39" s="314">
        <v>5385</v>
      </c>
      <c r="AL39" s="314">
        <v>3410</v>
      </c>
      <c r="AM39" s="315">
        <v>1256</v>
      </c>
      <c r="AN39" s="314"/>
      <c r="AO39" s="348">
        <v>1318</v>
      </c>
      <c r="AP39" s="348">
        <v>104</v>
      </c>
      <c r="AQ39" s="314">
        <v>89</v>
      </c>
      <c r="AR39" s="315">
        <v>86</v>
      </c>
      <c r="AS39" s="314"/>
      <c r="AT39" s="314">
        <v>100</v>
      </c>
      <c r="AU39" s="314">
        <v>99978</v>
      </c>
      <c r="AV39" s="314">
        <v>96386</v>
      </c>
      <c r="AW39" s="315">
        <v>101426</v>
      </c>
      <c r="AX39" s="314"/>
      <c r="AY39" s="314">
        <v>97825</v>
      </c>
      <c r="AZ39" s="314">
        <v>102109</v>
      </c>
      <c r="BA39" s="348">
        <v>102845</v>
      </c>
      <c r="BB39" s="315">
        <v>102955</v>
      </c>
      <c r="BC39" s="314"/>
      <c r="BD39" s="314">
        <v>110060</v>
      </c>
      <c r="BE39" s="314">
        <v>121365</v>
      </c>
      <c r="BF39" s="314">
        <v>125748</v>
      </c>
      <c r="BG39" s="315">
        <v>99729</v>
      </c>
      <c r="BH39" s="314"/>
      <c r="BI39" s="348">
        <v>103046</v>
      </c>
      <c r="BJ39" s="348">
        <v>74939</v>
      </c>
      <c r="BK39" s="348">
        <v>70408</v>
      </c>
      <c r="BL39" s="315">
        <v>50369</v>
      </c>
      <c r="BM39" s="314"/>
      <c r="BN39" s="348">
        <v>43749</v>
      </c>
      <c r="BO39" s="348">
        <v>42037</v>
      </c>
      <c r="BP39" s="348">
        <v>70</v>
      </c>
      <c r="BQ39" s="315">
        <v>70</v>
      </c>
      <c r="BR39" s="314"/>
      <c r="BS39" s="348">
        <v>410</v>
      </c>
      <c r="BT39" s="348">
        <v>410</v>
      </c>
      <c r="BU39" s="348">
        <v>410</v>
      </c>
      <c r="BV39" s="348">
        <v>410</v>
      </c>
      <c r="BW39" s="315">
        <v>410</v>
      </c>
      <c r="BX39" s="314"/>
      <c r="BY39" s="348">
        <v>410</v>
      </c>
      <c r="BZ39" s="348">
        <v>410</v>
      </c>
      <c r="CA39" s="348">
        <v>410</v>
      </c>
      <c r="CB39" s="315">
        <v>410</v>
      </c>
    </row>
    <row r="40" spans="1:80" ht="16.95" customHeight="1">
      <c r="B40" s="50" t="s">
        <v>115</v>
      </c>
      <c r="C40" s="50" t="s">
        <v>116</v>
      </c>
      <c r="D40" s="272"/>
      <c r="E40" s="272"/>
      <c r="F40" s="429">
        <v>241002</v>
      </c>
      <c r="G40" s="314"/>
      <c r="H40" s="314">
        <v>229016</v>
      </c>
      <c r="I40" s="315">
        <v>232669</v>
      </c>
      <c r="J40" s="314"/>
      <c r="K40" s="314">
        <v>230024</v>
      </c>
      <c r="L40" s="314">
        <v>218420</v>
      </c>
      <c r="M40" s="348">
        <v>216795</v>
      </c>
      <c r="N40" s="315">
        <v>202130</v>
      </c>
      <c r="O40" s="314"/>
      <c r="P40" s="348">
        <v>167673</v>
      </c>
      <c r="Q40" s="314">
        <v>154459</v>
      </c>
      <c r="R40" s="348">
        <v>153785</v>
      </c>
      <c r="S40" s="315">
        <v>155108</v>
      </c>
      <c r="T40" s="314"/>
      <c r="U40" s="348">
        <v>131624</v>
      </c>
      <c r="V40" s="314">
        <v>134222</v>
      </c>
      <c r="W40" s="348">
        <v>128430</v>
      </c>
      <c r="X40" s="315">
        <v>128131</v>
      </c>
      <c r="Y40" s="314"/>
      <c r="Z40" s="348">
        <v>122315</v>
      </c>
      <c r="AA40" s="314">
        <v>122522</v>
      </c>
      <c r="AB40" s="348">
        <v>107348</v>
      </c>
      <c r="AC40" s="315">
        <v>110390</v>
      </c>
      <c r="AD40" s="314"/>
      <c r="AE40" s="348">
        <v>109691</v>
      </c>
      <c r="AF40" s="314">
        <v>102733</v>
      </c>
      <c r="AG40" s="348">
        <v>107154</v>
      </c>
      <c r="AH40" s="315">
        <v>115925</v>
      </c>
      <c r="AI40" s="314"/>
      <c r="AJ40" s="314">
        <v>124749</v>
      </c>
      <c r="AK40" s="314">
        <v>101566</v>
      </c>
      <c r="AL40" s="314">
        <v>102044</v>
      </c>
      <c r="AM40" s="315">
        <v>107852</v>
      </c>
      <c r="AN40" s="314"/>
      <c r="AO40" s="348">
        <v>101158</v>
      </c>
      <c r="AP40" s="348">
        <v>87878</v>
      </c>
      <c r="AQ40" s="314">
        <v>83949</v>
      </c>
      <c r="AR40" s="315">
        <v>84830</v>
      </c>
      <c r="AS40" s="314"/>
      <c r="AT40" s="314">
        <v>72018</v>
      </c>
      <c r="AU40" s="314">
        <v>58518</v>
      </c>
      <c r="AV40" s="314">
        <v>55849</v>
      </c>
      <c r="AW40" s="315">
        <v>54745</v>
      </c>
      <c r="AX40" s="314"/>
      <c r="AY40" s="314">
        <v>44244</v>
      </c>
      <c r="AZ40" s="314">
        <v>26049</v>
      </c>
      <c r="BA40" s="348">
        <v>25344</v>
      </c>
      <c r="BB40" s="315">
        <v>8567</v>
      </c>
      <c r="BC40" s="314"/>
      <c r="BD40" s="314">
        <v>8980</v>
      </c>
      <c r="BE40" s="314">
        <v>10248</v>
      </c>
      <c r="BF40" s="314">
        <v>10514</v>
      </c>
      <c r="BG40" s="315">
        <v>10602</v>
      </c>
      <c r="BH40" s="314"/>
      <c r="BI40" s="348">
        <v>12044</v>
      </c>
      <c r="BJ40" s="348">
        <v>12485</v>
      </c>
      <c r="BK40" s="348">
        <v>13122</v>
      </c>
      <c r="BL40" s="315">
        <v>13542</v>
      </c>
      <c r="BM40" s="314"/>
      <c r="BN40" s="348">
        <v>13824</v>
      </c>
      <c r="BO40" s="348">
        <v>14549</v>
      </c>
      <c r="BP40" s="348">
        <v>14808</v>
      </c>
      <c r="BQ40" s="315">
        <v>14851</v>
      </c>
      <c r="BR40" s="314"/>
      <c r="BS40" s="348">
        <v>13721</v>
      </c>
      <c r="BT40" s="348">
        <v>14601</v>
      </c>
      <c r="BU40" s="348">
        <v>15305</v>
      </c>
      <c r="BV40" s="348">
        <v>15305</v>
      </c>
      <c r="BW40" s="315">
        <v>15764</v>
      </c>
      <c r="BX40" s="314"/>
      <c r="BY40" s="348">
        <v>16528</v>
      </c>
      <c r="BZ40" s="348">
        <v>16776</v>
      </c>
      <c r="CA40" s="348">
        <v>16235</v>
      </c>
      <c r="CB40" s="315">
        <v>12900</v>
      </c>
    </row>
    <row r="41" spans="1:80" ht="16.95" customHeight="1">
      <c r="B41" s="50" t="s">
        <v>117</v>
      </c>
      <c r="C41" s="50" t="s">
        <v>118</v>
      </c>
      <c r="D41" s="272"/>
      <c r="E41" s="272"/>
      <c r="F41" s="429">
        <v>5221</v>
      </c>
      <c r="G41" s="314">
        <v>5232</v>
      </c>
      <c r="H41" s="314">
        <v>5049</v>
      </c>
      <c r="I41" s="315">
        <v>5095</v>
      </c>
      <c r="J41" s="314"/>
      <c r="K41" s="314">
        <v>5342</v>
      </c>
      <c r="L41" s="314">
        <v>5365</v>
      </c>
      <c r="M41" s="348">
        <v>4973</v>
      </c>
      <c r="N41" s="315">
        <v>4479</v>
      </c>
      <c r="O41" s="314"/>
      <c r="P41" s="348">
        <v>3416</v>
      </c>
      <c r="Q41" s="314">
        <v>3147</v>
      </c>
      <c r="R41" s="348">
        <v>3049</v>
      </c>
      <c r="S41" s="315">
        <v>1917</v>
      </c>
      <c r="T41" s="314"/>
      <c r="U41" s="348">
        <v>1422</v>
      </c>
      <c r="V41" s="314">
        <v>701</v>
      </c>
      <c r="W41" s="348">
        <v>744</v>
      </c>
      <c r="X41" s="315">
        <v>812</v>
      </c>
      <c r="Y41" s="314"/>
      <c r="Z41" s="348">
        <v>902</v>
      </c>
      <c r="AA41" s="314">
        <v>985</v>
      </c>
      <c r="AB41" s="348">
        <v>1016</v>
      </c>
      <c r="AC41" s="315">
        <v>1104</v>
      </c>
      <c r="AD41" s="314"/>
      <c r="AE41" s="348">
        <v>1208</v>
      </c>
      <c r="AF41" s="314">
        <v>1328</v>
      </c>
      <c r="AG41" s="348">
        <v>1454</v>
      </c>
      <c r="AH41" s="315">
        <v>1469</v>
      </c>
      <c r="AI41" s="314"/>
      <c r="AJ41" s="314">
        <v>5685</v>
      </c>
      <c r="AK41" s="314">
        <v>1553</v>
      </c>
      <c r="AL41" s="314">
        <v>1611</v>
      </c>
      <c r="AM41" s="315">
        <v>1557</v>
      </c>
      <c r="AN41" s="314"/>
      <c r="AO41" s="348">
        <v>1463</v>
      </c>
      <c r="AP41" s="348">
        <v>1209</v>
      </c>
      <c r="AQ41" s="314">
        <v>1318</v>
      </c>
      <c r="AR41" s="315">
        <v>1403</v>
      </c>
      <c r="AS41" s="314"/>
      <c r="AT41" s="314">
        <v>1364</v>
      </c>
      <c r="AU41" s="314">
        <v>1490</v>
      </c>
      <c r="AV41" s="314">
        <v>1553</v>
      </c>
      <c r="AW41" s="315">
        <v>1672</v>
      </c>
      <c r="AX41" s="314"/>
      <c r="AY41" s="314">
        <v>1623</v>
      </c>
      <c r="AZ41" s="314">
        <v>1803</v>
      </c>
      <c r="BA41" s="348">
        <v>3302</v>
      </c>
      <c r="BB41" s="315">
        <v>3450</v>
      </c>
      <c r="BC41" s="314"/>
      <c r="BD41" s="314">
        <v>3816</v>
      </c>
      <c r="BE41" s="314">
        <v>3507</v>
      </c>
      <c r="BF41" s="314">
        <v>3621</v>
      </c>
      <c r="BG41" s="315">
        <v>3792</v>
      </c>
      <c r="BH41" s="314"/>
      <c r="BI41" s="348">
        <v>3772</v>
      </c>
      <c r="BJ41" s="348">
        <v>4122</v>
      </c>
      <c r="BK41" s="348">
        <v>4523</v>
      </c>
      <c r="BL41" s="315">
        <v>4966</v>
      </c>
      <c r="BM41" s="314"/>
      <c r="BN41" s="348">
        <v>5156</v>
      </c>
      <c r="BO41" s="348">
        <v>5329</v>
      </c>
      <c r="BP41" s="348">
        <v>2382</v>
      </c>
      <c r="BQ41" s="315">
        <v>2570</v>
      </c>
      <c r="BR41" s="314"/>
      <c r="BS41" s="348">
        <v>2315</v>
      </c>
      <c r="BT41" s="348">
        <v>2421</v>
      </c>
      <c r="BU41" s="348">
        <v>2588</v>
      </c>
      <c r="BV41" s="348">
        <v>2588</v>
      </c>
      <c r="BW41" s="315">
        <v>2607</v>
      </c>
      <c r="BX41" s="314"/>
      <c r="BY41" s="348">
        <v>2368</v>
      </c>
      <c r="BZ41" s="348">
        <v>2322</v>
      </c>
      <c r="CA41" s="348">
        <v>2456</v>
      </c>
      <c r="CB41" s="315">
        <v>2612</v>
      </c>
    </row>
    <row r="42" spans="1:80" ht="16.95" customHeight="1">
      <c r="B42" s="50" t="s">
        <v>119</v>
      </c>
      <c r="C42" s="50" t="s">
        <v>120</v>
      </c>
      <c r="D42" s="272"/>
      <c r="E42" s="272"/>
      <c r="F42" s="429">
        <v>253760</v>
      </c>
      <c r="G42" s="314">
        <v>270044</v>
      </c>
      <c r="H42" s="314">
        <v>281165</v>
      </c>
      <c r="I42" s="315">
        <v>280093</v>
      </c>
      <c r="J42" s="314"/>
      <c r="K42" s="314">
        <v>294578</v>
      </c>
      <c r="L42" s="314">
        <v>308806</v>
      </c>
      <c r="M42" s="348">
        <v>300136</v>
      </c>
      <c r="N42" s="315">
        <v>233836</v>
      </c>
      <c r="O42" s="314"/>
      <c r="P42" s="348">
        <v>142940</v>
      </c>
      <c r="Q42" s="314">
        <v>151672</v>
      </c>
      <c r="R42" s="348">
        <v>154027</v>
      </c>
      <c r="S42" s="315">
        <v>161231</v>
      </c>
      <c r="T42" s="314"/>
      <c r="U42" s="348">
        <v>169528</v>
      </c>
      <c r="V42" s="314">
        <v>177632</v>
      </c>
      <c r="W42" s="348">
        <v>160646</v>
      </c>
      <c r="X42" s="315">
        <v>117954</v>
      </c>
      <c r="Y42" s="314"/>
      <c r="Z42" s="348">
        <v>63971</v>
      </c>
      <c r="AA42" s="314">
        <v>68280</v>
      </c>
      <c r="AB42" s="348">
        <v>72769</v>
      </c>
      <c r="AC42" s="315">
        <v>80032</v>
      </c>
      <c r="AD42" s="314"/>
      <c r="AE42" s="348">
        <v>84028</v>
      </c>
      <c r="AF42" s="314">
        <v>87782</v>
      </c>
      <c r="AG42" s="348">
        <v>89501</v>
      </c>
      <c r="AH42" s="315">
        <v>101093</v>
      </c>
      <c r="AI42" s="314"/>
      <c r="AJ42" s="314">
        <v>106014</v>
      </c>
      <c r="AK42" s="314">
        <v>114930</v>
      </c>
      <c r="AL42" s="314">
        <v>89049</v>
      </c>
      <c r="AM42" s="315" t="s">
        <v>76</v>
      </c>
      <c r="AN42" s="314"/>
      <c r="AO42" s="314" t="s">
        <v>76</v>
      </c>
      <c r="AP42" s="314" t="s">
        <v>76</v>
      </c>
      <c r="AQ42" s="314" t="s">
        <v>76</v>
      </c>
      <c r="AR42" s="315" t="s">
        <v>76</v>
      </c>
      <c r="AS42" s="314"/>
      <c r="AT42" s="314" t="s">
        <v>76</v>
      </c>
      <c r="AU42" s="314" t="s">
        <v>76</v>
      </c>
      <c r="AV42" s="314" t="s">
        <v>76</v>
      </c>
      <c r="AW42" s="315" t="s">
        <v>76</v>
      </c>
      <c r="AX42" s="314"/>
      <c r="AY42" s="314"/>
      <c r="AZ42" s="314" t="s">
        <v>76</v>
      </c>
      <c r="BA42" s="314" t="s">
        <v>76</v>
      </c>
      <c r="BB42" s="315" t="s">
        <v>76</v>
      </c>
      <c r="BC42" s="314"/>
      <c r="BD42" s="314" t="s">
        <v>76</v>
      </c>
      <c r="BE42" s="314" t="s">
        <v>76</v>
      </c>
      <c r="BF42" s="314" t="s">
        <v>76</v>
      </c>
      <c r="BG42" s="315" t="s">
        <v>76</v>
      </c>
      <c r="BH42" s="314"/>
      <c r="BI42" s="348" t="s">
        <v>76</v>
      </c>
      <c r="BJ42" s="348" t="s">
        <v>76</v>
      </c>
      <c r="BK42" s="348"/>
      <c r="BL42" s="315" t="s">
        <v>76</v>
      </c>
      <c r="BM42" s="314"/>
      <c r="BN42" s="348" t="s">
        <v>76</v>
      </c>
      <c r="BO42" s="348" t="s">
        <v>76</v>
      </c>
      <c r="BP42" s="348" t="s">
        <v>76</v>
      </c>
      <c r="BQ42" s="315" t="s">
        <v>76</v>
      </c>
      <c r="BR42" s="314"/>
      <c r="BS42" s="348" t="s">
        <v>76</v>
      </c>
      <c r="BT42" s="348" t="s">
        <v>76</v>
      </c>
      <c r="BU42" s="348" t="s">
        <v>76</v>
      </c>
      <c r="BV42" s="348" t="s">
        <v>76</v>
      </c>
      <c r="BW42" s="315" t="s">
        <v>76</v>
      </c>
      <c r="BX42" s="314"/>
      <c r="BY42" s="348" t="s">
        <v>76</v>
      </c>
      <c r="BZ42" s="348" t="s">
        <v>76</v>
      </c>
      <c r="CA42" s="348" t="s">
        <v>76</v>
      </c>
      <c r="CB42" s="315" t="s">
        <v>76</v>
      </c>
    </row>
    <row r="43" spans="1:80" ht="16.95" customHeight="1" thickBot="1">
      <c r="B43" s="50"/>
      <c r="C43" s="57"/>
      <c r="D43" s="56"/>
      <c r="E43" s="56"/>
      <c r="F43" s="56"/>
      <c r="G43" s="356"/>
      <c r="H43" s="356"/>
      <c r="I43" s="357"/>
      <c r="J43" s="358"/>
      <c r="K43" s="356"/>
      <c r="L43" s="359"/>
      <c r="M43" s="360"/>
      <c r="N43" s="361"/>
      <c r="O43" s="358"/>
      <c r="P43" s="360"/>
      <c r="Q43" s="359"/>
      <c r="R43" s="360"/>
      <c r="S43" s="361"/>
      <c r="T43" s="358"/>
      <c r="U43" s="360"/>
      <c r="V43" s="359"/>
      <c r="W43" s="360"/>
      <c r="X43" s="361"/>
      <c r="Y43" s="358"/>
      <c r="Z43" s="360"/>
      <c r="AA43" s="359"/>
      <c r="AB43" s="360"/>
      <c r="AC43" s="361"/>
      <c r="AD43" s="358"/>
      <c r="AE43" s="360"/>
      <c r="AF43" s="359"/>
      <c r="AG43" s="360"/>
      <c r="AH43" s="361"/>
      <c r="AI43" s="358"/>
      <c r="AJ43" s="359"/>
      <c r="AK43" s="359"/>
      <c r="AL43" s="359"/>
      <c r="AM43" s="361"/>
      <c r="AN43" s="358"/>
      <c r="AO43" s="360"/>
      <c r="AP43" s="360"/>
      <c r="AQ43" s="360"/>
      <c r="AR43" s="361"/>
      <c r="AS43" s="358"/>
      <c r="AT43" s="359"/>
      <c r="AU43" s="359"/>
      <c r="AV43" s="359"/>
      <c r="AW43" s="361"/>
      <c r="AX43" s="358"/>
      <c r="AY43" s="359"/>
      <c r="AZ43" s="359"/>
      <c r="BA43" s="360"/>
      <c r="BB43" s="361"/>
      <c r="BC43" s="358"/>
      <c r="BD43" s="359"/>
      <c r="BE43" s="359"/>
      <c r="BF43" s="359"/>
      <c r="BG43" s="361"/>
      <c r="BH43" s="358"/>
      <c r="BI43" s="360"/>
      <c r="BJ43" s="360"/>
      <c r="BK43" s="360"/>
      <c r="BL43" s="361"/>
      <c r="BM43" s="358"/>
      <c r="BN43" s="360"/>
      <c r="BO43" s="360"/>
      <c r="BP43" s="360"/>
      <c r="BQ43" s="361"/>
      <c r="BR43" s="358"/>
      <c r="BS43" s="360"/>
      <c r="BT43" s="360"/>
      <c r="BU43" s="360"/>
      <c r="BV43" s="360"/>
      <c r="BW43" s="362"/>
      <c r="BX43" s="363"/>
      <c r="BY43" s="364"/>
      <c r="BZ43" s="364"/>
      <c r="CA43" s="364"/>
      <c r="CB43" s="362"/>
    </row>
    <row r="44" spans="1:80" s="44" customFormat="1" ht="16.95" customHeight="1" thickBot="1">
      <c r="B44" s="49" t="s">
        <v>121</v>
      </c>
      <c r="C44" s="49" t="s">
        <v>122</v>
      </c>
      <c r="D44" s="213"/>
      <c r="E44" s="213"/>
      <c r="F44" s="344">
        <f>SUM(F26,F11,F24)</f>
        <v>3821222</v>
      </c>
      <c r="G44" s="344">
        <f>SUM(G26,G11,G24)</f>
        <v>3502378</v>
      </c>
      <c r="H44" s="344">
        <f>SUM(H26,H11,H24)</f>
        <v>3825853</v>
      </c>
      <c r="I44" s="344">
        <f>SUM(I26,I11,I24)</f>
        <v>3837002</v>
      </c>
      <c r="J44" s="329"/>
      <c r="K44" s="344">
        <f>SUM(K26,K11,K24)</f>
        <v>3971666</v>
      </c>
      <c r="L44" s="344">
        <f>SUM(L26,L11,L24)</f>
        <v>3939557.37628</v>
      </c>
      <c r="M44" s="344">
        <f>SUM(M26,M11,M24)</f>
        <v>3855177</v>
      </c>
      <c r="N44" s="344">
        <f>SUM(N26,N11,N24)</f>
        <v>3605082</v>
      </c>
      <c r="O44" s="329"/>
      <c r="P44" s="344">
        <f>SUM(P26,P11,P24)</f>
        <v>3341289</v>
      </c>
      <c r="Q44" s="344">
        <f>SUM(Q26,Q11,Q24)</f>
        <v>3282201</v>
      </c>
      <c r="R44" s="344">
        <f>SUM(R26,R11,R24)</f>
        <v>3462664</v>
      </c>
      <c r="S44" s="344">
        <f>SUM(S26,S11,S24)</f>
        <v>3508075</v>
      </c>
      <c r="T44" s="329"/>
      <c r="U44" s="344">
        <f>SUM(U26,U11,U24)</f>
        <v>3332824</v>
      </c>
      <c r="V44" s="344">
        <f>SUM(V26,V11,V24)</f>
        <v>3368958</v>
      </c>
      <c r="W44" s="344">
        <f>SUM(W26,W11,W24)</f>
        <v>3481818</v>
      </c>
      <c r="X44" s="344">
        <f>SUM(X26,X11,X24)</f>
        <v>3345263</v>
      </c>
      <c r="Y44" s="329"/>
      <c r="Z44" s="344">
        <f>SUM(Z26,Z11,Z24)</f>
        <v>3493235</v>
      </c>
      <c r="AA44" s="344">
        <f>SUM(AA26,AA11,AA24)</f>
        <v>3629165</v>
      </c>
      <c r="AB44" s="344">
        <f>SUM(AB26,AB11,AB24)</f>
        <v>3569024</v>
      </c>
      <c r="AC44" s="344">
        <f>SUM(AC26,AC11,AC24)</f>
        <v>3428318</v>
      </c>
      <c r="AD44" s="329"/>
      <c r="AE44" s="344">
        <f>SUM(AE26,AE11,AE24)</f>
        <v>2859944</v>
      </c>
      <c r="AF44" s="344">
        <f>SUM(AF26,AF11,AF24)</f>
        <v>2175975.9299999997</v>
      </c>
      <c r="AG44" s="344">
        <f>SUM(AG26,AG11,AG24)</f>
        <v>2141679</v>
      </c>
      <c r="AH44" s="344">
        <f>SUM(AH26,AH11,AH24)</f>
        <v>2044368</v>
      </c>
      <c r="AI44" s="329"/>
      <c r="AJ44" s="344">
        <f>SUM(AJ26,AJ11,AJ24)</f>
        <v>1933623</v>
      </c>
      <c r="AK44" s="344">
        <f>SUM(AK26,AK11,AK24)</f>
        <v>1515091</v>
      </c>
      <c r="AL44" s="344">
        <f>SUM(AL26,AL11,AL24)</f>
        <v>1473756</v>
      </c>
      <c r="AM44" s="344">
        <f>SUM(AM26,AM11,AM24)</f>
        <v>1357614</v>
      </c>
      <c r="AN44" s="329"/>
      <c r="AO44" s="344">
        <f>SUM(AO26,AO11,AO24)</f>
        <v>1311018</v>
      </c>
      <c r="AP44" s="344">
        <f>SUM(AP26,AP11,AP24)</f>
        <v>1291249</v>
      </c>
      <c r="AQ44" s="344">
        <f>SUM(AQ26,AQ11,AQ24)</f>
        <v>1302468</v>
      </c>
      <c r="AR44" s="344">
        <f>SUM(AR26,AR11,AR24)</f>
        <v>1179599</v>
      </c>
      <c r="AS44" s="329"/>
      <c r="AT44" s="344">
        <f>SUM(AT26,AT11,AT24)</f>
        <v>975079</v>
      </c>
      <c r="AU44" s="344">
        <f>SUM(AU26,AU11,AU24)</f>
        <v>920309</v>
      </c>
      <c r="AV44" s="344">
        <f>SUM(AV26,AV11,AV24)</f>
        <v>885410</v>
      </c>
      <c r="AW44" s="344">
        <f>SUM(AW26,AW11,AW24)</f>
        <v>883293</v>
      </c>
      <c r="AX44" s="329"/>
      <c r="AY44" s="344">
        <f>SUM(AY26,AY11,AY24)</f>
        <v>848551</v>
      </c>
      <c r="AZ44" s="344">
        <f>SUM(AZ26,AZ11,AZ24)</f>
        <v>820751</v>
      </c>
      <c r="BA44" s="344">
        <f>SUM(BA26,BA11,BA24)</f>
        <v>852819</v>
      </c>
      <c r="BB44" s="344">
        <f>SUM(BB26,BB11,BB24)</f>
        <v>853529</v>
      </c>
      <c r="BC44" s="329"/>
      <c r="BD44" s="344">
        <f>SUM(BD26,BD11,BD24)</f>
        <v>896654</v>
      </c>
      <c r="BE44" s="344">
        <f>SUM(BE26,BE11,BE24)</f>
        <v>913039</v>
      </c>
      <c r="BF44" s="344">
        <f>SUM(BF26,BF11,BF24)</f>
        <v>1002152</v>
      </c>
      <c r="BG44" s="344">
        <f>SUM(BG26,BG11,BG24)</f>
        <v>1017840</v>
      </c>
      <c r="BH44" s="329"/>
      <c r="BI44" s="344">
        <f>SUM(BI26,BI11,BI24)</f>
        <v>867511</v>
      </c>
      <c r="BJ44" s="344">
        <f>SUM(BJ26,BJ11,BJ24)</f>
        <v>807652</v>
      </c>
      <c r="BK44" s="344">
        <f>SUM(BK26,BK11,BK24)</f>
        <v>790380</v>
      </c>
      <c r="BL44" s="344">
        <f>SUM(BL26,BL11,BL24)</f>
        <v>828382</v>
      </c>
      <c r="BM44" s="329"/>
      <c r="BN44" s="344">
        <f>SUM(BN26,BN11,BN24)</f>
        <v>809969</v>
      </c>
      <c r="BO44" s="344">
        <f>SUM(BO26,BO11,BO24)</f>
        <v>793944</v>
      </c>
      <c r="BP44" s="344">
        <f>SUM(BP26,BP11,BP24)</f>
        <v>759215</v>
      </c>
      <c r="BQ44" s="344">
        <f>SUM(BQ26,BQ11,BQ24)</f>
        <v>770830</v>
      </c>
      <c r="BR44" s="329"/>
      <c r="BS44" s="344">
        <f>SUM(BS26,BS11,BS24)</f>
        <v>730720</v>
      </c>
      <c r="BT44" s="344">
        <f>SUM(BT26,BT11,BT24)</f>
        <v>729161</v>
      </c>
      <c r="BU44" s="344">
        <f>SUM(BU26,BU11,BU24)</f>
        <v>729372</v>
      </c>
      <c r="BV44" s="344">
        <f>SUM(BV26,BV11,BV24)</f>
        <v>729372</v>
      </c>
      <c r="BW44" s="344">
        <f>SUM(BW26,BW11,BW24)</f>
        <v>735762</v>
      </c>
      <c r="BX44" s="329"/>
      <c r="BY44" s="344">
        <f>SUM(BY26,BY11,BY24)</f>
        <v>748484</v>
      </c>
      <c r="BZ44" s="344">
        <f>SUM(BZ26,BZ11,BZ24)</f>
        <v>735273</v>
      </c>
      <c r="CA44" s="344">
        <f>SUM(CA26,CA11,CA24)</f>
        <v>763293</v>
      </c>
      <c r="CB44" s="344">
        <f>SUM(CB26,CB11,CB24)</f>
        <v>751271</v>
      </c>
    </row>
    <row r="45" spans="1:80" ht="16.95" customHeight="1">
      <c r="B45" s="213"/>
      <c r="C45" s="213"/>
      <c r="D45" s="213"/>
      <c r="E45" s="213"/>
      <c r="F45" s="213"/>
      <c r="G45" s="365"/>
      <c r="H45" s="365"/>
      <c r="I45" s="365"/>
      <c r="J45" s="329"/>
      <c r="K45" s="365"/>
      <c r="L45" s="329"/>
      <c r="M45" s="329"/>
      <c r="N45" s="329"/>
      <c r="O45" s="329"/>
      <c r="P45" s="329"/>
      <c r="Q45" s="329"/>
      <c r="R45" s="329"/>
      <c r="S45" s="329"/>
      <c r="T45" s="329"/>
      <c r="U45" s="329"/>
      <c r="V45" s="329"/>
      <c r="W45" s="329"/>
      <c r="X45" s="329"/>
      <c r="Y45" s="329"/>
      <c r="Z45" s="329"/>
      <c r="AA45" s="329"/>
      <c r="AB45" s="329"/>
      <c r="AC45" s="329"/>
      <c r="AD45" s="329"/>
      <c r="AE45" s="329"/>
      <c r="AF45" s="329"/>
      <c r="AG45" s="329"/>
      <c r="AH45" s="329"/>
      <c r="AI45" s="329"/>
      <c r="AJ45" s="329"/>
      <c r="AK45" s="329"/>
      <c r="AL45" s="329"/>
      <c r="AM45" s="329"/>
      <c r="AN45" s="329"/>
      <c r="AO45" s="329"/>
      <c r="AP45" s="329"/>
      <c r="AQ45" s="329"/>
      <c r="AR45" s="329"/>
      <c r="AS45" s="329"/>
      <c r="AT45" s="329"/>
      <c r="AU45" s="329"/>
      <c r="AV45" s="329"/>
      <c r="AW45" s="329"/>
      <c r="AX45" s="329"/>
      <c r="AY45" s="329"/>
      <c r="AZ45" s="329"/>
      <c r="BA45" s="329"/>
      <c r="BB45" s="329"/>
      <c r="BC45" s="329"/>
      <c r="BD45" s="329"/>
      <c r="BE45" s="329"/>
      <c r="BF45" s="329"/>
      <c r="BG45" s="329"/>
      <c r="BH45" s="329"/>
      <c r="BI45" s="329"/>
      <c r="BJ45" s="329"/>
      <c r="BK45" s="329"/>
      <c r="BL45" s="329"/>
      <c r="BM45" s="329"/>
      <c r="BN45" s="329"/>
      <c r="BO45" s="329"/>
      <c r="BP45" s="329"/>
      <c r="BQ45" s="292"/>
      <c r="BR45" s="329"/>
      <c r="BS45" s="329"/>
      <c r="BT45" s="329"/>
      <c r="BU45" s="329"/>
      <c r="BV45" s="329"/>
      <c r="BW45" s="329"/>
      <c r="BX45" s="329"/>
      <c r="BY45" s="329"/>
      <c r="BZ45" s="329"/>
      <c r="CA45" s="329"/>
      <c r="CB45" s="329"/>
    </row>
    <row r="46" spans="1:80" ht="16.95" customHeight="1" thickBot="1">
      <c r="B46" s="42"/>
      <c r="C46" s="214"/>
      <c r="D46" s="214"/>
      <c r="E46" s="214"/>
      <c r="F46" s="214"/>
      <c r="G46" s="366"/>
      <c r="H46" s="366"/>
      <c r="I46" s="366"/>
      <c r="J46" s="367"/>
      <c r="K46" s="366"/>
      <c r="L46" s="367"/>
      <c r="M46" s="367"/>
      <c r="N46" s="367"/>
      <c r="O46" s="367"/>
      <c r="P46" s="367"/>
      <c r="Q46" s="367"/>
      <c r="R46" s="367"/>
      <c r="S46" s="367"/>
      <c r="T46" s="367"/>
      <c r="U46" s="367"/>
      <c r="V46" s="367"/>
      <c r="W46" s="367"/>
      <c r="X46" s="367"/>
      <c r="Y46" s="367"/>
      <c r="Z46" s="367"/>
      <c r="AA46" s="367"/>
      <c r="AB46" s="367"/>
      <c r="AC46" s="367"/>
      <c r="AD46" s="367"/>
      <c r="AE46" s="367"/>
      <c r="AF46" s="367"/>
      <c r="AG46" s="367"/>
      <c r="AH46" s="367"/>
      <c r="AI46" s="367"/>
      <c r="AJ46" s="367"/>
      <c r="AK46" s="367"/>
      <c r="AL46" s="367"/>
      <c r="AM46" s="367"/>
      <c r="AN46" s="367"/>
      <c r="AO46" s="367"/>
      <c r="AP46" s="367"/>
      <c r="AQ46" s="367"/>
      <c r="AR46" s="367"/>
      <c r="AS46" s="367"/>
      <c r="AT46" s="367"/>
      <c r="AU46" s="367"/>
      <c r="AV46" s="367"/>
      <c r="AW46" s="367"/>
      <c r="AX46" s="367"/>
      <c r="AY46" s="367"/>
      <c r="AZ46" s="367"/>
      <c r="BA46" s="367"/>
      <c r="BB46" s="367"/>
      <c r="BC46" s="367"/>
      <c r="BD46" s="367"/>
      <c r="BE46" s="367"/>
      <c r="BF46" s="367"/>
      <c r="BG46" s="367"/>
      <c r="BH46" s="367"/>
      <c r="BI46" s="367"/>
      <c r="BJ46" s="367"/>
      <c r="BK46" s="367"/>
      <c r="BL46" s="367"/>
      <c r="BM46" s="367"/>
      <c r="BN46" s="367"/>
      <c r="BO46" s="367"/>
      <c r="BP46" s="367"/>
      <c r="BQ46" s="368"/>
      <c r="BR46" s="367"/>
      <c r="BS46" s="367"/>
      <c r="BT46" s="367"/>
      <c r="BU46" s="367"/>
      <c r="BV46" s="367"/>
      <c r="BW46" s="367"/>
      <c r="BX46" s="367"/>
      <c r="BY46" s="367"/>
      <c r="BZ46" s="367"/>
      <c r="CA46" s="367"/>
      <c r="CB46" s="367"/>
    </row>
    <row r="47" spans="1:80" s="424" customFormat="1" ht="16.95" customHeight="1" thickBot="1">
      <c r="A47" s="42"/>
      <c r="B47" s="216" t="s">
        <v>123</v>
      </c>
      <c r="C47" s="217"/>
      <c r="D47" s="273"/>
      <c r="E47" s="273"/>
      <c r="F47" s="212">
        <v>46112</v>
      </c>
      <c r="G47" s="212">
        <v>46022</v>
      </c>
      <c r="H47" s="212">
        <v>45930</v>
      </c>
      <c r="I47" s="212">
        <v>45838</v>
      </c>
      <c r="J47" s="269"/>
      <c r="K47" s="212">
        <v>45747</v>
      </c>
      <c r="L47" s="212">
        <v>45657</v>
      </c>
      <c r="M47" s="212">
        <v>45565</v>
      </c>
      <c r="N47" s="212">
        <v>45473</v>
      </c>
      <c r="O47" s="269"/>
      <c r="P47" s="212">
        <v>45382</v>
      </c>
      <c r="Q47" s="212">
        <v>45291</v>
      </c>
      <c r="R47" s="212">
        <v>45199</v>
      </c>
      <c r="S47" s="212">
        <v>45107</v>
      </c>
      <c r="T47" s="269"/>
      <c r="U47" s="212">
        <v>45016</v>
      </c>
      <c r="V47" s="212">
        <v>44926</v>
      </c>
      <c r="W47" s="212">
        <v>44834</v>
      </c>
      <c r="X47" s="212">
        <v>44742</v>
      </c>
      <c r="Y47" s="269"/>
      <c r="Z47" s="212">
        <v>44651</v>
      </c>
      <c r="AA47" s="212">
        <v>44561</v>
      </c>
      <c r="AB47" s="212">
        <v>44469</v>
      </c>
      <c r="AC47" s="212">
        <v>44377</v>
      </c>
      <c r="AD47" s="269"/>
      <c r="AE47" s="212">
        <f t="shared" ref="AE47:AH47" si="1">AE9</f>
        <v>44286</v>
      </c>
      <c r="AF47" s="212">
        <f t="shared" si="1"/>
        <v>44196</v>
      </c>
      <c r="AG47" s="212">
        <f t="shared" si="1"/>
        <v>44104</v>
      </c>
      <c r="AH47" s="212">
        <f t="shared" si="1"/>
        <v>44012</v>
      </c>
      <c r="AI47" s="269"/>
      <c r="AJ47" s="422">
        <v>43921</v>
      </c>
      <c r="AK47" s="422">
        <v>43830</v>
      </c>
      <c r="AL47" s="422">
        <v>43738</v>
      </c>
      <c r="AM47" s="212">
        <f>AM9</f>
        <v>43646</v>
      </c>
      <c r="AN47" s="269"/>
      <c r="AO47" s="422">
        <v>43555</v>
      </c>
      <c r="AP47" s="422">
        <v>43465</v>
      </c>
      <c r="AQ47" s="422">
        <v>43373</v>
      </c>
      <c r="AR47" s="212">
        <v>43281</v>
      </c>
      <c r="AS47" s="269"/>
      <c r="AT47" s="212">
        <v>43190</v>
      </c>
      <c r="AU47" s="212">
        <v>43100</v>
      </c>
      <c r="AV47" s="212">
        <v>43008</v>
      </c>
      <c r="AW47" s="212">
        <v>42916</v>
      </c>
      <c r="AX47" s="269"/>
      <c r="AY47" s="212">
        <v>42825</v>
      </c>
      <c r="AZ47" s="212">
        <v>42735</v>
      </c>
      <c r="BA47" s="212">
        <v>42643</v>
      </c>
      <c r="BB47" s="212">
        <v>42551</v>
      </c>
      <c r="BC47" s="269"/>
      <c r="BD47" s="212">
        <v>42460</v>
      </c>
      <c r="BE47" s="212">
        <v>42369</v>
      </c>
      <c r="BF47" s="212">
        <v>42277</v>
      </c>
      <c r="BG47" s="212">
        <v>42185</v>
      </c>
      <c r="BH47" s="269"/>
      <c r="BI47" s="212">
        <v>42094</v>
      </c>
      <c r="BJ47" s="212">
        <v>42004</v>
      </c>
      <c r="BK47" s="212">
        <v>41912</v>
      </c>
      <c r="BL47" s="212" t="s">
        <v>124</v>
      </c>
      <c r="BM47" s="269"/>
      <c r="BN47" s="212">
        <v>41729</v>
      </c>
      <c r="BO47" s="212">
        <v>41639</v>
      </c>
      <c r="BP47" s="212">
        <v>41547</v>
      </c>
      <c r="BQ47" s="423" t="s">
        <v>8</v>
      </c>
      <c r="BR47" s="269"/>
      <c r="BS47" s="212">
        <v>41364</v>
      </c>
      <c r="BT47" s="212">
        <v>41274</v>
      </c>
      <c r="BU47" s="212">
        <v>41182</v>
      </c>
      <c r="BV47" s="212">
        <v>41182</v>
      </c>
      <c r="BW47" s="212" t="s">
        <v>9</v>
      </c>
      <c r="BX47" s="269"/>
      <c r="BY47" s="212">
        <v>40999</v>
      </c>
      <c r="BZ47" s="212">
        <v>40908</v>
      </c>
      <c r="CA47" s="212">
        <v>40816</v>
      </c>
      <c r="CB47" s="423" t="s">
        <v>125</v>
      </c>
    </row>
    <row r="48" spans="1:80" ht="23.7" hidden="1" customHeight="1" thickBot="1">
      <c r="B48" s="47" t="s">
        <v>126</v>
      </c>
      <c r="C48" s="47" t="s">
        <v>127</v>
      </c>
      <c r="D48" s="274"/>
      <c r="E48" s="274"/>
      <c r="F48" s="274"/>
      <c r="G48" s="263" t="s">
        <v>11</v>
      </c>
      <c r="H48" s="263" t="s">
        <v>12</v>
      </c>
      <c r="I48" s="263" t="s">
        <v>13</v>
      </c>
      <c r="J48" s="264"/>
      <c r="K48" s="263" t="s">
        <v>14</v>
      </c>
      <c r="L48" s="264" t="s">
        <v>15</v>
      </c>
      <c r="M48" s="264" t="s">
        <v>16</v>
      </c>
      <c r="N48" s="264" t="s">
        <v>17</v>
      </c>
      <c r="O48" s="264"/>
      <c r="P48" s="320" t="s">
        <v>18</v>
      </c>
      <c r="Q48" s="321" t="s">
        <v>19</v>
      </c>
      <c r="R48" s="321" t="s">
        <v>20</v>
      </c>
      <c r="S48" s="321" t="s">
        <v>21</v>
      </c>
      <c r="T48" s="264"/>
      <c r="U48" s="321" t="s">
        <v>22</v>
      </c>
      <c r="V48" s="321" t="s">
        <v>23</v>
      </c>
      <c r="W48" s="321" t="s">
        <v>24</v>
      </c>
      <c r="X48" s="321" t="s">
        <v>25</v>
      </c>
      <c r="Y48" s="264"/>
      <c r="Z48" s="321" t="s">
        <v>26</v>
      </c>
      <c r="AA48" s="321" t="s">
        <v>27</v>
      </c>
      <c r="AB48" s="321" t="s">
        <v>28</v>
      </c>
      <c r="AC48" s="321" t="s">
        <v>29</v>
      </c>
      <c r="AD48" s="264"/>
      <c r="AE48" s="321" t="s">
        <v>30</v>
      </c>
      <c r="AF48" s="321" t="s">
        <v>31</v>
      </c>
      <c r="AG48" s="321" t="s">
        <v>32</v>
      </c>
      <c r="AH48" s="321" t="s">
        <v>33</v>
      </c>
      <c r="AI48" s="264"/>
      <c r="AJ48" s="321" t="s">
        <v>34</v>
      </c>
      <c r="AK48" s="321" t="s">
        <v>35</v>
      </c>
      <c r="AL48" s="321" t="s">
        <v>36</v>
      </c>
      <c r="AM48" s="321" t="s">
        <v>37</v>
      </c>
      <c r="AN48" s="264"/>
      <c r="AO48" s="321" t="s">
        <v>38</v>
      </c>
      <c r="AP48" s="321" t="s">
        <v>39</v>
      </c>
      <c r="AQ48" s="321" t="s">
        <v>40</v>
      </c>
      <c r="AR48" s="321" t="s">
        <v>41</v>
      </c>
      <c r="AS48" s="264"/>
      <c r="AT48" s="321" t="s">
        <v>42</v>
      </c>
      <c r="AU48" s="321" t="s">
        <v>43</v>
      </c>
      <c r="AV48" s="321" t="s">
        <v>44</v>
      </c>
      <c r="AW48" s="321" t="s">
        <v>45</v>
      </c>
      <c r="AX48" s="264"/>
      <c r="AY48" s="321" t="s">
        <v>46</v>
      </c>
      <c r="AZ48" s="321" t="s">
        <v>47</v>
      </c>
      <c r="BA48" s="321" t="s">
        <v>48</v>
      </c>
      <c r="BB48" s="322" t="s">
        <v>49</v>
      </c>
      <c r="BC48" s="338"/>
      <c r="BD48" s="321" t="s">
        <v>50</v>
      </c>
      <c r="BE48" s="321" t="s">
        <v>51</v>
      </c>
      <c r="BF48" s="321" t="s">
        <v>52</v>
      </c>
      <c r="BG48" s="322" t="s">
        <v>53</v>
      </c>
      <c r="BH48" s="338"/>
      <c r="BI48" s="321" t="s">
        <v>54</v>
      </c>
      <c r="BJ48" s="321" t="s">
        <v>55</v>
      </c>
      <c r="BK48" s="321" t="s">
        <v>56</v>
      </c>
      <c r="BL48" s="321" t="s">
        <v>57</v>
      </c>
      <c r="BM48" s="264"/>
      <c r="BN48" s="321" t="s">
        <v>58</v>
      </c>
      <c r="BO48" s="321" t="s">
        <v>59</v>
      </c>
      <c r="BP48" s="321" t="s">
        <v>60</v>
      </c>
      <c r="BQ48" s="322" t="s">
        <v>61</v>
      </c>
      <c r="BR48" s="338"/>
      <c r="BS48" s="321" t="s">
        <v>62</v>
      </c>
      <c r="BT48" s="321" t="s">
        <v>63</v>
      </c>
      <c r="BU48" s="321" t="s">
        <v>64</v>
      </c>
      <c r="BV48" s="321" t="s">
        <v>64</v>
      </c>
      <c r="BW48" s="322" t="s">
        <v>65</v>
      </c>
      <c r="BX48" s="338"/>
      <c r="BY48" s="321" t="s">
        <v>66</v>
      </c>
      <c r="BZ48" s="321" t="s">
        <v>67</v>
      </c>
      <c r="CA48" s="321" t="s">
        <v>68</v>
      </c>
      <c r="CB48" s="321" t="s">
        <v>69</v>
      </c>
    </row>
    <row r="49" spans="2:80" s="42" customFormat="1" ht="16.95" customHeight="1" thickBot="1">
      <c r="B49" s="49" t="s">
        <v>70</v>
      </c>
      <c r="C49" s="49" t="s">
        <v>128</v>
      </c>
      <c r="D49" s="213"/>
      <c r="E49" s="213"/>
      <c r="F49" s="344">
        <f>SUM(F50:F62)</f>
        <v>814327</v>
      </c>
      <c r="G49" s="344">
        <f>SUM(G50:G62)</f>
        <v>668151</v>
      </c>
      <c r="H49" s="344">
        <f>SUM(H50:H62)</f>
        <v>710505</v>
      </c>
      <c r="I49" s="344">
        <f>SUM(I50:I62)</f>
        <v>658255</v>
      </c>
      <c r="J49" s="329"/>
      <c r="K49" s="344">
        <f>SUM(K50:K62)</f>
        <v>791087</v>
      </c>
      <c r="L49" s="344">
        <f>SUM(L50:L62)</f>
        <v>647465</v>
      </c>
      <c r="M49" s="344">
        <f t="shared" ref="M49:CB49" si="2">SUM(M50:M62)</f>
        <v>574580</v>
      </c>
      <c r="N49" s="344">
        <f t="shared" si="2"/>
        <v>527319</v>
      </c>
      <c r="O49" s="329"/>
      <c r="P49" s="344">
        <f t="shared" si="2"/>
        <v>597276</v>
      </c>
      <c r="Q49" s="344">
        <f t="shared" si="2"/>
        <v>486724</v>
      </c>
      <c r="R49" s="344">
        <f t="shared" si="2"/>
        <v>540911</v>
      </c>
      <c r="S49" s="344">
        <f t="shared" si="2"/>
        <v>631907</v>
      </c>
      <c r="T49" s="329"/>
      <c r="U49" s="344">
        <f t="shared" si="2"/>
        <v>603980</v>
      </c>
      <c r="V49" s="344">
        <f t="shared" si="2"/>
        <v>640069</v>
      </c>
      <c r="W49" s="344">
        <f t="shared" si="2"/>
        <v>579173</v>
      </c>
      <c r="X49" s="344">
        <f t="shared" si="2"/>
        <v>483994</v>
      </c>
      <c r="Y49" s="329"/>
      <c r="Z49" s="344">
        <f t="shared" si="2"/>
        <v>364404</v>
      </c>
      <c r="AA49" s="344">
        <f t="shared" si="2"/>
        <v>586217</v>
      </c>
      <c r="AB49" s="344">
        <f t="shared" si="2"/>
        <v>712705</v>
      </c>
      <c r="AC49" s="344">
        <f t="shared" si="2"/>
        <v>661292</v>
      </c>
      <c r="AD49" s="329"/>
      <c r="AE49" s="344">
        <f t="shared" si="2"/>
        <v>756587</v>
      </c>
      <c r="AF49" s="344">
        <f t="shared" si="2"/>
        <v>504994</v>
      </c>
      <c r="AG49" s="344">
        <f t="shared" si="2"/>
        <v>429864</v>
      </c>
      <c r="AH49" s="344">
        <f t="shared" si="2"/>
        <v>400092</v>
      </c>
      <c r="AI49" s="329"/>
      <c r="AJ49" s="344">
        <f t="shared" si="2"/>
        <v>283629</v>
      </c>
      <c r="AK49" s="344">
        <f t="shared" si="2"/>
        <v>228055</v>
      </c>
      <c r="AL49" s="344">
        <f t="shared" si="2"/>
        <v>256597</v>
      </c>
      <c r="AM49" s="344">
        <f t="shared" si="2"/>
        <v>226618</v>
      </c>
      <c r="AN49" s="329"/>
      <c r="AO49" s="344">
        <f t="shared" si="2"/>
        <v>191703</v>
      </c>
      <c r="AP49" s="344">
        <f t="shared" si="2"/>
        <v>183797</v>
      </c>
      <c r="AQ49" s="344">
        <f t="shared" si="2"/>
        <v>179284</v>
      </c>
      <c r="AR49" s="344">
        <f t="shared" si="2"/>
        <v>203153</v>
      </c>
      <c r="AS49" s="329"/>
      <c r="AT49" s="344">
        <f t="shared" si="2"/>
        <v>162459</v>
      </c>
      <c r="AU49" s="344">
        <f t="shared" si="2"/>
        <v>145050</v>
      </c>
      <c r="AV49" s="344">
        <f t="shared" si="2"/>
        <v>146367</v>
      </c>
      <c r="AW49" s="344">
        <f t="shared" si="2"/>
        <v>157156</v>
      </c>
      <c r="AX49" s="329"/>
      <c r="AY49" s="344">
        <f t="shared" si="2"/>
        <v>122832</v>
      </c>
      <c r="AZ49" s="344">
        <f t="shared" si="2"/>
        <v>122874</v>
      </c>
      <c r="BA49" s="344">
        <f t="shared" si="2"/>
        <v>118629</v>
      </c>
      <c r="BB49" s="344">
        <f t="shared" si="2"/>
        <v>112035</v>
      </c>
      <c r="BC49" s="329"/>
      <c r="BD49" s="344">
        <f t="shared" si="2"/>
        <v>108157</v>
      </c>
      <c r="BE49" s="344">
        <f t="shared" si="2"/>
        <v>81812</v>
      </c>
      <c r="BF49" s="344">
        <f t="shared" si="2"/>
        <v>126662</v>
      </c>
      <c r="BG49" s="344">
        <f t="shared" si="2"/>
        <v>199021</v>
      </c>
      <c r="BH49" s="329"/>
      <c r="BI49" s="344">
        <f t="shared" si="2"/>
        <v>158882</v>
      </c>
      <c r="BJ49" s="344">
        <f t="shared" si="2"/>
        <v>146613</v>
      </c>
      <c r="BK49" s="344">
        <f t="shared" si="2"/>
        <v>138868</v>
      </c>
      <c r="BL49" s="344">
        <f t="shared" si="2"/>
        <v>179545</v>
      </c>
      <c r="BM49" s="329"/>
      <c r="BN49" s="344">
        <f t="shared" si="2"/>
        <v>160369</v>
      </c>
      <c r="BO49" s="344">
        <f t="shared" si="2"/>
        <v>156937</v>
      </c>
      <c r="BP49" s="344">
        <f t="shared" si="2"/>
        <v>113775</v>
      </c>
      <c r="BQ49" s="344">
        <f t="shared" si="2"/>
        <v>114544</v>
      </c>
      <c r="BR49" s="329"/>
      <c r="BS49" s="344">
        <f t="shared" si="2"/>
        <v>106184</v>
      </c>
      <c r="BT49" s="344">
        <f t="shared" si="2"/>
        <v>100536</v>
      </c>
      <c r="BU49" s="344">
        <f t="shared" si="2"/>
        <v>97088</v>
      </c>
      <c r="BV49" s="344">
        <f t="shared" si="2"/>
        <v>97088</v>
      </c>
      <c r="BW49" s="344">
        <f t="shared" si="2"/>
        <v>111413</v>
      </c>
      <c r="BX49" s="329"/>
      <c r="BY49" s="344">
        <v>93874</v>
      </c>
      <c r="BZ49" s="344">
        <f t="shared" si="2"/>
        <v>69957</v>
      </c>
      <c r="CA49" s="344">
        <f t="shared" si="2"/>
        <v>97806</v>
      </c>
      <c r="CB49" s="344">
        <f t="shared" si="2"/>
        <v>112252</v>
      </c>
    </row>
    <row r="50" spans="2:80" ht="16.95" customHeight="1">
      <c r="B50" s="54" t="s">
        <v>129</v>
      </c>
      <c r="C50" s="54" t="s">
        <v>130</v>
      </c>
      <c r="D50" s="272"/>
      <c r="E50" s="272"/>
      <c r="F50" s="431">
        <v>164928</v>
      </c>
      <c r="G50" s="345">
        <v>202555</v>
      </c>
      <c r="H50" s="345">
        <v>233527</v>
      </c>
      <c r="I50" s="346">
        <v>176029</v>
      </c>
      <c r="J50" s="314"/>
      <c r="K50" s="345">
        <v>240983</v>
      </c>
      <c r="L50" s="345">
        <v>200857</v>
      </c>
      <c r="M50" s="347">
        <v>213528</v>
      </c>
      <c r="N50" s="346">
        <v>174302</v>
      </c>
      <c r="O50" s="314"/>
      <c r="P50" s="345">
        <v>219643</v>
      </c>
      <c r="Q50" s="345">
        <v>179352</v>
      </c>
      <c r="R50" s="345">
        <v>248084</v>
      </c>
      <c r="S50" s="346">
        <v>176115</v>
      </c>
      <c r="T50" s="314"/>
      <c r="U50" s="345">
        <v>144450</v>
      </c>
      <c r="V50" s="345">
        <v>159742</v>
      </c>
      <c r="W50" s="345">
        <v>253024</v>
      </c>
      <c r="X50" s="346">
        <v>253440</v>
      </c>
      <c r="Y50" s="314"/>
      <c r="Z50" s="345">
        <v>147489</v>
      </c>
      <c r="AA50" s="345">
        <v>196270</v>
      </c>
      <c r="AB50" s="345">
        <v>280523</v>
      </c>
      <c r="AC50" s="346">
        <v>186890</v>
      </c>
      <c r="AD50" s="314"/>
      <c r="AE50" s="347">
        <v>126768</v>
      </c>
      <c r="AF50" s="345">
        <v>111522</v>
      </c>
      <c r="AG50" s="347">
        <v>113898</v>
      </c>
      <c r="AH50" s="346">
        <v>111170</v>
      </c>
      <c r="AI50" s="314"/>
      <c r="AJ50" s="345">
        <v>94295</v>
      </c>
      <c r="AK50" s="345">
        <v>63457</v>
      </c>
      <c r="AL50" s="345">
        <v>98955</v>
      </c>
      <c r="AM50" s="346">
        <v>92954</v>
      </c>
      <c r="AN50" s="314"/>
      <c r="AO50" s="347">
        <v>85605</v>
      </c>
      <c r="AP50" s="347">
        <v>84505</v>
      </c>
      <c r="AQ50" s="347">
        <v>103966</v>
      </c>
      <c r="AR50" s="346">
        <v>106445</v>
      </c>
      <c r="AS50" s="314"/>
      <c r="AT50" s="345">
        <v>52941</v>
      </c>
      <c r="AU50" s="345">
        <v>34474</v>
      </c>
      <c r="AV50" s="345">
        <v>59975</v>
      </c>
      <c r="AW50" s="346">
        <v>55615</v>
      </c>
      <c r="AX50" s="314"/>
      <c r="AY50" s="345">
        <f>21168+795</f>
        <v>21963</v>
      </c>
      <c r="AZ50" s="345">
        <f>15592+4986</f>
        <v>20578</v>
      </c>
      <c r="BA50" s="347">
        <f>14588+4988</f>
        <v>19576</v>
      </c>
      <c r="BB50" s="346">
        <v>12073</v>
      </c>
      <c r="BC50" s="314"/>
      <c r="BD50" s="345">
        <f>10694+6078</f>
        <v>16772</v>
      </c>
      <c r="BE50" s="345">
        <f>21475+5238</f>
        <v>26713</v>
      </c>
      <c r="BF50" s="345">
        <v>13940</v>
      </c>
      <c r="BG50" s="346">
        <v>5545</v>
      </c>
      <c r="BH50" s="314"/>
      <c r="BI50" s="347">
        <v>9310</v>
      </c>
      <c r="BJ50" s="347">
        <v>14619</v>
      </c>
      <c r="BK50" s="347">
        <v>8337</v>
      </c>
      <c r="BL50" s="346">
        <v>8158</v>
      </c>
      <c r="BM50" s="314"/>
      <c r="BN50" s="347">
        <v>10646</v>
      </c>
      <c r="BO50" s="347">
        <v>7509</v>
      </c>
      <c r="BP50" s="347">
        <v>8011</v>
      </c>
      <c r="BQ50" s="346">
        <v>7777</v>
      </c>
      <c r="BR50" s="314"/>
      <c r="BS50" s="347">
        <v>5036</v>
      </c>
      <c r="BT50" s="347">
        <v>4909</v>
      </c>
      <c r="BU50" s="347">
        <v>2711</v>
      </c>
      <c r="BV50" s="347">
        <v>2711</v>
      </c>
      <c r="BW50" s="346">
        <v>4151</v>
      </c>
      <c r="BX50" s="314"/>
      <c r="BY50" s="347">
        <v>2472</v>
      </c>
      <c r="BZ50" s="347">
        <v>1372</v>
      </c>
      <c r="CA50" s="347">
        <v>4734</v>
      </c>
      <c r="CB50" s="346">
        <v>2435</v>
      </c>
    </row>
    <row r="51" spans="2:80" ht="16.95" customHeight="1">
      <c r="B51" s="50" t="s">
        <v>131</v>
      </c>
      <c r="C51" s="50" t="s">
        <v>132</v>
      </c>
      <c r="D51" s="272"/>
      <c r="E51" s="272"/>
      <c r="F51" s="430">
        <v>473344</v>
      </c>
      <c r="G51" s="314">
        <v>361478</v>
      </c>
      <c r="H51" s="314">
        <v>371967</v>
      </c>
      <c r="I51" s="315">
        <v>355841</v>
      </c>
      <c r="J51" s="314"/>
      <c r="K51" s="314">
        <v>337575</v>
      </c>
      <c r="L51" s="314">
        <v>231846</v>
      </c>
      <c r="M51" s="348">
        <v>211078</v>
      </c>
      <c r="N51" s="315">
        <v>177311</v>
      </c>
      <c r="O51" s="314"/>
      <c r="P51" s="314">
        <v>272354</v>
      </c>
      <c r="Q51" s="314">
        <v>241531</v>
      </c>
      <c r="R51" s="314">
        <v>208501</v>
      </c>
      <c r="S51" s="315">
        <v>198213</v>
      </c>
      <c r="T51" s="314"/>
      <c r="U51" s="314">
        <v>226424</v>
      </c>
      <c r="V51" s="314">
        <v>238539</v>
      </c>
      <c r="W51" s="314">
        <v>84862</v>
      </c>
      <c r="X51" s="315">
        <v>123411</v>
      </c>
      <c r="Y51" s="314"/>
      <c r="Z51" s="314">
        <v>116393</v>
      </c>
      <c r="AA51" s="314">
        <v>267747</v>
      </c>
      <c r="AB51" s="314">
        <v>325725</v>
      </c>
      <c r="AC51" s="315">
        <v>322046</v>
      </c>
      <c r="AD51" s="314"/>
      <c r="AE51" s="348">
        <v>362379</v>
      </c>
      <c r="AF51" s="314">
        <v>207724</v>
      </c>
      <c r="AG51" s="348">
        <v>208061</v>
      </c>
      <c r="AH51" s="315">
        <v>217274</v>
      </c>
      <c r="AI51" s="314"/>
      <c r="AJ51" s="314">
        <v>130258</v>
      </c>
      <c r="AK51" s="314">
        <v>113222</v>
      </c>
      <c r="AL51" s="314">
        <v>115085</v>
      </c>
      <c r="AM51" s="315">
        <v>76608</v>
      </c>
      <c r="AN51" s="314"/>
      <c r="AO51" s="348">
        <v>88276</v>
      </c>
      <c r="AP51" s="348">
        <v>78899</v>
      </c>
      <c r="AQ51" s="348">
        <v>45729</v>
      </c>
      <c r="AR51" s="315">
        <v>68412</v>
      </c>
      <c r="AS51" s="314"/>
      <c r="AT51" s="314">
        <v>89578</v>
      </c>
      <c r="AU51" s="314">
        <v>88821</v>
      </c>
      <c r="AV51" s="314">
        <v>54841</v>
      </c>
      <c r="AW51" s="315">
        <v>56620</v>
      </c>
      <c r="AX51" s="314"/>
      <c r="AY51" s="314">
        <v>54401</v>
      </c>
      <c r="AZ51" s="314">
        <v>69070</v>
      </c>
      <c r="BA51" s="348">
        <v>56665</v>
      </c>
      <c r="BB51" s="315">
        <v>51615</v>
      </c>
      <c r="BC51" s="314"/>
      <c r="BD51" s="314">
        <v>54237</v>
      </c>
      <c r="BE51" s="314">
        <v>18182</v>
      </c>
      <c r="BF51" s="314">
        <v>15057</v>
      </c>
      <c r="BG51" s="315">
        <v>50900</v>
      </c>
      <c r="BH51" s="314"/>
      <c r="BI51" s="348">
        <v>66356</v>
      </c>
      <c r="BJ51" s="348">
        <v>69002</v>
      </c>
      <c r="BK51" s="348">
        <v>39418</v>
      </c>
      <c r="BL51" s="315">
        <v>62253</v>
      </c>
      <c r="BM51" s="314"/>
      <c r="BN51" s="348">
        <v>61232</v>
      </c>
      <c r="BO51" s="348">
        <v>57967</v>
      </c>
      <c r="BP51" s="348">
        <v>45466</v>
      </c>
      <c r="BQ51" s="315">
        <v>44929</v>
      </c>
      <c r="BR51" s="314"/>
      <c r="BS51" s="348">
        <v>42981</v>
      </c>
      <c r="BT51" s="348">
        <v>29886</v>
      </c>
      <c r="BU51" s="348">
        <v>39188</v>
      </c>
      <c r="BV51" s="348">
        <v>39188</v>
      </c>
      <c r="BW51" s="315">
        <v>43067</v>
      </c>
      <c r="BX51" s="314"/>
      <c r="BY51" s="348">
        <v>31593</v>
      </c>
      <c r="BZ51" s="348">
        <v>16900</v>
      </c>
      <c r="CA51" s="348">
        <v>44574</v>
      </c>
      <c r="CB51" s="315">
        <v>37899</v>
      </c>
    </row>
    <row r="52" spans="2:80" ht="16.95" customHeight="1">
      <c r="B52" s="50" t="s">
        <v>133</v>
      </c>
      <c r="C52" s="50" t="s">
        <v>134</v>
      </c>
      <c r="D52" s="272"/>
      <c r="E52" s="272"/>
      <c r="F52" s="430">
        <v>18120</v>
      </c>
      <c r="G52" s="314">
        <v>14326</v>
      </c>
      <c r="H52" s="314">
        <v>16923</v>
      </c>
      <c r="I52" s="315">
        <v>21481</v>
      </c>
      <c r="J52" s="314"/>
      <c r="K52" s="314">
        <v>18173</v>
      </c>
      <c r="L52" s="314">
        <v>15436</v>
      </c>
      <c r="M52" s="348">
        <v>16431</v>
      </c>
      <c r="N52" s="315">
        <v>20703</v>
      </c>
      <c r="O52" s="314"/>
      <c r="P52" s="314">
        <v>16146</v>
      </c>
      <c r="Q52" s="314">
        <v>12375</v>
      </c>
      <c r="R52" s="314">
        <v>15433</v>
      </c>
      <c r="S52" s="315">
        <v>23405</v>
      </c>
      <c r="T52" s="314"/>
      <c r="U52" s="314">
        <v>15831</v>
      </c>
      <c r="V52" s="314">
        <v>13001</v>
      </c>
      <c r="W52" s="314">
        <v>21486</v>
      </c>
      <c r="X52" s="315">
        <v>25652</v>
      </c>
      <c r="Y52" s="314"/>
      <c r="Z52" s="314">
        <v>14065</v>
      </c>
      <c r="AA52" s="314">
        <v>10746</v>
      </c>
      <c r="AB52" s="314">
        <v>12820</v>
      </c>
      <c r="AC52" s="315">
        <v>22536</v>
      </c>
      <c r="AD52" s="314"/>
      <c r="AE52" s="348">
        <v>11280</v>
      </c>
      <c r="AF52" s="314">
        <v>8784</v>
      </c>
      <c r="AG52" s="348">
        <v>15577</v>
      </c>
      <c r="AH52" s="315">
        <v>19600</v>
      </c>
      <c r="AI52" s="314"/>
      <c r="AJ52" s="314">
        <v>9145</v>
      </c>
      <c r="AK52" s="314">
        <v>11820</v>
      </c>
      <c r="AL52" s="314">
        <v>10535</v>
      </c>
      <c r="AM52" s="315">
        <v>17093</v>
      </c>
      <c r="AN52" s="314"/>
      <c r="AO52" s="348">
        <v>8362</v>
      </c>
      <c r="AP52" s="348">
        <v>5944</v>
      </c>
      <c r="AQ52" s="348">
        <v>17788</v>
      </c>
      <c r="AR52" s="315">
        <v>14300</v>
      </c>
      <c r="AS52" s="314"/>
      <c r="AT52" s="314">
        <v>6962</v>
      </c>
      <c r="AU52" s="314">
        <v>4359</v>
      </c>
      <c r="AV52" s="314">
        <v>14684</v>
      </c>
      <c r="AW52" s="315">
        <v>11513</v>
      </c>
      <c r="AX52" s="314"/>
      <c r="AY52" s="314">
        <v>5027</v>
      </c>
      <c r="AZ52" s="314">
        <v>3651</v>
      </c>
      <c r="BA52" s="348">
        <v>11278</v>
      </c>
      <c r="BB52" s="315">
        <v>8856</v>
      </c>
      <c r="BC52" s="314"/>
      <c r="BD52" s="314">
        <v>5303</v>
      </c>
      <c r="BE52" s="314">
        <v>3361</v>
      </c>
      <c r="BF52" s="314">
        <v>12794</v>
      </c>
      <c r="BG52" s="315">
        <v>11215</v>
      </c>
      <c r="BH52" s="314"/>
      <c r="BI52" s="348">
        <v>5828</v>
      </c>
      <c r="BJ52" s="348">
        <v>3466</v>
      </c>
      <c r="BK52" s="348">
        <v>6129</v>
      </c>
      <c r="BL52" s="315">
        <v>8730</v>
      </c>
      <c r="BM52" s="314"/>
      <c r="BN52" s="348">
        <v>4676</v>
      </c>
      <c r="BO52" s="348">
        <v>3242</v>
      </c>
      <c r="BP52" s="348">
        <v>6490</v>
      </c>
      <c r="BQ52" s="315">
        <v>8752</v>
      </c>
      <c r="BR52" s="314"/>
      <c r="BS52" s="348">
        <v>4269</v>
      </c>
      <c r="BT52" s="348">
        <v>3799</v>
      </c>
      <c r="BU52" s="348">
        <v>3997</v>
      </c>
      <c r="BV52" s="348">
        <v>3997</v>
      </c>
      <c r="BW52" s="315">
        <v>7436</v>
      </c>
      <c r="BX52" s="314"/>
      <c r="BY52" s="348">
        <v>3863</v>
      </c>
      <c r="BZ52" s="348">
        <v>2963</v>
      </c>
      <c r="CA52" s="348">
        <v>2565</v>
      </c>
      <c r="CB52" s="315">
        <v>4801</v>
      </c>
    </row>
    <row r="53" spans="2:80" ht="16.95" customHeight="1">
      <c r="B53" s="50" t="s">
        <v>77</v>
      </c>
      <c r="C53" s="50" t="s">
        <v>78</v>
      </c>
      <c r="D53" s="272"/>
      <c r="E53" s="272"/>
      <c r="F53" s="430">
        <v>37954</v>
      </c>
      <c r="G53" s="314">
        <v>10718</v>
      </c>
      <c r="H53" s="314">
        <v>14029</v>
      </c>
      <c r="I53" s="315">
        <v>15492</v>
      </c>
      <c r="J53" s="314"/>
      <c r="K53" s="314">
        <v>65470</v>
      </c>
      <c r="L53" s="314">
        <v>116645</v>
      </c>
      <c r="M53" s="348">
        <v>38173</v>
      </c>
      <c r="N53" s="315">
        <v>69190</v>
      </c>
      <c r="O53" s="314"/>
      <c r="P53" s="314">
        <v>21011</v>
      </c>
      <c r="Q53" s="314">
        <v>14140</v>
      </c>
      <c r="R53" s="314">
        <v>20578</v>
      </c>
      <c r="S53" s="315">
        <v>22006</v>
      </c>
      <c r="T53" s="314"/>
      <c r="U53" s="314">
        <v>2194</v>
      </c>
      <c r="V53" s="314">
        <v>38662</v>
      </c>
      <c r="W53" s="314">
        <v>29402</v>
      </c>
      <c r="X53" s="315">
        <v>34064</v>
      </c>
      <c r="Y53" s="314"/>
      <c r="Z53" s="314">
        <v>42819</v>
      </c>
      <c r="AA53" s="314">
        <v>38213</v>
      </c>
      <c r="AB53" s="314">
        <v>25573</v>
      </c>
      <c r="AC53" s="315">
        <v>48574</v>
      </c>
      <c r="AD53" s="314"/>
      <c r="AE53" s="348">
        <v>184930</v>
      </c>
      <c r="AF53" s="314">
        <v>136679</v>
      </c>
      <c r="AG53" s="348">
        <v>53494</v>
      </c>
      <c r="AH53" s="315">
        <v>18333</v>
      </c>
      <c r="AI53" s="314"/>
      <c r="AJ53" s="314">
        <v>13402</v>
      </c>
      <c r="AK53" s="314">
        <v>8364</v>
      </c>
      <c r="AL53" s="314">
        <v>13020</v>
      </c>
      <c r="AM53" s="315">
        <v>11055</v>
      </c>
      <c r="AN53" s="314"/>
      <c r="AO53" s="348">
        <v>7266</v>
      </c>
      <c r="AP53" s="348">
        <v>12551</v>
      </c>
      <c r="AQ53" s="348">
        <v>9941</v>
      </c>
      <c r="AR53" s="315">
        <v>10489</v>
      </c>
      <c r="AS53" s="314"/>
      <c r="AT53" s="314">
        <v>8746</v>
      </c>
      <c r="AU53" s="314">
        <v>4643</v>
      </c>
      <c r="AV53" s="314">
        <v>2929</v>
      </c>
      <c r="AW53" s="315">
        <v>3978</v>
      </c>
      <c r="AX53" s="314"/>
      <c r="AY53" s="314">
        <v>2591</v>
      </c>
      <c r="AZ53" s="314">
        <v>2494</v>
      </c>
      <c r="BA53" s="348">
        <v>1301</v>
      </c>
      <c r="BB53" s="315">
        <v>2165</v>
      </c>
      <c r="BC53" s="314"/>
      <c r="BD53" s="314">
        <v>3410</v>
      </c>
      <c r="BE53" s="314">
        <v>6521</v>
      </c>
      <c r="BF53" s="314">
        <v>8675</v>
      </c>
      <c r="BG53" s="315">
        <v>5655</v>
      </c>
      <c r="BH53" s="314"/>
      <c r="BI53" s="348">
        <v>20579</v>
      </c>
      <c r="BJ53" s="348">
        <v>4054</v>
      </c>
      <c r="BK53" s="348">
        <v>4239</v>
      </c>
      <c r="BL53" s="315">
        <v>204</v>
      </c>
      <c r="BM53" s="314"/>
      <c r="BN53" s="348">
        <v>3648</v>
      </c>
      <c r="BO53" s="348">
        <v>2432</v>
      </c>
      <c r="BP53" s="348">
        <v>2613</v>
      </c>
      <c r="BQ53" s="315">
        <v>2860</v>
      </c>
      <c r="BR53" s="314"/>
      <c r="BS53" s="348">
        <v>7218</v>
      </c>
      <c r="BT53" s="348">
        <v>11602</v>
      </c>
      <c r="BU53" s="348" t="s">
        <v>76</v>
      </c>
      <c r="BV53" s="348" t="s">
        <v>76</v>
      </c>
      <c r="BW53" s="315">
        <v>8307</v>
      </c>
      <c r="BX53" s="314"/>
      <c r="BY53" s="348">
        <v>6386</v>
      </c>
      <c r="BZ53" s="348">
        <v>4001</v>
      </c>
      <c r="CA53" s="348">
        <v>4823</v>
      </c>
      <c r="CB53" s="315">
        <v>2918</v>
      </c>
    </row>
    <row r="54" spans="2:80" ht="16.95" customHeight="1">
      <c r="B54" s="50" t="s">
        <v>135</v>
      </c>
      <c r="C54" s="50" t="s">
        <v>136</v>
      </c>
      <c r="D54" s="272"/>
      <c r="E54" s="272"/>
      <c r="F54" s="430">
        <v>5777</v>
      </c>
      <c r="G54" s="314">
        <v>6467</v>
      </c>
      <c r="H54" s="314">
        <v>6467</v>
      </c>
      <c r="I54" s="315">
        <v>7082</v>
      </c>
      <c r="J54" s="314"/>
      <c r="K54" s="314">
        <v>8638</v>
      </c>
      <c r="L54" s="314">
        <v>9945</v>
      </c>
      <c r="M54" s="348">
        <v>14501</v>
      </c>
      <c r="N54" s="315">
        <v>8357</v>
      </c>
      <c r="O54" s="314"/>
      <c r="P54" s="314" t="s">
        <v>76</v>
      </c>
      <c r="Q54" s="314" t="s">
        <v>76</v>
      </c>
      <c r="R54" s="314">
        <v>610</v>
      </c>
      <c r="S54" s="315">
        <v>156666</v>
      </c>
      <c r="T54" s="314"/>
      <c r="U54" s="314" t="s">
        <v>76</v>
      </c>
      <c r="V54" s="314">
        <v>159146</v>
      </c>
      <c r="W54" s="314">
        <v>164945</v>
      </c>
      <c r="X54" s="315">
        <v>28846</v>
      </c>
      <c r="Y54" s="314"/>
      <c r="Z54" s="314"/>
      <c r="AA54" s="314"/>
      <c r="AB54" s="314"/>
      <c r="AC54" s="315"/>
      <c r="AD54" s="314"/>
      <c r="AE54" s="348" t="s">
        <v>76</v>
      </c>
      <c r="AF54" s="314" t="s">
        <v>76</v>
      </c>
      <c r="AG54" s="348" t="s">
        <v>76</v>
      </c>
      <c r="AH54" s="315"/>
      <c r="AI54" s="314"/>
      <c r="AJ54" s="314" t="s">
        <v>76</v>
      </c>
      <c r="AK54" s="314" t="s">
        <v>76</v>
      </c>
      <c r="AL54" s="314" t="s">
        <v>76</v>
      </c>
      <c r="AM54" s="315"/>
      <c r="AN54" s="314"/>
      <c r="AO54" s="348" t="s">
        <v>76</v>
      </c>
      <c r="AP54" s="348" t="s">
        <v>76</v>
      </c>
      <c r="AQ54" s="314" t="s">
        <v>76</v>
      </c>
      <c r="AR54" s="315"/>
      <c r="AS54" s="314"/>
      <c r="AT54" s="314">
        <v>1706</v>
      </c>
      <c r="AU54" s="314">
        <v>7788</v>
      </c>
      <c r="AV54" s="314" t="s">
        <v>76</v>
      </c>
      <c r="AW54" s="315"/>
      <c r="AX54" s="314"/>
      <c r="AY54" s="314" t="s">
        <v>76</v>
      </c>
      <c r="AZ54" s="314" t="s">
        <v>76</v>
      </c>
      <c r="BA54" s="314" t="s">
        <v>76</v>
      </c>
      <c r="BB54" s="315" t="s">
        <v>76</v>
      </c>
      <c r="BC54" s="314"/>
      <c r="BD54" s="314" t="s">
        <v>76</v>
      </c>
      <c r="BE54" s="314" t="s">
        <v>76</v>
      </c>
      <c r="BF54" s="314"/>
      <c r="BG54" s="315"/>
      <c r="BH54" s="314"/>
      <c r="BI54" s="348" t="s">
        <v>76</v>
      </c>
      <c r="BJ54" s="348" t="s">
        <v>76</v>
      </c>
      <c r="BK54" s="348" t="s">
        <v>76</v>
      </c>
      <c r="BL54" s="315" t="s">
        <v>76</v>
      </c>
      <c r="BM54" s="314"/>
      <c r="BN54" s="348">
        <v>44220</v>
      </c>
      <c r="BO54" s="348">
        <v>43182</v>
      </c>
      <c r="BP54" s="348">
        <v>44495</v>
      </c>
      <c r="BQ54" s="315" t="s">
        <v>76</v>
      </c>
      <c r="BR54" s="314"/>
      <c r="BS54" s="348">
        <v>42888</v>
      </c>
      <c r="BT54" s="348" t="s">
        <v>76</v>
      </c>
      <c r="BU54" s="348" t="s">
        <v>76</v>
      </c>
      <c r="BV54" s="348" t="s">
        <v>76</v>
      </c>
      <c r="BW54" s="315" t="s">
        <v>76</v>
      </c>
      <c r="BX54" s="314"/>
      <c r="BY54" s="348">
        <v>39805</v>
      </c>
      <c r="BZ54" s="348" t="s">
        <v>76</v>
      </c>
      <c r="CA54" s="348" t="s">
        <v>76</v>
      </c>
      <c r="CB54" s="315" t="s">
        <v>76</v>
      </c>
    </row>
    <row r="55" spans="2:80" ht="16.95" customHeight="1">
      <c r="B55" s="50" t="s">
        <v>137</v>
      </c>
      <c r="C55" s="50" t="s">
        <v>138</v>
      </c>
      <c r="D55" s="272"/>
      <c r="E55" s="272"/>
      <c r="F55" s="314" t="s">
        <v>76</v>
      </c>
      <c r="G55" s="314" t="s">
        <v>76</v>
      </c>
      <c r="H55" s="314" t="s">
        <v>76</v>
      </c>
      <c r="I55" s="315" t="s">
        <v>76</v>
      </c>
      <c r="J55" s="314"/>
      <c r="K55" s="314" t="s">
        <v>76</v>
      </c>
      <c r="L55" s="314" t="s">
        <v>76</v>
      </c>
      <c r="M55" s="348" t="s">
        <v>76</v>
      </c>
      <c r="N55" s="315" t="s">
        <v>76</v>
      </c>
      <c r="O55" s="314"/>
      <c r="P55" s="314" t="s">
        <v>76</v>
      </c>
      <c r="Q55" s="314" t="s">
        <v>76</v>
      </c>
      <c r="R55" s="314" t="s">
        <v>76</v>
      </c>
      <c r="S55" s="315" t="s">
        <v>76</v>
      </c>
      <c r="T55" s="314"/>
      <c r="U55" s="314">
        <v>161917</v>
      </c>
      <c r="V55" s="314" t="s">
        <v>76</v>
      </c>
      <c r="W55" s="314" t="s">
        <v>76</v>
      </c>
      <c r="X55" s="315" t="s">
        <v>76</v>
      </c>
      <c r="Y55" s="314"/>
      <c r="Z55" s="314">
        <v>9140</v>
      </c>
      <c r="AA55" s="314">
        <v>44432</v>
      </c>
      <c r="AB55" s="314">
        <v>45823</v>
      </c>
      <c r="AC55" s="315">
        <v>45133</v>
      </c>
      <c r="AD55" s="314"/>
      <c r="AE55" s="348">
        <v>33456</v>
      </c>
      <c r="AF55" s="314">
        <v>7538</v>
      </c>
      <c r="AG55" s="348">
        <v>6471</v>
      </c>
      <c r="AH55" s="315">
        <v>5017</v>
      </c>
      <c r="AI55" s="314"/>
      <c r="AJ55" s="314" t="s">
        <v>76</v>
      </c>
      <c r="AK55" s="314" t="s">
        <v>76</v>
      </c>
      <c r="AL55" s="314" t="s">
        <v>76</v>
      </c>
      <c r="AM55" s="315" t="s">
        <v>76</v>
      </c>
      <c r="AN55" s="314"/>
      <c r="AO55" s="348" t="s">
        <v>76</v>
      </c>
      <c r="AP55" s="348" t="s">
        <v>76</v>
      </c>
      <c r="AQ55" s="314" t="s">
        <v>76</v>
      </c>
      <c r="AR55" s="315" t="s">
        <v>76</v>
      </c>
      <c r="AS55" s="314"/>
      <c r="AT55" s="314" t="s">
        <v>76</v>
      </c>
      <c r="AU55" s="314" t="s">
        <v>76</v>
      </c>
      <c r="AV55" s="314" t="s">
        <v>76</v>
      </c>
      <c r="AW55" s="315" t="s">
        <v>76</v>
      </c>
      <c r="AX55" s="314"/>
      <c r="AY55" s="314" t="s">
        <v>76</v>
      </c>
      <c r="AZ55" s="314" t="s">
        <v>76</v>
      </c>
      <c r="BA55" s="314" t="s">
        <v>76</v>
      </c>
      <c r="BB55" s="315">
        <v>5442</v>
      </c>
      <c r="BC55" s="314"/>
      <c r="BD55" s="314" t="s">
        <v>76</v>
      </c>
      <c r="BE55" s="314" t="s">
        <v>76</v>
      </c>
      <c r="BF55" s="314"/>
      <c r="BG55" s="315">
        <v>4504</v>
      </c>
      <c r="BH55" s="314"/>
      <c r="BI55" s="348" t="s">
        <v>76</v>
      </c>
      <c r="BJ55" s="348" t="s">
        <v>76</v>
      </c>
      <c r="BK55" s="348" t="s">
        <v>76</v>
      </c>
      <c r="BL55" s="315" t="s">
        <v>76</v>
      </c>
      <c r="BM55" s="314"/>
      <c r="BN55" s="348" t="s">
        <v>76</v>
      </c>
      <c r="BO55" s="348" t="s">
        <v>76</v>
      </c>
      <c r="BP55" s="348" t="s">
        <v>76</v>
      </c>
      <c r="BQ55" s="315" t="s">
        <v>76</v>
      </c>
      <c r="BR55" s="314"/>
      <c r="BS55" s="348" t="s">
        <v>76</v>
      </c>
      <c r="BT55" s="348" t="s">
        <v>76</v>
      </c>
      <c r="BU55" s="348" t="s">
        <v>76</v>
      </c>
      <c r="BV55" s="348" t="s">
        <v>76</v>
      </c>
      <c r="BW55" s="315" t="s">
        <v>76</v>
      </c>
      <c r="BX55" s="314"/>
      <c r="BY55" s="348" t="s">
        <v>76</v>
      </c>
      <c r="BZ55" s="348" t="s">
        <v>76</v>
      </c>
      <c r="CA55" s="348" t="s">
        <v>76</v>
      </c>
      <c r="CB55" s="315" t="s">
        <v>76</v>
      </c>
    </row>
    <row r="56" spans="2:80" ht="16.95" customHeight="1">
      <c r="B56" s="50" t="s">
        <v>139</v>
      </c>
      <c r="C56" s="50" t="s">
        <v>86</v>
      </c>
      <c r="D56" s="272"/>
      <c r="E56" s="272"/>
      <c r="F56" s="314" t="s">
        <v>76</v>
      </c>
      <c r="G56" s="314" t="s">
        <v>76</v>
      </c>
      <c r="H56" s="314">
        <v>250</v>
      </c>
      <c r="I56" s="315" t="s">
        <v>76</v>
      </c>
      <c r="J56" s="314"/>
      <c r="K56" s="314" t="s">
        <v>76</v>
      </c>
      <c r="L56" s="314" t="s">
        <v>76</v>
      </c>
      <c r="M56" s="348" t="s">
        <v>76</v>
      </c>
      <c r="N56" s="315" t="s">
        <v>76</v>
      </c>
      <c r="O56" s="314"/>
      <c r="P56" s="314" t="s">
        <v>76</v>
      </c>
      <c r="Q56" s="314" t="s">
        <v>76</v>
      </c>
      <c r="R56" s="314" t="s">
        <v>76</v>
      </c>
      <c r="S56" s="315" t="s">
        <v>76</v>
      </c>
      <c r="T56" s="314"/>
      <c r="U56" s="314" t="s">
        <v>76</v>
      </c>
      <c r="V56" s="314" t="s">
        <v>76</v>
      </c>
      <c r="W56" s="314" t="s">
        <v>76</v>
      </c>
      <c r="X56" s="315" t="s">
        <v>76</v>
      </c>
      <c r="Y56" s="314"/>
      <c r="Z56" s="314" t="s">
        <v>76</v>
      </c>
      <c r="AA56" s="314">
        <v>7330</v>
      </c>
      <c r="AB56" s="314">
        <v>5499</v>
      </c>
      <c r="AC56" s="315">
        <v>5568</v>
      </c>
      <c r="AD56" s="314"/>
      <c r="AE56" s="348">
        <v>8644</v>
      </c>
      <c r="AF56" s="314">
        <v>3077</v>
      </c>
      <c r="AG56" s="348">
        <v>2881</v>
      </c>
      <c r="AH56" s="315">
        <v>2849</v>
      </c>
      <c r="AI56" s="314"/>
      <c r="AJ56" s="314">
        <v>2642</v>
      </c>
      <c r="AK56" s="314">
        <v>1975</v>
      </c>
      <c r="AL56" s="314">
        <v>2361</v>
      </c>
      <c r="AM56" s="315">
        <v>2405</v>
      </c>
      <c r="AN56" s="314"/>
      <c r="AO56" s="348">
        <v>2194</v>
      </c>
      <c r="AP56" s="348">
        <v>1898</v>
      </c>
      <c r="AQ56" s="348">
        <v>1860</v>
      </c>
      <c r="AR56" s="315">
        <v>1831</v>
      </c>
      <c r="AS56" s="314"/>
      <c r="AT56" s="314">
        <v>2526</v>
      </c>
      <c r="AU56" s="314">
        <v>4965</v>
      </c>
      <c r="AV56" s="314">
        <v>4676</v>
      </c>
      <c r="AW56" s="315">
        <v>4784</v>
      </c>
      <c r="AX56" s="314"/>
      <c r="AY56" s="314">
        <v>5774</v>
      </c>
      <c r="AZ56" s="314">
        <v>769</v>
      </c>
      <c r="BA56" s="348">
        <v>637</v>
      </c>
      <c r="BB56" s="315">
        <v>536</v>
      </c>
      <c r="BC56" s="314"/>
      <c r="BD56" s="314">
        <v>532</v>
      </c>
      <c r="BE56" s="314">
        <v>506</v>
      </c>
      <c r="BF56" s="314">
        <v>610</v>
      </c>
      <c r="BG56" s="315">
        <v>480</v>
      </c>
      <c r="BH56" s="314"/>
      <c r="BI56" s="348">
        <v>465</v>
      </c>
      <c r="BJ56" s="348">
        <v>378</v>
      </c>
      <c r="BK56" s="348">
        <v>28096</v>
      </c>
      <c r="BL56" s="315">
        <v>33237</v>
      </c>
      <c r="BM56" s="314"/>
      <c r="BN56" s="348">
        <v>33249</v>
      </c>
      <c r="BO56" s="348">
        <v>34335</v>
      </c>
      <c r="BP56" s="348">
        <v>186</v>
      </c>
      <c r="BQ56" s="315">
        <v>183</v>
      </c>
      <c r="BR56" s="314"/>
      <c r="BS56" s="348" t="s">
        <v>76</v>
      </c>
      <c r="BT56" s="348" t="s">
        <v>76</v>
      </c>
      <c r="BU56" s="348" t="s">
        <v>76</v>
      </c>
      <c r="BV56" s="348" t="s">
        <v>76</v>
      </c>
      <c r="BW56" s="315" t="s">
        <v>76</v>
      </c>
      <c r="BX56" s="314"/>
      <c r="BY56" s="348" t="s">
        <v>76</v>
      </c>
      <c r="BZ56" s="348" t="s">
        <v>76</v>
      </c>
      <c r="CA56" s="348" t="s">
        <v>76</v>
      </c>
      <c r="CB56" s="315" t="s">
        <v>76</v>
      </c>
    </row>
    <row r="57" spans="2:80" ht="16.95" customHeight="1">
      <c r="B57" s="50" t="s">
        <v>140</v>
      </c>
      <c r="C57" s="50" t="s">
        <v>141</v>
      </c>
      <c r="D57" s="272"/>
      <c r="E57" s="272"/>
      <c r="F57" s="430">
        <v>114204</v>
      </c>
      <c r="G57" s="314">
        <v>72607</v>
      </c>
      <c r="H57" s="314">
        <v>67342</v>
      </c>
      <c r="I57" s="315">
        <v>82330</v>
      </c>
      <c r="J57" s="314"/>
      <c r="K57" s="314">
        <v>120248</v>
      </c>
      <c r="L57" s="314">
        <v>72736</v>
      </c>
      <c r="M57" s="348">
        <v>80869</v>
      </c>
      <c r="N57" s="315">
        <v>77456</v>
      </c>
      <c r="O57" s="314"/>
      <c r="P57" s="314">
        <v>68122</v>
      </c>
      <c r="Q57" s="314">
        <v>39326</v>
      </c>
      <c r="R57" s="314">
        <v>47705</v>
      </c>
      <c r="S57" s="315">
        <v>55502</v>
      </c>
      <c r="T57" s="314"/>
      <c r="U57" s="314">
        <v>53164</v>
      </c>
      <c r="V57" s="314">
        <v>30979</v>
      </c>
      <c r="W57" s="314">
        <v>25454</v>
      </c>
      <c r="X57" s="315">
        <v>18581</v>
      </c>
      <c r="Y57" s="314"/>
      <c r="Z57" s="314">
        <v>34498</v>
      </c>
      <c r="AA57" s="314">
        <v>21479</v>
      </c>
      <c r="AB57" s="314">
        <v>16742</v>
      </c>
      <c r="AC57" s="315">
        <v>30545</v>
      </c>
      <c r="AD57" s="314"/>
      <c r="AE57" s="348">
        <v>29130</v>
      </c>
      <c r="AF57" s="314">
        <v>29670</v>
      </c>
      <c r="AG57" s="348">
        <v>29482</v>
      </c>
      <c r="AH57" s="315">
        <v>25849</v>
      </c>
      <c r="AI57" s="314"/>
      <c r="AJ57" s="314">
        <v>33887</v>
      </c>
      <c r="AK57" s="314">
        <v>29217</v>
      </c>
      <c r="AL57" s="314">
        <v>16641</v>
      </c>
      <c r="AM57" s="315">
        <v>26503</v>
      </c>
      <c r="AN57" s="314"/>
      <c r="AO57" s="348" t="s">
        <v>76</v>
      </c>
      <c r="AP57" s="348" t="s">
        <v>76</v>
      </c>
      <c r="AQ57" s="348" t="s">
        <v>76</v>
      </c>
      <c r="AR57" s="315">
        <v>1676</v>
      </c>
      <c r="AS57" s="314"/>
      <c r="AT57" s="314" t="s">
        <v>76</v>
      </c>
      <c r="AU57" s="314" t="s">
        <v>76</v>
      </c>
      <c r="AV57" s="314" t="s">
        <v>76</v>
      </c>
      <c r="AW57" s="315" t="s">
        <v>76</v>
      </c>
      <c r="AX57" s="314"/>
      <c r="AY57" s="314" t="s">
        <v>76</v>
      </c>
      <c r="AZ57" s="314" t="s">
        <v>76</v>
      </c>
      <c r="BA57" s="314" t="s">
        <v>76</v>
      </c>
      <c r="BB57" s="315" t="s">
        <v>76</v>
      </c>
      <c r="BC57" s="314"/>
      <c r="BD57" s="314" t="s">
        <v>76</v>
      </c>
      <c r="BE57" s="314" t="s">
        <v>76</v>
      </c>
      <c r="BF57" s="314"/>
      <c r="BG57" s="315" t="s">
        <v>76</v>
      </c>
      <c r="BH57" s="314"/>
      <c r="BI57" s="348" t="s">
        <v>76</v>
      </c>
      <c r="BJ57" s="348" t="s">
        <v>76</v>
      </c>
      <c r="BK57" s="348" t="s">
        <v>76</v>
      </c>
      <c r="BL57" s="315" t="s">
        <v>76</v>
      </c>
      <c r="BM57" s="314"/>
      <c r="BN57" s="348" t="s">
        <v>76</v>
      </c>
      <c r="BO57" s="348" t="s">
        <v>76</v>
      </c>
      <c r="BP57" s="348" t="s">
        <v>76</v>
      </c>
      <c r="BQ57" s="315" t="s">
        <v>76</v>
      </c>
      <c r="BR57" s="314"/>
      <c r="BS57" s="348" t="s">
        <v>76</v>
      </c>
      <c r="BT57" s="348" t="s">
        <v>76</v>
      </c>
      <c r="BU57" s="348" t="s">
        <v>76</v>
      </c>
      <c r="BV57" s="348" t="s">
        <v>76</v>
      </c>
      <c r="BW57" s="315" t="s">
        <v>76</v>
      </c>
      <c r="BX57" s="314"/>
      <c r="BY57" s="348" t="s">
        <v>76</v>
      </c>
      <c r="BZ57" s="348" t="s">
        <v>76</v>
      </c>
      <c r="CA57" s="348" t="s">
        <v>76</v>
      </c>
      <c r="CB57" s="315" t="s">
        <v>76</v>
      </c>
    </row>
    <row r="58" spans="2:80" ht="16.95" customHeight="1">
      <c r="B58" s="50" t="s">
        <v>142</v>
      </c>
      <c r="C58" s="50" t="s">
        <v>143</v>
      </c>
      <c r="D58" s="272"/>
      <c r="E58" s="272"/>
      <c r="F58" s="314" t="s">
        <v>76</v>
      </c>
      <c r="G58" s="314" t="s">
        <v>76</v>
      </c>
      <c r="H58" s="314" t="s">
        <v>76</v>
      </c>
      <c r="I58" s="315" t="s">
        <v>76</v>
      </c>
      <c r="J58" s="314"/>
      <c r="K58" s="314" t="s">
        <v>76</v>
      </c>
      <c r="L58" s="314" t="s">
        <v>76</v>
      </c>
      <c r="M58" s="348" t="s">
        <v>76</v>
      </c>
      <c r="N58" s="315" t="s">
        <v>76</v>
      </c>
      <c r="O58" s="314"/>
      <c r="P58" s="314" t="s">
        <v>76</v>
      </c>
      <c r="Q58" s="314" t="s">
        <v>76</v>
      </c>
      <c r="R58" s="314" t="s">
        <v>76</v>
      </c>
      <c r="S58" s="315" t="s">
        <v>76</v>
      </c>
      <c r="T58" s="314"/>
      <c r="U58" s="314" t="s">
        <v>76</v>
      </c>
      <c r="V58" s="314" t="s">
        <v>76</v>
      </c>
      <c r="W58" s="314" t="s">
        <v>76</v>
      </c>
      <c r="X58" s="315" t="s">
        <v>76</v>
      </c>
      <c r="Y58" s="314"/>
      <c r="Z58" s="314" t="s">
        <v>76</v>
      </c>
      <c r="AA58" s="314" t="s">
        <v>76</v>
      </c>
      <c r="AB58" s="314" t="s">
        <v>76</v>
      </c>
      <c r="AC58" s="315" t="s">
        <v>76</v>
      </c>
      <c r="AD58" s="314"/>
      <c r="AE58" s="348" t="s">
        <v>76</v>
      </c>
      <c r="AF58" s="314" t="s">
        <v>76</v>
      </c>
      <c r="AG58" s="348" t="s">
        <v>76</v>
      </c>
      <c r="AH58" s="315" t="s">
        <v>76</v>
      </c>
      <c r="AI58" s="314"/>
      <c r="AJ58" s="314" t="s">
        <v>76</v>
      </c>
      <c r="AK58" s="314" t="s">
        <v>76</v>
      </c>
      <c r="AL58" s="314" t="s">
        <v>76</v>
      </c>
      <c r="AM58" s="315" t="s">
        <v>76</v>
      </c>
      <c r="AN58" s="314"/>
      <c r="AO58" s="314" t="s">
        <v>76</v>
      </c>
      <c r="AP58" s="314" t="s">
        <v>76</v>
      </c>
      <c r="AQ58" s="314" t="s">
        <v>76</v>
      </c>
      <c r="AR58" s="315" t="s">
        <v>76</v>
      </c>
      <c r="AS58" s="314"/>
      <c r="AT58" s="314" t="s">
        <v>76</v>
      </c>
      <c r="AU58" s="314" t="s">
        <v>76</v>
      </c>
      <c r="AV58" s="314">
        <v>9262</v>
      </c>
      <c r="AW58" s="315">
        <v>24646</v>
      </c>
      <c r="AX58" s="314"/>
      <c r="AY58" s="314">
        <v>29000</v>
      </c>
      <c r="AZ58" s="314">
        <v>22531</v>
      </c>
      <c r="BA58" s="348">
        <v>22380</v>
      </c>
      <c r="BB58" s="315">
        <v>22261</v>
      </c>
      <c r="BC58" s="314"/>
      <c r="BD58" s="314">
        <v>21636</v>
      </c>
      <c r="BE58" s="314">
        <v>21007</v>
      </c>
      <c r="BF58" s="314">
        <v>20203</v>
      </c>
      <c r="BG58" s="315">
        <v>48840</v>
      </c>
      <c r="BH58" s="314"/>
      <c r="BI58" s="348">
        <v>47572</v>
      </c>
      <c r="BJ58" s="348">
        <v>46439</v>
      </c>
      <c r="BK58" s="348">
        <v>45379</v>
      </c>
      <c r="BL58" s="315">
        <v>44820</v>
      </c>
      <c r="BM58" s="314"/>
      <c r="BN58" s="348" t="s">
        <v>76</v>
      </c>
      <c r="BO58" s="348" t="s">
        <v>76</v>
      </c>
      <c r="BP58" s="348" t="s">
        <v>76</v>
      </c>
      <c r="BQ58" s="315">
        <v>43650</v>
      </c>
      <c r="BR58" s="314"/>
      <c r="BS58" s="348" t="s">
        <v>76</v>
      </c>
      <c r="BT58" s="348">
        <v>42410</v>
      </c>
      <c r="BU58" s="348">
        <v>41914</v>
      </c>
      <c r="BV58" s="348">
        <v>41914</v>
      </c>
      <c r="BW58" s="315">
        <v>40858</v>
      </c>
      <c r="BX58" s="314"/>
      <c r="BY58" s="348" t="s">
        <v>76</v>
      </c>
      <c r="BZ58" s="348">
        <v>39249</v>
      </c>
      <c r="CA58" s="348">
        <v>38818</v>
      </c>
      <c r="CB58" s="315">
        <v>57521</v>
      </c>
    </row>
    <row r="59" spans="2:80" ht="16.95" customHeight="1">
      <c r="B59" s="50" t="s">
        <v>144</v>
      </c>
      <c r="C59" s="50" t="s">
        <v>145</v>
      </c>
      <c r="D59" s="272"/>
      <c r="E59" s="272"/>
      <c r="F59" s="314" t="s">
        <v>76</v>
      </c>
      <c r="G59" s="314" t="s">
        <v>76</v>
      </c>
      <c r="H59" s="314" t="s">
        <v>76</v>
      </c>
      <c r="I59" s="315" t="s">
        <v>76</v>
      </c>
      <c r="J59" s="314"/>
      <c r="K59" s="314" t="s">
        <v>76</v>
      </c>
      <c r="L59" s="314" t="s">
        <v>76</v>
      </c>
      <c r="M59" s="348" t="s">
        <v>76</v>
      </c>
      <c r="N59" s="315" t="s">
        <v>76</v>
      </c>
      <c r="O59" s="314"/>
      <c r="P59" s="314" t="s">
        <v>76</v>
      </c>
      <c r="Q59" s="314" t="s">
        <v>76</v>
      </c>
      <c r="R59" s="314" t="s">
        <v>76</v>
      </c>
      <c r="S59" s="315" t="s">
        <v>76</v>
      </c>
      <c r="T59" s="314"/>
      <c r="U59" s="314" t="s">
        <v>76</v>
      </c>
      <c r="V59" s="314" t="s">
        <v>76</v>
      </c>
      <c r="W59" s="314" t="s">
        <v>76</v>
      </c>
      <c r="X59" s="315" t="s">
        <v>76</v>
      </c>
      <c r="Y59" s="314"/>
      <c r="Z59" s="314" t="s">
        <v>76</v>
      </c>
      <c r="AA59" s="314" t="s">
        <v>76</v>
      </c>
      <c r="AB59" s="314" t="s">
        <v>76</v>
      </c>
      <c r="AC59" s="315" t="s">
        <v>76</v>
      </c>
      <c r="AD59" s="314"/>
      <c r="AE59" s="348" t="s">
        <v>76</v>
      </c>
      <c r="AF59" s="314" t="s">
        <v>76</v>
      </c>
      <c r="AG59" s="348" t="s">
        <v>76</v>
      </c>
      <c r="AH59" s="315" t="s">
        <v>76</v>
      </c>
      <c r="AI59" s="314"/>
      <c r="AJ59" s="314" t="s">
        <v>76</v>
      </c>
      <c r="AK59" s="314" t="s">
        <v>76</v>
      </c>
      <c r="AL59" s="314" t="s">
        <v>76</v>
      </c>
      <c r="AM59" s="315" t="s">
        <v>76</v>
      </c>
      <c r="AN59" s="314"/>
      <c r="AO59" s="314" t="s">
        <v>76</v>
      </c>
      <c r="AP59" s="314" t="s">
        <v>76</v>
      </c>
      <c r="AQ59" s="314" t="s">
        <v>76</v>
      </c>
      <c r="AR59" s="315" t="s">
        <v>76</v>
      </c>
      <c r="AS59" s="314"/>
      <c r="AT59" s="314" t="s">
        <v>76</v>
      </c>
      <c r="AU59" s="314" t="s">
        <v>76</v>
      </c>
      <c r="AV59" s="314" t="s">
        <v>76</v>
      </c>
      <c r="AW59" s="315" t="s">
        <v>76</v>
      </c>
      <c r="AX59" s="314"/>
      <c r="AY59" s="314">
        <v>3703</v>
      </c>
      <c r="AZ59" s="314">
        <v>3741</v>
      </c>
      <c r="BA59" s="348">
        <v>4093</v>
      </c>
      <c r="BB59" s="315">
        <v>6277</v>
      </c>
      <c r="BC59" s="314"/>
      <c r="BD59" s="314">
        <v>3990</v>
      </c>
      <c r="BE59" s="314">
        <v>5381</v>
      </c>
      <c r="BF59" s="314">
        <v>11602</v>
      </c>
      <c r="BG59" s="315">
        <v>23377</v>
      </c>
      <c r="BH59" s="314"/>
      <c r="BI59" s="348">
        <v>6987</v>
      </c>
      <c r="BJ59" s="348">
        <v>5983</v>
      </c>
      <c r="BK59" s="348">
        <v>6315</v>
      </c>
      <c r="BL59" s="315">
        <v>6501</v>
      </c>
      <c r="BM59" s="314"/>
      <c r="BN59" s="348">
        <v>1800</v>
      </c>
      <c r="BO59" s="348">
        <v>1027</v>
      </c>
      <c r="BP59" s="348">
        <v>1853</v>
      </c>
      <c r="BQ59" s="315">
        <v>2306</v>
      </c>
      <c r="BR59" s="314"/>
      <c r="BS59" s="348">
        <v>3225</v>
      </c>
      <c r="BT59" s="348">
        <v>6105</v>
      </c>
      <c r="BU59" s="348">
        <v>3427</v>
      </c>
      <c r="BV59" s="348">
        <v>3427</v>
      </c>
      <c r="BW59" s="315">
        <v>3102</v>
      </c>
      <c r="BX59" s="314"/>
      <c r="BY59" s="348">
        <v>2372</v>
      </c>
      <c r="BZ59" s="348">
        <v>755</v>
      </c>
      <c r="CA59" s="348">
        <v>1078</v>
      </c>
      <c r="CB59" s="315">
        <v>767</v>
      </c>
    </row>
    <row r="60" spans="2:80" ht="16.95" customHeight="1">
      <c r="B60" s="50" t="s">
        <v>146</v>
      </c>
      <c r="C60" s="50" t="s">
        <v>147</v>
      </c>
      <c r="D60" s="272"/>
      <c r="E60" s="272"/>
      <c r="F60" s="314" t="s">
        <v>76</v>
      </c>
      <c r="G60" s="314" t="s">
        <v>76</v>
      </c>
      <c r="H60" s="314" t="s">
        <v>76</v>
      </c>
      <c r="I60" s="315" t="s">
        <v>76</v>
      </c>
      <c r="J60" s="314"/>
      <c r="K60" s="314" t="s">
        <v>76</v>
      </c>
      <c r="L60" s="314" t="s">
        <v>76</v>
      </c>
      <c r="M60" s="348" t="s">
        <v>76</v>
      </c>
      <c r="N60" s="315" t="s">
        <v>76</v>
      </c>
      <c r="O60" s="314"/>
      <c r="P60" s="314" t="s">
        <v>76</v>
      </c>
      <c r="Q60" s="314" t="s">
        <v>76</v>
      </c>
      <c r="R60" s="314" t="s">
        <v>76</v>
      </c>
      <c r="S60" s="315" t="s">
        <v>76</v>
      </c>
      <c r="T60" s="314"/>
      <c r="U60" s="314" t="s">
        <v>76</v>
      </c>
      <c r="V60" s="314" t="s">
        <v>76</v>
      </c>
      <c r="W60" s="314" t="s">
        <v>76</v>
      </c>
      <c r="X60" s="315" t="s">
        <v>76</v>
      </c>
      <c r="Y60" s="314"/>
      <c r="Z60" s="314" t="s">
        <v>76</v>
      </c>
      <c r="AA60" s="314" t="s">
        <v>76</v>
      </c>
      <c r="AB60" s="314" t="s">
        <v>76</v>
      </c>
      <c r="AC60" s="315" t="s">
        <v>76</v>
      </c>
      <c r="AD60" s="314"/>
      <c r="AE60" s="348" t="s">
        <v>76</v>
      </c>
      <c r="AF60" s="314" t="s">
        <v>76</v>
      </c>
      <c r="AG60" s="348" t="s">
        <v>76</v>
      </c>
      <c r="AH60" s="315" t="s">
        <v>76</v>
      </c>
      <c r="AI60" s="314"/>
      <c r="AJ60" s="314" t="s">
        <v>76</v>
      </c>
      <c r="AK60" s="314" t="s">
        <v>76</v>
      </c>
      <c r="AL60" s="314" t="s">
        <v>76</v>
      </c>
      <c r="AM60" s="315" t="s">
        <v>76</v>
      </c>
      <c r="AN60" s="314"/>
      <c r="AO60" s="314" t="s">
        <v>76</v>
      </c>
      <c r="AP60" s="314" t="s">
        <v>76</v>
      </c>
      <c r="AQ60" s="314" t="s">
        <v>76</v>
      </c>
      <c r="AR60" s="315" t="s">
        <v>76</v>
      </c>
      <c r="AS60" s="314"/>
      <c r="AT60" s="314" t="s">
        <v>76</v>
      </c>
      <c r="AU60" s="314" t="s">
        <v>76</v>
      </c>
      <c r="AV60" s="314" t="s">
        <v>76</v>
      </c>
      <c r="AW60" s="315" t="s">
        <v>76</v>
      </c>
      <c r="AX60" s="314"/>
      <c r="AY60" s="314">
        <v>23</v>
      </c>
      <c r="AZ60" s="314">
        <v>22</v>
      </c>
      <c r="BA60" s="348">
        <v>2532</v>
      </c>
      <c r="BB60" s="315">
        <v>2532</v>
      </c>
      <c r="BC60" s="314"/>
      <c r="BD60" s="314">
        <v>88</v>
      </c>
      <c r="BE60" s="314">
        <v>88</v>
      </c>
      <c r="BF60" s="314">
        <v>40358</v>
      </c>
      <c r="BG60" s="315">
        <v>40358</v>
      </c>
      <c r="BH60" s="314"/>
      <c r="BI60" s="348">
        <v>25</v>
      </c>
      <c r="BJ60" s="348">
        <v>25</v>
      </c>
      <c r="BK60" s="348">
        <v>25</v>
      </c>
      <c r="BL60" s="315">
        <v>25</v>
      </c>
      <c r="BM60" s="314"/>
      <c r="BN60" s="348">
        <v>25</v>
      </c>
      <c r="BO60" s="348">
        <v>5885</v>
      </c>
      <c r="BP60" s="348">
        <v>1963</v>
      </c>
      <c r="BQ60" s="315">
        <v>1963</v>
      </c>
      <c r="BR60" s="314"/>
      <c r="BS60" s="348">
        <v>2</v>
      </c>
      <c r="BT60" s="348">
        <v>2</v>
      </c>
      <c r="BU60" s="348">
        <v>2</v>
      </c>
      <c r="BV60" s="348">
        <v>2</v>
      </c>
      <c r="BW60" s="315">
        <v>2</v>
      </c>
      <c r="BX60" s="314"/>
      <c r="BY60" s="348">
        <v>2</v>
      </c>
      <c r="BZ60" s="348">
        <v>2</v>
      </c>
      <c r="CA60" s="348">
        <v>2</v>
      </c>
      <c r="CB60" s="315">
        <v>2</v>
      </c>
    </row>
    <row r="61" spans="2:80" ht="16.95" customHeight="1">
      <c r="B61" s="50" t="s">
        <v>148</v>
      </c>
      <c r="C61" s="50" t="s">
        <v>149</v>
      </c>
      <c r="D61" s="272"/>
      <c r="E61" s="272"/>
      <c r="F61" s="314" t="s">
        <v>76</v>
      </c>
      <c r="G61" s="314" t="s">
        <v>76</v>
      </c>
      <c r="H61" s="314" t="s">
        <v>76</v>
      </c>
      <c r="I61" s="315" t="s">
        <v>76</v>
      </c>
      <c r="J61" s="314"/>
      <c r="K61" s="314" t="s">
        <v>76</v>
      </c>
      <c r="L61" s="314" t="s">
        <v>76</v>
      </c>
      <c r="M61" s="348" t="s">
        <v>76</v>
      </c>
      <c r="N61" s="315" t="s">
        <v>76</v>
      </c>
      <c r="O61" s="314"/>
      <c r="P61" s="314" t="s">
        <v>76</v>
      </c>
      <c r="Q61" s="314" t="s">
        <v>76</v>
      </c>
      <c r="R61" s="314" t="s">
        <v>76</v>
      </c>
      <c r="S61" s="315" t="s">
        <v>76</v>
      </c>
      <c r="T61" s="314"/>
      <c r="U61" s="314" t="s">
        <v>76</v>
      </c>
      <c r="V61" s="314" t="s">
        <v>76</v>
      </c>
      <c r="W61" s="314" t="s">
        <v>76</v>
      </c>
      <c r="X61" s="315" t="s">
        <v>76</v>
      </c>
      <c r="Y61" s="314"/>
      <c r="Z61" s="314" t="s">
        <v>76</v>
      </c>
      <c r="AA61" s="314" t="s">
        <v>76</v>
      </c>
      <c r="AB61" s="314" t="s">
        <v>76</v>
      </c>
      <c r="AC61" s="315" t="s">
        <v>76</v>
      </c>
      <c r="AD61" s="314"/>
      <c r="AE61" s="348" t="s">
        <v>76</v>
      </c>
      <c r="AF61" s="314" t="s">
        <v>76</v>
      </c>
      <c r="AG61" s="348" t="s">
        <v>76</v>
      </c>
      <c r="AH61" s="315" t="s">
        <v>76</v>
      </c>
      <c r="AI61" s="314"/>
      <c r="AJ61" s="314" t="s">
        <v>76</v>
      </c>
      <c r="AK61" s="314" t="s">
        <v>76</v>
      </c>
      <c r="AL61" s="314" t="s">
        <v>76</v>
      </c>
      <c r="AM61" s="315" t="s">
        <v>76</v>
      </c>
      <c r="AN61" s="314"/>
      <c r="AO61" s="314" t="s">
        <v>76</v>
      </c>
      <c r="AP61" s="314" t="s">
        <v>76</v>
      </c>
      <c r="AQ61" s="314" t="s">
        <v>76</v>
      </c>
      <c r="AR61" s="315" t="s">
        <v>76</v>
      </c>
      <c r="AS61" s="314"/>
      <c r="AT61" s="314" t="s">
        <v>76</v>
      </c>
      <c r="AU61" s="314" t="s">
        <v>76</v>
      </c>
      <c r="AV61" s="314" t="s">
        <v>76</v>
      </c>
      <c r="AW61" s="315" t="s">
        <v>76</v>
      </c>
      <c r="AX61" s="314"/>
      <c r="AY61" s="314">
        <v>350</v>
      </c>
      <c r="AZ61" s="314">
        <v>18</v>
      </c>
      <c r="BA61" s="348">
        <v>167</v>
      </c>
      <c r="BB61" s="315">
        <v>278</v>
      </c>
      <c r="BC61" s="314"/>
      <c r="BD61" s="314">
        <v>2189</v>
      </c>
      <c r="BE61" s="314">
        <v>53</v>
      </c>
      <c r="BF61" s="314">
        <v>3423</v>
      </c>
      <c r="BG61" s="315">
        <v>8147</v>
      </c>
      <c r="BH61" s="314"/>
      <c r="BI61" s="348">
        <v>1760</v>
      </c>
      <c r="BJ61" s="348">
        <v>2647</v>
      </c>
      <c r="BK61" s="348">
        <v>930</v>
      </c>
      <c r="BL61" s="315">
        <v>15038</v>
      </c>
      <c r="BM61" s="314"/>
      <c r="BN61" s="348">
        <v>873</v>
      </c>
      <c r="BO61" s="348">
        <v>1358</v>
      </c>
      <c r="BP61" s="348">
        <v>2698</v>
      </c>
      <c r="BQ61" s="315">
        <v>2124</v>
      </c>
      <c r="BR61" s="314"/>
      <c r="BS61" s="348">
        <v>565</v>
      </c>
      <c r="BT61" s="348">
        <v>1823</v>
      </c>
      <c r="BU61" s="348">
        <v>5849</v>
      </c>
      <c r="BV61" s="348">
        <v>5849</v>
      </c>
      <c r="BW61" s="315">
        <v>4490</v>
      </c>
      <c r="BX61" s="314"/>
      <c r="BY61" s="348">
        <v>7381</v>
      </c>
      <c r="BZ61" s="348">
        <v>4715</v>
      </c>
      <c r="CA61" s="348">
        <v>1212</v>
      </c>
      <c r="CB61" s="315">
        <v>5909</v>
      </c>
    </row>
    <row r="62" spans="2:80" ht="16.95" customHeight="1">
      <c r="B62" s="50" t="s">
        <v>150</v>
      </c>
      <c r="C62" s="50" t="s">
        <v>151</v>
      </c>
      <c r="D62" s="272"/>
      <c r="E62" s="272"/>
      <c r="F62" s="314" t="s">
        <v>76</v>
      </c>
      <c r="G62" s="314" t="s">
        <v>76</v>
      </c>
      <c r="H62" s="314" t="s">
        <v>76</v>
      </c>
      <c r="I62" s="315" t="s">
        <v>76</v>
      </c>
      <c r="J62" s="314"/>
      <c r="K62" s="314" t="s">
        <v>76</v>
      </c>
      <c r="L62" s="314" t="s">
        <v>76</v>
      </c>
      <c r="M62" s="348" t="s">
        <v>76</v>
      </c>
      <c r="N62" s="315" t="s">
        <v>76</v>
      </c>
      <c r="O62" s="314"/>
      <c r="P62" s="314" t="s">
        <v>76</v>
      </c>
      <c r="Q62" s="314" t="s">
        <v>76</v>
      </c>
      <c r="R62" s="314" t="s">
        <v>76</v>
      </c>
      <c r="S62" s="315" t="s">
        <v>76</v>
      </c>
      <c r="T62" s="314"/>
      <c r="U62" s="314" t="s">
        <v>76</v>
      </c>
      <c r="V62" s="314" t="s">
        <v>76</v>
      </c>
      <c r="W62" s="314" t="s">
        <v>76</v>
      </c>
      <c r="X62" s="315" t="s">
        <v>76</v>
      </c>
      <c r="Y62" s="314"/>
      <c r="Z62" s="314" t="s">
        <v>76</v>
      </c>
      <c r="AA62" s="314" t="s">
        <v>76</v>
      </c>
      <c r="AB62" s="314" t="s">
        <v>76</v>
      </c>
      <c r="AC62" s="315" t="s">
        <v>76</v>
      </c>
      <c r="AD62" s="314"/>
      <c r="AE62" s="348" t="s">
        <v>76</v>
      </c>
      <c r="AF62" s="314" t="s">
        <v>76</v>
      </c>
      <c r="AG62" s="348" t="s">
        <v>76</v>
      </c>
      <c r="AH62" s="315" t="s">
        <v>76</v>
      </c>
      <c r="AI62" s="314"/>
      <c r="AJ62" s="314" t="s">
        <v>76</v>
      </c>
      <c r="AK62" s="314" t="s">
        <v>76</v>
      </c>
      <c r="AL62" s="314" t="s">
        <v>76</v>
      </c>
      <c r="AM62" s="315" t="s">
        <v>76</v>
      </c>
      <c r="AN62" s="314"/>
      <c r="AO62" s="314" t="s">
        <v>76</v>
      </c>
      <c r="AP62" s="314" t="s">
        <v>76</v>
      </c>
      <c r="AQ62" s="314" t="s">
        <v>76</v>
      </c>
      <c r="AR62" s="315" t="s">
        <v>76</v>
      </c>
      <c r="AS62" s="314"/>
      <c r="AT62" s="314" t="s">
        <v>76</v>
      </c>
      <c r="AU62" s="314" t="s">
        <v>76</v>
      </c>
      <c r="AV62" s="314" t="s">
        <v>76</v>
      </c>
      <c r="AW62" s="315" t="s">
        <v>76</v>
      </c>
      <c r="AX62" s="314"/>
      <c r="AY62" s="314" t="s">
        <v>76</v>
      </c>
      <c r="AZ62" s="314" t="s">
        <v>76</v>
      </c>
      <c r="BA62" s="314" t="s">
        <v>76</v>
      </c>
      <c r="BB62" s="315" t="s">
        <v>76</v>
      </c>
      <c r="BC62" s="314"/>
      <c r="BD62" s="314" t="s">
        <v>76</v>
      </c>
      <c r="BE62" s="314" t="s">
        <v>76</v>
      </c>
      <c r="BF62" s="314"/>
      <c r="BG62" s="315" t="s">
        <v>76</v>
      </c>
      <c r="BH62" s="314"/>
      <c r="BI62" s="348" t="s">
        <v>76</v>
      </c>
      <c r="BJ62" s="369">
        <v>0</v>
      </c>
      <c r="BK62" s="348" t="s">
        <v>76</v>
      </c>
      <c r="BL62" s="315">
        <v>579</v>
      </c>
      <c r="BM62" s="314"/>
      <c r="BN62" s="348" t="s">
        <v>76</v>
      </c>
      <c r="BO62" s="348" t="s">
        <v>76</v>
      </c>
      <c r="BP62" s="348" t="s">
        <v>76</v>
      </c>
      <c r="BQ62" s="315" t="s">
        <v>76</v>
      </c>
      <c r="BR62" s="314"/>
      <c r="BS62" s="348" t="s">
        <v>76</v>
      </c>
      <c r="BT62" s="348" t="s">
        <v>76</v>
      </c>
      <c r="BU62" s="348" t="s">
        <v>76</v>
      </c>
      <c r="BV62" s="348" t="s">
        <v>76</v>
      </c>
      <c r="BW62" s="315" t="s">
        <v>76</v>
      </c>
      <c r="BX62" s="314"/>
      <c r="BY62" s="348" t="s">
        <v>76</v>
      </c>
      <c r="BZ62" s="348" t="s">
        <v>76</v>
      </c>
      <c r="CA62" s="348" t="s">
        <v>76</v>
      </c>
      <c r="CB62" s="315" t="s">
        <v>76</v>
      </c>
    </row>
    <row r="63" spans="2:80" ht="16.95" customHeight="1" thickBot="1">
      <c r="B63" s="58"/>
      <c r="C63" s="58"/>
      <c r="D63" s="275"/>
      <c r="E63" s="275"/>
      <c r="F63" s="275"/>
      <c r="G63" s="370"/>
      <c r="H63" s="370"/>
      <c r="I63" s="371"/>
      <c r="J63" s="372"/>
      <c r="K63" s="370"/>
      <c r="L63" s="370"/>
      <c r="M63" s="373"/>
      <c r="N63" s="371"/>
      <c r="O63" s="372"/>
      <c r="P63" s="370"/>
      <c r="Q63" s="370"/>
      <c r="R63" s="370"/>
      <c r="S63" s="371"/>
      <c r="T63" s="372"/>
      <c r="U63" s="370"/>
      <c r="V63" s="370"/>
      <c r="W63" s="370"/>
      <c r="X63" s="371"/>
      <c r="Y63" s="372"/>
      <c r="Z63" s="370"/>
      <c r="AA63" s="370"/>
      <c r="AB63" s="370"/>
      <c r="AC63" s="371"/>
      <c r="AD63" s="372"/>
      <c r="AE63" s="373"/>
      <c r="AF63" s="370"/>
      <c r="AG63" s="373"/>
      <c r="AH63" s="371"/>
      <c r="AI63" s="372"/>
      <c r="AJ63" s="314" t="s">
        <v>76</v>
      </c>
      <c r="AK63" s="314" t="s">
        <v>76</v>
      </c>
      <c r="AL63" s="314" t="s">
        <v>76</v>
      </c>
      <c r="AM63" s="371"/>
      <c r="AN63" s="372"/>
      <c r="AO63" s="314" t="s">
        <v>76</v>
      </c>
      <c r="AP63" s="314" t="s">
        <v>76</v>
      </c>
      <c r="AQ63" s="314" t="s">
        <v>76</v>
      </c>
      <c r="AR63" s="371"/>
      <c r="AS63" s="372"/>
      <c r="AT63" s="370"/>
      <c r="AU63" s="370"/>
      <c r="AV63" s="370"/>
      <c r="AW63" s="371"/>
      <c r="AX63" s="372"/>
      <c r="AY63" s="370"/>
      <c r="AZ63" s="370"/>
      <c r="BA63" s="373"/>
      <c r="BB63" s="371"/>
      <c r="BC63" s="372"/>
      <c r="BD63" s="370"/>
      <c r="BE63" s="370"/>
      <c r="BF63" s="370"/>
      <c r="BG63" s="371"/>
      <c r="BH63" s="372"/>
      <c r="BI63" s="373"/>
      <c r="BJ63" s="373"/>
      <c r="BK63" s="373"/>
      <c r="BL63" s="371"/>
      <c r="BM63" s="372"/>
      <c r="BN63" s="373"/>
      <c r="BO63" s="373"/>
      <c r="BP63" s="373"/>
      <c r="BQ63" s="371"/>
      <c r="BR63" s="372"/>
      <c r="BS63" s="373"/>
      <c r="BT63" s="373"/>
      <c r="BU63" s="373"/>
      <c r="BV63" s="373"/>
      <c r="BW63" s="362"/>
      <c r="BX63" s="363"/>
      <c r="BY63" s="364"/>
      <c r="BZ63" s="364"/>
      <c r="CA63" s="364"/>
      <c r="CB63" s="362"/>
    </row>
    <row r="64" spans="2:80" s="42" customFormat="1" ht="16.95" customHeight="1" thickBot="1">
      <c r="B64" s="49" t="s">
        <v>98</v>
      </c>
      <c r="C64" s="49" t="s">
        <v>152</v>
      </c>
      <c r="D64" s="213"/>
      <c r="E64" s="213"/>
      <c r="F64" s="344">
        <f>SUM(F65:F74)</f>
        <v>965842</v>
      </c>
      <c r="G64" s="344">
        <f>SUM(G65:G74)</f>
        <v>988996</v>
      </c>
      <c r="H64" s="344">
        <f>SUM(H65:H74)</f>
        <v>1011880</v>
      </c>
      <c r="I64" s="344">
        <f>SUM(I65:I74)</f>
        <v>1001019</v>
      </c>
      <c r="J64" s="329"/>
      <c r="K64" s="344">
        <f>SUM(K65:K74)</f>
        <v>1010681</v>
      </c>
      <c r="L64" s="344">
        <f>SUM(L65:L74)</f>
        <v>1089383</v>
      </c>
      <c r="M64" s="344">
        <f t="shared" ref="M64:CB64" si="3">SUM(M65:M74)</f>
        <v>1010834</v>
      </c>
      <c r="N64" s="344">
        <f t="shared" si="3"/>
        <v>898084</v>
      </c>
      <c r="O64" s="329"/>
      <c r="P64" s="344">
        <f t="shared" si="3"/>
        <v>786606</v>
      </c>
      <c r="Q64" s="344">
        <f t="shared" si="3"/>
        <v>819441</v>
      </c>
      <c r="R64" s="344">
        <f t="shared" si="3"/>
        <v>670811</v>
      </c>
      <c r="S64" s="344">
        <f t="shared" si="3"/>
        <v>679026</v>
      </c>
      <c r="T64" s="329"/>
      <c r="U64" s="344">
        <f t="shared" si="3"/>
        <v>690863</v>
      </c>
      <c r="V64" s="344">
        <f t="shared" si="3"/>
        <v>677713</v>
      </c>
      <c r="W64" s="344">
        <f t="shared" si="3"/>
        <v>628538</v>
      </c>
      <c r="X64" s="344">
        <f t="shared" si="3"/>
        <v>645221</v>
      </c>
      <c r="Y64" s="329"/>
      <c r="Z64" s="344">
        <f t="shared" si="3"/>
        <v>659450</v>
      </c>
      <c r="AA64" s="344">
        <f t="shared" si="3"/>
        <v>591472</v>
      </c>
      <c r="AB64" s="344">
        <f t="shared" si="3"/>
        <v>531376</v>
      </c>
      <c r="AC64" s="344">
        <f t="shared" si="3"/>
        <v>584425</v>
      </c>
      <c r="AD64" s="329"/>
      <c r="AE64" s="344">
        <f t="shared" si="3"/>
        <v>371869</v>
      </c>
      <c r="AF64" s="344">
        <f t="shared" si="3"/>
        <v>523225.93</v>
      </c>
      <c r="AG64" s="344">
        <f t="shared" si="3"/>
        <v>507283</v>
      </c>
      <c r="AH64" s="344">
        <f t="shared" si="3"/>
        <v>522707</v>
      </c>
      <c r="AI64" s="329"/>
      <c r="AJ64" s="344">
        <f t="shared" si="3"/>
        <v>546539</v>
      </c>
      <c r="AK64" s="344">
        <f t="shared" si="3"/>
        <v>344070</v>
      </c>
      <c r="AL64" s="344">
        <f t="shared" si="3"/>
        <v>278307</v>
      </c>
      <c r="AM64" s="344">
        <f t="shared" si="3"/>
        <v>250463</v>
      </c>
      <c r="AN64" s="329"/>
      <c r="AO64" s="344">
        <f t="shared" si="3"/>
        <v>230935</v>
      </c>
      <c r="AP64" s="344">
        <f t="shared" si="3"/>
        <v>224638</v>
      </c>
      <c r="AQ64" s="344">
        <f t="shared" si="3"/>
        <v>223021</v>
      </c>
      <c r="AR64" s="344">
        <f t="shared" si="3"/>
        <v>220582</v>
      </c>
      <c r="AS64" s="329"/>
      <c r="AT64" s="344">
        <f t="shared" si="3"/>
        <v>95643</v>
      </c>
      <c r="AU64" s="344">
        <f t="shared" si="3"/>
        <v>81489</v>
      </c>
      <c r="AV64" s="344">
        <f t="shared" si="3"/>
        <v>54972</v>
      </c>
      <c r="AW64" s="344">
        <f t="shared" si="3"/>
        <v>58669</v>
      </c>
      <c r="AX64" s="329"/>
      <c r="AY64" s="344">
        <f t="shared" si="3"/>
        <v>68750</v>
      </c>
      <c r="AZ64" s="344">
        <f t="shared" si="3"/>
        <v>41448</v>
      </c>
      <c r="BA64" s="344">
        <f t="shared" si="3"/>
        <v>42647</v>
      </c>
      <c r="BB64" s="344">
        <f t="shared" si="3"/>
        <v>55479</v>
      </c>
      <c r="BC64" s="329"/>
      <c r="BD64" s="344">
        <f t="shared" si="3"/>
        <v>55142</v>
      </c>
      <c r="BE64" s="344">
        <f t="shared" si="3"/>
        <v>56404</v>
      </c>
      <c r="BF64" s="344">
        <f t="shared" si="3"/>
        <v>57229</v>
      </c>
      <c r="BG64" s="344">
        <f t="shared" si="3"/>
        <v>66713</v>
      </c>
      <c r="BH64" s="329"/>
      <c r="BI64" s="344">
        <f t="shared" si="3"/>
        <v>74513</v>
      </c>
      <c r="BJ64" s="344">
        <f t="shared" si="3"/>
        <v>61120</v>
      </c>
      <c r="BK64" s="344">
        <f t="shared" si="3"/>
        <v>58583</v>
      </c>
      <c r="BL64" s="344">
        <f t="shared" si="3"/>
        <v>64931</v>
      </c>
      <c r="BM64" s="329"/>
      <c r="BN64" s="344">
        <f t="shared" si="3"/>
        <v>67830</v>
      </c>
      <c r="BO64" s="344">
        <f t="shared" si="3"/>
        <v>52691</v>
      </c>
      <c r="BP64" s="344">
        <f t="shared" si="3"/>
        <v>62154</v>
      </c>
      <c r="BQ64" s="344">
        <f t="shared" si="3"/>
        <v>69301</v>
      </c>
      <c r="BR64" s="329"/>
      <c r="BS64" s="344">
        <f t="shared" si="3"/>
        <v>55218</v>
      </c>
      <c r="BT64" s="344">
        <f t="shared" si="3"/>
        <v>55542</v>
      </c>
      <c r="BU64" s="344">
        <f t="shared" si="3"/>
        <v>75786</v>
      </c>
      <c r="BV64" s="344">
        <f t="shared" si="3"/>
        <v>75786</v>
      </c>
      <c r="BW64" s="344">
        <f t="shared" si="3"/>
        <v>65381</v>
      </c>
      <c r="BX64" s="329"/>
      <c r="BY64" s="344">
        <v>56897</v>
      </c>
      <c r="BZ64" s="344">
        <f>SUM(BZ65:BZ76)</f>
        <v>126617</v>
      </c>
      <c r="CA64" s="344">
        <f>SUM(CA65:CA76)</f>
        <v>145082</v>
      </c>
      <c r="CB64" s="344">
        <f t="shared" si="3"/>
        <v>62096</v>
      </c>
    </row>
    <row r="65" spans="1:80" ht="16.95" customHeight="1">
      <c r="B65" s="54" t="s">
        <v>153</v>
      </c>
      <c r="C65" s="54" t="s">
        <v>154</v>
      </c>
      <c r="D65" s="272"/>
      <c r="E65" s="272"/>
      <c r="F65" s="430">
        <v>27957</v>
      </c>
      <c r="G65" s="345">
        <v>27942</v>
      </c>
      <c r="H65" s="345">
        <v>42302</v>
      </c>
      <c r="I65" s="346">
        <v>46819</v>
      </c>
      <c r="J65" s="314"/>
      <c r="K65" s="345">
        <v>46010</v>
      </c>
      <c r="L65" s="345">
        <v>48960</v>
      </c>
      <c r="M65" s="347">
        <v>45807</v>
      </c>
      <c r="N65" s="346">
        <v>36726</v>
      </c>
      <c r="O65" s="314"/>
      <c r="P65" s="345">
        <v>20155</v>
      </c>
      <c r="Q65" s="345">
        <v>20241</v>
      </c>
      <c r="R65" s="345">
        <v>32710</v>
      </c>
      <c r="S65" s="346">
        <v>31424</v>
      </c>
      <c r="T65" s="314"/>
      <c r="U65" s="345">
        <v>20080</v>
      </c>
      <c r="V65" s="345">
        <v>23949</v>
      </c>
      <c r="W65" s="345">
        <v>24212</v>
      </c>
      <c r="X65" s="346">
        <v>23833</v>
      </c>
      <c r="Y65" s="314"/>
      <c r="Z65" s="345">
        <v>49499</v>
      </c>
      <c r="AA65" s="345">
        <v>53724</v>
      </c>
      <c r="AB65" s="345">
        <v>31888</v>
      </c>
      <c r="AC65" s="346">
        <v>34902</v>
      </c>
      <c r="AD65" s="314"/>
      <c r="AE65" s="347">
        <v>35892</v>
      </c>
      <c r="AF65" s="345">
        <v>30446</v>
      </c>
      <c r="AG65" s="347">
        <v>32698</v>
      </c>
      <c r="AH65" s="346">
        <v>28002</v>
      </c>
      <c r="AI65" s="314"/>
      <c r="AJ65" s="345">
        <v>76840</v>
      </c>
      <c r="AK65" s="345">
        <v>19720</v>
      </c>
      <c r="AL65" s="345">
        <v>19775</v>
      </c>
      <c r="AM65" s="346">
        <v>19451</v>
      </c>
      <c r="AN65" s="314"/>
      <c r="AO65" s="347">
        <v>16945</v>
      </c>
      <c r="AP65" s="347">
        <v>17582</v>
      </c>
      <c r="AQ65" s="347">
        <v>18615</v>
      </c>
      <c r="AR65" s="346">
        <v>11298</v>
      </c>
      <c r="AS65" s="314"/>
      <c r="AT65" s="345">
        <v>7489</v>
      </c>
      <c r="AU65" s="345">
        <v>1286</v>
      </c>
      <c r="AV65" s="345">
        <v>1233</v>
      </c>
      <c r="AW65" s="346">
        <v>1520</v>
      </c>
      <c r="AX65" s="314"/>
      <c r="AY65" s="345">
        <v>115</v>
      </c>
      <c r="AZ65" s="345">
        <v>125</v>
      </c>
      <c r="BA65" s="347">
        <v>138</v>
      </c>
      <c r="BB65" s="346" t="s">
        <v>76</v>
      </c>
      <c r="BC65" s="314"/>
      <c r="BD65" s="345">
        <v>397</v>
      </c>
      <c r="BE65" s="345">
        <v>401</v>
      </c>
      <c r="BF65" s="345">
        <v>400</v>
      </c>
      <c r="BG65" s="346">
        <v>0</v>
      </c>
      <c r="BH65" s="314"/>
      <c r="BI65" s="347">
        <v>830</v>
      </c>
      <c r="BJ65" s="347">
        <v>737</v>
      </c>
      <c r="BK65" s="347">
        <v>678</v>
      </c>
      <c r="BL65" s="346">
        <v>0</v>
      </c>
      <c r="BM65" s="314"/>
      <c r="BN65" s="347">
        <v>543</v>
      </c>
      <c r="BO65" s="347">
        <v>585</v>
      </c>
      <c r="BP65" s="347">
        <v>551</v>
      </c>
      <c r="BQ65" s="346">
        <v>0</v>
      </c>
      <c r="BR65" s="314"/>
      <c r="BS65" s="347" t="s">
        <v>76</v>
      </c>
      <c r="BT65" s="347" t="s">
        <v>76</v>
      </c>
      <c r="BU65" s="347" t="s">
        <v>76</v>
      </c>
      <c r="BV65" s="347" t="s">
        <v>76</v>
      </c>
      <c r="BW65" s="346" t="s">
        <v>76</v>
      </c>
      <c r="BX65" s="314"/>
      <c r="BY65" s="347" t="s">
        <v>76</v>
      </c>
      <c r="BZ65" s="347" t="s">
        <v>76</v>
      </c>
      <c r="CA65" s="347" t="s">
        <v>76</v>
      </c>
      <c r="CB65" s="346">
        <v>0</v>
      </c>
    </row>
    <row r="66" spans="1:80" ht="16.95" customHeight="1">
      <c r="B66" s="50" t="s">
        <v>155</v>
      </c>
      <c r="C66" s="50" t="s">
        <v>132</v>
      </c>
      <c r="D66" s="272"/>
      <c r="E66" s="272"/>
      <c r="F66" s="430">
        <v>527272</v>
      </c>
      <c r="G66" s="314">
        <v>524695</v>
      </c>
      <c r="H66" s="314">
        <v>523030</v>
      </c>
      <c r="I66" s="315">
        <v>529678</v>
      </c>
      <c r="J66" s="314"/>
      <c r="K66" s="314">
        <v>547405</v>
      </c>
      <c r="L66" s="314">
        <v>566420</v>
      </c>
      <c r="M66" s="348">
        <v>525703</v>
      </c>
      <c r="N66" s="315">
        <v>504627</v>
      </c>
      <c r="O66" s="314"/>
      <c r="P66" s="314">
        <v>500734</v>
      </c>
      <c r="Q66" s="314">
        <v>501610</v>
      </c>
      <c r="R66" s="314">
        <v>338167</v>
      </c>
      <c r="S66" s="315">
        <v>356425</v>
      </c>
      <c r="T66" s="314"/>
      <c r="U66" s="314">
        <v>357310</v>
      </c>
      <c r="V66" s="314">
        <v>324694</v>
      </c>
      <c r="W66" s="314">
        <v>312802</v>
      </c>
      <c r="X66" s="315">
        <v>329630</v>
      </c>
      <c r="Y66" s="314"/>
      <c r="Z66" s="314">
        <v>323437</v>
      </c>
      <c r="AA66" s="314">
        <v>320173</v>
      </c>
      <c r="AB66" s="314">
        <v>300689</v>
      </c>
      <c r="AC66" s="315">
        <v>341135</v>
      </c>
      <c r="AD66" s="314"/>
      <c r="AE66" s="348">
        <v>106475</v>
      </c>
      <c r="AF66" s="314">
        <v>258875</v>
      </c>
      <c r="AG66" s="348">
        <v>247176</v>
      </c>
      <c r="AH66" s="315">
        <v>296839</v>
      </c>
      <c r="AI66" s="314"/>
      <c r="AJ66" s="314">
        <v>313003</v>
      </c>
      <c r="AK66" s="314">
        <v>168128</v>
      </c>
      <c r="AL66" s="314">
        <v>142350</v>
      </c>
      <c r="AM66" s="315">
        <v>209245</v>
      </c>
      <c r="AN66" s="314"/>
      <c r="AO66" s="348">
        <v>213185</v>
      </c>
      <c r="AP66" s="348">
        <v>206053</v>
      </c>
      <c r="AQ66" s="348">
        <v>203012</v>
      </c>
      <c r="AR66" s="315">
        <v>205932</v>
      </c>
      <c r="AS66" s="314"/>
      <c r="AT66" s="314">
        <v>86859</v>
      </c>
      <c r="AU66" s="314">
        <v>78445</v>
      </c>
      <c r="AV66" s="314">
        <v>51825</v>
      </c>
      <c r="AW66" s="315">
        <v>55555</v>
      </c>
      <c r="AX66" s="314"/>
      <c r="AY66" s="314">
        <v>65552</v>
      </c>
      <c r="AZ66" s="314">
        <v>39126</v>
      </c>
      <c r="BA66" s="348">
        <v>40376</v>
      </c>
      <c r="BB66" s="315">
        <v>48230</v>
      </c>
      <c r="BC66" s="314"/>
      <c r="BD66" s="314">
        <v>48517</v>
      </c>
      <c r="BE66" s="314">
        <v>50246</v>
      </c>
      <c r="BF66" s="314">
        <v>51208</v>
      </c>
      <c r="BG66" s="315">
        <v>59179</v>
      </c>
      <c r="BH66" s="314"/>
      <c r="BI66" s="348">
        <v>67569</v>
      </c>
      <c r="BJ66" s="348">
        <v>54258</v>
      </c>
      <c r="BK66" s="348">
        <v>51942</v>
      </c>
      <c r="BL66" s="315">
        <v>57909</v>
      </c>
      <c r="BM66" s="314"/>
      <c r="BN66" s="348">
        <v>57787</v>
      </c>
      <c r="BO66" s="348">
        <v>43088</v>
      </c>
      <c r="BP66" s="348">
        <v>51311</v>
      </c>
      <c r="BQ66" s="315">
        <v>56924</v>
      </c>
      <c r="BR66" s="314"/>
      <c r="BS66" s="348">
        <v>49112</v>
      </c>
      <c r="BT66" s="348">
        <v>49575</v>
      </c>
      <c r="BU66" s="348">
        <v>52632</v>
      </c>
      <c r="BV66" s="348">
        <v>52632</v>
      </c>
      <c r="BW66" s="315">
        <v>51294</v>
      </c>
      <c r="BX66" s="314"/>
      <c r="BY66" s="348">
        <v>52371</v>
      </c>
      <c r="BZ66" s="348">
        <v>53513</v>
      </c>
      <c r="CA66" s="348">
        <v>58752</v>
      </c>
      <c r="CB66" s="315">
        <v>55436</v>
      </c>
    </row>
    <row r="67" spans="1:80" ht="16.95" customHeight="1">
      <c r="B67" s="50" t="s">
        <v>102</v>
      </c>
      <c r="C67" s="50" t="s">
        <v>156</v>
      </c>
      <c r="D67" s="272"/>
      <c r="E67" s="272"/>
      <c r="F67" s="430">
        <v>35838</v>
      </c>
      <c r="G67" s="314">
        <v>32757</v>
      </c>
      <c r="H67" s="314">
        <v>35416</v>
      </c>
      <c r="I67" s="315">
        <v>36880</v>
      </c>
      <c r="J67" s="314"/>
      <c r="K67" s="314">
        <v>30811</v>
      </c>
      <c r="L67" s="314">
        <v>27847</v>
      </c>
      <c r="M67" s="348">
        <v>23093</v>
      </c>
      <c r="N67" s="315">
        <v>19719</v>
      </c>
      <c r="O67" s="314"/>
      <c r="P67" s="314">
        <v>20786</v>
      </c>
      <c r="Q67" s="314">
        <v>21144</v>
      </c>
      <c r="R67" s="314">
        <v>20732</v>
      </c>
      <c r="S67" s="315">
        <v>20654</v>
      </c>
      <c r="T67" s="314"/>
      <c r="U67" s="314">
        <v>22353</v>
      </c>
      <c r="V67" s="314">
        <v>21619</v>
      </c>
      <c r="W67" s="314">
        <v>27405</v>
      </c>
      <c r="X67" s="315">
        <v>34925</v>
      </c>
      <c r="Y67" s="314"/>
      <c r="Z67" s="314">
        <v>56782</v>
      </c>
      <c r="AA67" s="314">
        <v>21541</v>
      </c>
      <c r="AB67" s="314">
        <v>26559</v>
      </c>
      <c r="AC67" s="315">
        <v>26714</v>
      </c>
      <c r="AD67" s="314"/>
      <c r="AE67" s="348">
        <v>31634</v>
      </c>
      <c r="AF67" s="314">
        <v>31700.93</v>
      </c>
      <c r="AG67" s="348">
        <v>39194</v>
      </c>
      <c r="AH67" s="315">
        <v>34031</v>
      </c>
      <c r="AI67" s="314"/>
      <c r="AJ67" s="314">
        <v>6799</v>
      </c>
      <c r="AK67" s="314">
        <v>7530</v>
      </c>
      <c r="AL67" s="314" t="s">
        <v>76</v>
      </c>
      <c r="AM67" s="315">
        <v>0</v>
      </c>
      <c r="AN67" s="314"/>
      <c r="AO67" s="348" t="s">
        <v>76</v>
      </c>
      <c r="AP67" s="348" t="s">
        <v>76</v>
      </c>
      <c r="AQ67" s="348" t="s">
        <v>76</v>
      </c>
      <c r="AR67" s="315">
        <v>0</v>
      </c>
      <c r="AS67" s="314"/>
      <c r="AT67" s="314" t="s">
        <v>76</v>
      </c>
      <c r="AU67" s="314" t="s">
        <v>76</v>
      </c>
      <c r="AV67" s="314" t="s">
        <v>76</v>
      </c>
      <c r="AW67" s="315" t="s">
        <v>76</v>
      </c>
      <c r="AX67" s="314"/>
      <c r="AY67" s="314" t="s">
        <v>76</v>
      </c>
      <c r="AZ67" s="314" t="s">
        <v>76</v>
      </c>
      <c r="BA67" s="314" t="s">
        <v>76</v>
      </c>
      <c r="BB67" s="315" t="s">
        <v>76</v>
      </c>
      <c r="BC67" s="314"/>
      <c r="BD67" s="314">
        <v>891</v>
      </c>
      <c r="BE67" s="314">
        <v>900</v>
      </c>
      <c r="BF67" s="314">
        <v>898</v>
      </c>
      <c r="BG67" s="315">
        <v>0</v>
      </c>
      <c r="BH67" s="314"/>
      <c r="BI67" s="348"/>
      <c r="BJ67" s="348" t="s">
        <v>76</v>
      </c>
      <c r="BK67" s="348" t="s">
        <v>76</v>
      </c>
      <c r="BL67" s="315">
        <v>0</v>
      </c>
      <c r="BM67" s="314"/>
      <c r="BN67" s="348" t="s">
        <v>76</v>
      </c>
      <c r="BO67" s="348" t="s">
        <v>76</v>
      </c>
      <c r="BP67" s="348" t="s">
        <v>76</v>
      </c>
      <c r="BQ67" s="315">
        <v>0</v>
      </c>
      <c r="BR67" s="314"/>
      <c r="BS67" s="348" t="s">
        <v>76</v>
      </c>
      <c r="BT67" s="348">
        <v>2934</v>
      </c>
      <c r="BU67" s="348">
        <v>2668</v>
      </c>
      <c r="BV67" s="348">
        <v>2668</v>
      </c>
      <c r="BW67" s="315">
        <v>2695</v>
      </c>
      <c r="BX67" s="314"/>
      <c r="BY67" s="348">
        <v>3174</v>
      </c>
      <c r="BZ67" s="348">
        <v>9336</v>
      </c>
      <c r="CA67" s="348">
        <v>10341</v>
      </c>
      <c r="CB67" s="315">
        <v>6168</v>
      </c>
    </row>
    <row r="68" spans="1:80" ht="16.95" customHeight="1">
      <c r="B68" s="50" t="s">
        <v>157</v>
      </c>
      <c r="C68" s="50" t="s">
        <v>141</v>
      </c>
      <c r="D68" s="272"/>
      <c r="E68" s="272"/>
      <c r="F68" s="430">
        <v>329049</v>
      </c>
      <c r="G68" s="314">
        <v>364160</v>
      </c>
      <c r="H68" s="314">
        <v>365041</v>
      </c>
      <c r="I68" s="315">
        <v>343454</v>
      </c>
      <c r="J68" s="314"/>
      <c r="K68" s="314">
        <v>333733</v>
      </c>
      <c r="L68" s="314">
        <v>378495</v>
      </c>
      <c r="M68" s="348">
        <v>365425</v>
      </c>
      <c r="N68" s="315">
        <v>284604</v>
      </c>
      <c r="O68" s="314"/>
      <c r="P68" s="314">
        <v>223537</v>
      </c>
      <c r="Q68" s="314">
        <v>265450</v>
      </c>
      <c r="R68" s="314">
        <v>269946</v>
      </c>
      <c r="S68" s="315">
        <v>261831</v>
      </c>
      <c r="T68" s="314"/>
      <c r="U68" s="314">
        <v>272742</v>
      </c>
      <c r="V68" s="314">
        <v>289282</v>
      </c>
      <c r="W68" s="314">
        <v>247241</v>
      </c>
      <c r="X68" s="315">
        <v>230570</v>
      </c>
      <c r="Y68" s="314"/>
      <c r="Z68" s="314">
        <v>177980</v>
      </c>
      <c r="AA68" s="314">
        <v>177700</v>
      </c>
      <c r="AB68" s="314">
        <v>155472</v>
      </c>
      <c r="AC68" s="315">
        <v>168450</v>
      </c>
      <c r="AD68" s="314"/>
      <c r="AE68" s="348">
        <v>173411</v>
      </c>
      <c r="AF68" s="314">
        <v>155123</v>
      </c>
      <c r="AG68" s="348">
        <v>137496</v>
      </c>
      <c r="AH68" s="315">
        <v>126514</v>
      </c>
      <c r="AI68" s="314"/>
      <c r="AJ68" s="314">
        <v>148432</v>
      </c>
      <c r="AK68" s="314">
        <v>147742</v>
      </c>
      <c r="AL68" s="314">
        <v>115447</v>
      </c>
      <c r="AM68" s="315">
        <v>20943</v>
      </c>
      <c r="AN68" s="314"/>
      <c r="AO68" s="348" t="s">
        <v>76</v>
      </c>
      <c r="AP68" s="348" t="s">
        <v>76</v>
      </c>
      <c r="AQ68" s="348" t="s">
        <v>76</v>
      </c>
      <c r="AR68" s="315">
        <v>0</v>
      </c>
      <c r="AS68" s="314"/>
      <c r="AT68" s="314" t="s">
        <v>76</v>
      </c>
      <c r="AU68" s="314" t="s">
        <v>76</v>
      </c>
      <c r="AV68" s="314" t="s">
        <v>76</v>
      </c>
      <c r="AW68" s="315" t="s">
        <v>76</v>
      </c>
      <c r="AX68" s="314"/>
      <c r="AY68" s="314" t="s">
        <v>76</v>
      </c>
      <c r="AZ68" s="314" t="s">
        <v>76</v>
      </c>
      <c r="BA68" s="314" t="s">
        <v>76</v>
      </c>
      <c r="BB68" s="315" t="s">
        <v>76</v>
      </c>
      <c r="BC68" s="314"/>
      <c r="BD68" s="314" t="s">
        <v>76</v>
      </c>
      <c r="BE68" s="314" t="s">
        <v>76</v>
      </c>
      <c r="BF68" s="314" t="s">
        <v>76</v>
      </c>
      <c r="BG68" s="315">
        <v>0</v>
      </c>
      <c r="BH68" s="314"/>
      <c r="BI68" s="348"/>
      <c r="BJ68" s="348" t="s">
        <v>76</v>
      </c>
      <c r="BK68" s="348" t="s">
        <v>76</v>
      </c>
      <c r="BL68" s="315">
        <v>0</v>
      </c>
      <c r="BM68" s="314"/>
      <c r="BN68" s="348" t="s">
        <v>76</v>
      </c>
      <c r="BO68" s="348" t="s">
        <v>76</v>
      </c>
      <c r="BP68" s="348" t="s">
        <v>76</v>
      </c>
      <c r="BQ68" s="315">
        <v>0</v>
      </c>
      <c r="BR68" s="314"/>
      <c r="BS68" s="348" t="s">
        <v>76</v>
      </c>
      <c r="BT68" s="348" t="s">
        <v>76</v>
      </c>
      <c r="BU68" s="348" t="s">
        <v>76</v>
      </c>
      <c r="BV68" s="348" t="s">
        <v>76</v>
      </c>
      <c r="BW68" s="315" t="s">
        <v>76</v>
      </c>
      <c r="BX68" s="314"/>
      <c r="BY68" s="348" t="s">
        <v>76</v>
      </c>
      <c r="BZ68" s="348" t="s">
        <v>76</v>
      </c>
      <c r="CA68" s="348" t="s">
        <v>76</v>
      </c>
      <c r="CB68" s="315">
        <v>0</v>
      </c>
    </row>
    <row r="69" spans="1:80" ht="16.95" customHeight="1">
      <c r="B69" s="50" t="s">
        <v>158</v>
      </c>
      <c r="C69" s="50" t="s">
        <v>159</v>
      </c>
      <c r="D69" s="272"/>
      <c r="E69" s="272"/>
      <c r="F69" s="430">
        <v>2823</v>
      </c>
      <c r="G69" s="314">
        <v>1140</v>
      </c>
      <c r="H69" s="314">
        <v>768</v>
      </c>
      <c r="I69" s="315">
        <v>792</v>
      </c>
      <c r="J69" s="314"/>
      <c r="K69" s="314">
        <v>474</v>
      </c>
      <c r="L69" s="314">
        <v>312</v>
      </c>
      <c r="M69" s="348">
        <v>16723</v>
      </c>
      <c r="N69" s="315">
        <v>699</v>
      </c>
      <c r="O69" s="314"/>
      <c r="P69" s="314">
        <v>1058</v>
      </c>
      <c r="Q69" s="314">
        <v>1119</v>
      </c>
      <c r="R69" s="314">
        <v>970</v>
      </c>
      <c r="S69" s="315">
        <v>1292</v>
      </c>
      <c r="T69" s="314"/>
      <c r="U69" s="314">
        <v>1171</v>
      </c>
      <c r="V69" s="314">
        <v>1147</v>
      </c>
      <c r="W69" s="314">
        <v>860</v>
      </c>
      <c r="X69" s="315">
        <v>1117</v>
      </c>
      <c r="Y69" s="314"/>
      <c r="Z69" s="314">
        <v>1432</v>
      </c>
      <c r="AA69" s="314">
        <v>1639</v>
      </c>
      <c r="AB69" s="314">
        <v>4967</v>
      </c>
      <c r="AC69" s="315">
        <v>1965</v>
      </c>
      <c r="AD69" s="314"/>
      <c r="AE69" s="348">
        <v>1799</v>
      </c>
      <c r="AF69" s="314">
        <v>213</v>
      </c>
      <c r="AG69" s="348">
        <v>9291</v>
      </c>
      <c r="AH69" s="315">
        <v>1462</v>
      </c>
      <c r="AI69" s="314"/>
      <c r="AJ69" s="314">
        <v>1465</v>
      </c>
      <c r="AK69" s="314">
        <v>950</v>
      </c>
      <c r="AL69" s="314">
        <v>735</v>
      </c>
      <c r="AM69" s="315">
        <v>824</v>
      </c>
      <c r="AN69" s="314"/>
      <c r="AO69" s="348">
        <v>805</v>
      </c>
      <c r="AP69" s="348">
        <v>1003</v>
      </c>
      <c r="AQ69" s="348">
        <v>1176</v>
      </c>
      <c r="AR69" s="315">
        <v>1207</v>
      </c>
      <c r="AS69" s="314"/>
      <c r="AT69" s="314">
        <v>1295</v>
      </c>
      <c r="AU69" s="314">
        <v>1705</v>
      </c>
      <c r="AV69" s="314">
        <v>1914</v>
      </c>
      <c r="AW69" s="315">
        <v>1594</v>
      </c>
      <c r="AX69" s="314"/>
      <c r="AY69" s="314">
        <v>2000</v>
      </c>
      <c r="AZ69" s="314">
        <v>1917</v>
      </c>
      <c r="BA69" s="348">
        <v>1824</v>
      </c>
      <c r="BB69" s="315">
        <v>1455</v>
      </c>
      <c r="BC69" s="314"/>
      <c r="BD69" s="314">
        <v>5224</v>
      </c>
      <c r="BE69" s="314">
        <v>4857</v>
      </c>
      <c r="BF69" s="314">
        <v>4723</v>
      </c>
      <c r="BG69" s="315">
        <v>3684</v>
      </c>
      <c r="BH69" s="314"/>
      <c r="BI69" s="348">
        <v>4181</v>
      </c>
      <c r="BJ69" s="348">
        <v>4133</v>
      </c>
      <c r="BK69" s="348">
        <v>4141</v>
      </c>
      <c r="BL69" s="315">
        <v>3573</v>
      </c>
      <c r="BM69" s="314"/>
      <c r="BN69" s="348">
        <v>3601</v>
      </c>
      <c r="BO69" s="348">
        <v>3006</v>
      </c>
      <c r="BP69" s="348">
        <v>4480</v>
      </c>
      <c r="BQ69" s="315">
        <v>4802</v>
      </c>
      <c r="BR69" s="314"/>
      <c r="BS69" s="348">
        <v>3070</v>
      </c>
      <c r="BT69" s="348" t="s">
        <v>76</v>
      </c>
      <c r="BU69" s="348">
        <v>1108</v>
      </c>
      <c r="BV69" s="348">
        <v>1108</v>
      </c>
      <c r="BW69" s="315" t="s">
        <v>76</v>
      </c>
      <c r="BX69" s="314"/>
      <c r="BY69" s="348" t="s">
        <v>76</v>
      </c>
      <c r="BZ69" s="348" t="s">
        <v>76</v>
      </c>
      <c r="CA69" s="348" t="s">
        <v>76</v>
      </c>
      <c r="CB69" s="315">
        <v>0</v>
      </c>
    </row>
    <row r="70" spans="1:80" ht="16.95" customHeight="1">
      <c r="B70" s="50" t="s">
        <v>77</v>
      </c>
      <c r="C70" s="50" t="s">
        <v>78</v>
      </c>
      <c r="D70" s="272"/>
      <c r="E70" s="272"/>
      <c r="F70" s="430">
        <v>18264</v>
      </c>
      <c r="G70" s="314">
        <v>13509</v>
      </c>
      <c r="H70" s="314">
        <v>21019</v>
      </c>
      <c r="I70" s="315">
        <v>17632</v>
      </c>
      <c r="J70" s="314"/>
      <c r="K70" s="314">
        <v>24792</v>
      </c>
      <c r="L70" s="314">
        <v>32112</v>
      </c>
      <c r="M70" s="348">
        <v>339</v>
      </c>
      <c r="N70" s="315">
        <v>17878</v>
      </c>
      <c r="O70" s="314"/>
      <c r="P70" s="314">
        <v>10042</v>
      </c>
      <c r="Q70" s="314">
        <v>267</v>
      </c>
      <c r="R70" s="314">
        <v>1386</v>
      </c>
      <c r="S70" s="315">
        <v>831</v>
      </c>
      <c r="T70" s="314"/>
      <c r="U70" s="314">
        <v>9987</v>
      </c>
      <c r="V70" s="314">
        <v>9775</v>
      </c>
      <c r="W70" s="314">
        <v>8445</v>
      </c>
      <c r="X70" s="315">
        <v>5272</v>
      </c>
      <c r="Y70" s="314"/>
      <c r="Z70" s="314">
        <v>2635</v>
      </c>
      <c r="AA70" s="314">
        <v>5707</v>
      </c>
      <c r="AB70" s="314">
        <v>1395</v>
      </c>
      <c r="AC70" s="315">
        <v>1445</v>
      </c>
      <c r="AD70" s="314"/>
      <c r="AE70" s="348">
        <v>4727</v>
      </c>
      <c r="AF70" s="314">
        <v>1261</v>
      </c>
      <c r="AG70" s="348">
        <v>1535</v>
      </c>
      <c r="AH70" s="315">
        <v>1485</v>
      </c>
      <c r="AI70" s="314"/>
      <c r="AJ70" s="314"/>
      <c r="AK70" s="314" t="s">
        <v>76</v>
      </c>
      <c r="AL70" s="314"/>
      <c r="AM70" s="315">
        <v>0</v>
      </c>
      <c r="AN70" s="314"/>
      <c r="AO70" s="348"/>
      <c r="AP70" s="348" t="s">
        <v>76</v>
      </c>
      <c r="AQ70" s="348">
        <v>218</v>
      </c>
      <c r="AR70" s="315">
        <v>2145</v>
      </c>
      <c r="AS70" s="314"/>
      <c r="AT70" s="314" t="s">
        <v>76</v>
      </c>
      <c r="AU70" s="314">
        <v>53</v>
      </c>
      <c r="AV70" s="314" t="s">
        <v>76</v>
      </c>
      <c r="AW70" s="315" t="s">
        <v>76</v>
      </c>
      <c r="AX70" s="314"/>
      <c r="AY70" s="314">
        <v>825</v>
      </c>
      <c r="AZ70" s="314" t="s">
        <v>76</v>
      </c>
      <c r="BA70" s="314" t="s">
        <v>76</v>
      </c>
      <c r="BB70" s="315">
        <v>4392</v>
      </c>
      <c r="BC70" s="314"/>
      <c r="BD70" s="314">
        <v>113</v>
      </c>
      <c r="BE70" s="314" t="s">
        <v>76</v>
      </c>
      <c r="BF70" s="314" t="s">
        <v>76</v>
      </c>
      <c r="BG70" s="315">
        <v>1670</v>
      </c>
      <c r="BH70" s="314"/>
      <c r="BI70" s="348"/>
      <c r="BJ70" s="348" t="s">
        <v>76</v>
      </c>
      <c r="BK70" s="348" t="s">
        <v>76</v>
      </c>
      <c r="BL70" s="315">
        <v>0</v>
      </c>
      <c r="BM70" s="314"/>
      <c r="BN70" s="348" t="s">
        <v>76</v>
      </c>
      <c r="BO70" s="348" t="s">
        <v>76</v>
      </c>
      <c r="BP70" s="348" t="s">
        <v>76</v>
      </c>
      <c r="BQ70" s="315">
        <v>1140</v>
      </c>
      <c r="BR70" s="314"/>
      <c r="BS70" s="348">
        <v>85</v>
      </c>
      <c r="BT70" s="348">
        <v>46</v>
      </c>
      <c r="BU70" s="348">
        <v>19378</v>
      </c>
      <c r="BV70" s="348">
        <v>19378</v>
      </c>
      <c r="BW70" s="315">
        <v>10209</v>
      </c>
      <c r="BX70" s="314"/>
      <c r="BY70" s="348" t="s">
        <v>76</v>
      </c>
      <c r="BZ70" s="348" t="s">
        <v>76</v>
      </c>
      <c r="CA70" s="348" t="s">
        <v>76</v>
      </c>
      <c r="CB70" s="315">
        <v>0</v>
      </c>
    </row>
    <row r="71" spans="1:80" ht="16.95" customHeight="1">
      <c r="B71" s="50" t="s">
        <v>85</v>
      </c>
      <c r="C71" s="50" t="s">
        <v>86</v>
      </c>
      <c r="D71" s="272"/>
      <c r="E71" s="272"/>
      <c r="F71" s="430">
        <v>7276</v>
      </c>
      <c r="G71" s="314">
        <v>7430</v>
      </c>
      <c r="H71" s="314">
        <v>6941</v>
      </c>
      <c r="I71" s="315">
        <v>8401</v>
      </c>
      <c r="J71" s="314"/>
      <c r="K71" s="314">
        <v>10093</v>
      </c>
      <c r="L71" s="314">
        <v>10642</v>
      </c>
      <c r="M71" s="348">
        <v>9226</v>
      </c>
      <c r="N71" s="315">
        <v>9275</v>
      </c>
      <c r="O71" s="314"/>
      <c r="P71" s="314">
        <v>9684</v>
      </c>
      <c r="Q71" s="314">
        <v>9000</v>
      </c>
      <c r="R71" s="314">
        <v>6900</v>
      </c>
      <c r="S71" s="315">
        <v>6569</v>
      </c>
      <c r="T71" s="314"/>
      <c r="U71" s="314">
        <v>7220</v>
      </c>
      <c r="V71" s="314">
        <v>7247</v>
      </c>
      <c r="W71" s="314">
        <v>7573</v>
      </c>
      <c r="X71" s="315">
        <v>7472</v>
      </c>
      <c r="Y71" s="314"/>
      <c r="Z71" s="314">
        <v>6513</v>
      </c>
      <c r="AA71" s="314">
        <v>3244</v>
      </c>
      <c r="AB71" s="314">
        <v>2760</v>
      </c>
      <c r="AC71" s="315">
        <v>2519</v>
      </c>
      <c r="AD71" s="314"/>
      <c r="AE71" s="348">
        <v>2941</v>
      </c>
      <c r="AF71" s="314" t="s">
        <v>76</v>
      </c>
      <c r="AG71" s="348" t="s">
        <v>76</v>
      </c>
      <c r="AH71" s="315" t="s">
        <v>76</v>
      </c>
      <c r="AI71" s="314"/>
      <c r="AJ71" s="314"/>
      <c r="AK71" s="314" t="s">
        <v>76</v>
      </c>
      <c r="AL71" s="314"/>
      <c r="AM71" s="315" t="s">
        <v>76</v>
      </c>
      <c r="AN71" s="314"/>
      <c r="AO71" s="348"/>
      <c r="AP71" s="348" t="s">
        <v>76</v>
      </c>
      <c r="AQ71" s="348" t="s">
        <v>76</v>
      </c>
      <c r="AR71" s="315" t="s">
        <v>76</v>
      </c>
      <c r="AS71" s="314"/>
      <c r="AT71" s="314" t="s">
        <v>76</v>
      </c>
      <c r="AU71" s="314" t="s">
        <v>76</v>
      </c>
      <c r="AV71" s="314" t="s">
        <v>76</v>
      </c>
      <c r="AW71" s="315" t="s">
        <v>76</v>
      </c>
      <c r="AX71" s="314"/>
      <c r="AY71" s="314" t="s">
        <v>76</v>
      </c>
      <c r="AZ71" s="314" t="s">
        <v>76</v>
      </c>
      <c r="BA71" s="314" t="s">
        <v>76</v>
      </c>
      <c r="BB71" s="315" t="s">
        <v>76</v>
      </c>
      <c r="BC71" s="314"/>
      <c r="BD71" s="314" t="s">
        <v>76</v>
      </c>
      <c r="BE71" s="314" t="s">
        <v>76</v>
      </c>
      <c r="BF71" s="314" t="s">
        <v>76</v>
      </c>
      <c r="BG71" s="315" t="s">
        <v>76</v>
      </c>
      <c r="BH71" s="314"/>
      <c r="BI71" s="348"/>
      <c r="BJ71" s="348" t="s">
        <v>76</v>
      </c>
      <c r="BK71" s="348" t="s">
        <v>76</v>
      </c>
      <c r="BL71" s="315" t="s">
        <v>76</v>
      </c>
      <c r="BM71" s="314"/>
      <c r="BN71" s="348" t="s">
        <v>76</v>
      </c>
      <c r="BO71" s="348" t="s">
        <v>76</v>
      </c>
      <c r="BP71" s="348" t="s">
        <v>76</v>
      </c>
      <c r="BQ71" s="315" t="s">
        <v>76</v>
      </c>
      <c r="BR71" s="314"/>
      <c r="BS71" s="348" t="s">
        <v>76</v>
      </c>
      <c r="BT71" s="348" t="s">
        <v>76</v>
      </c>
      <c r="BU71" s="348" t="s">
        <v>76</v>
      </c>
      <c r="BV71" s="348" t="s">
        <v>76</v>
      </c>
      <c r="BW71" s="315" t="s">
        <v>76</v>
      </c>
      <c r="BX71" s="314"/>
      <c r="BY71" s="348">
        <v>265</v>
      </c>
      <c r="BZ71" s="348" t="s">
        <v>76</v>
      </c>
      <c r="CA71" s="348" t="s">
        <v>76</v>
      </c>
      <c r="CB71" s="315" t="s">
        <v>76</v>
      </c>
    </row>
    <row r="72" spans="1:80" ht="16.95" customHeight="1">
      <c r="B72" s="50" t="s">
        <v>135</v>
      </c>
      <c r="C72" s="50" t="s">
        <v>136</v>
      </c>
      <c r="D72" s="272"/>
      <c r="E72" s="272"/>
      <c r="F72" s="430">
        <v>17363</v>
      </c>
      <c r="G72" s="314">
        <v>17363</v>
      </c>
      <c r="H72" s="314">
        <v>17363</v>
      </c>
      <c r="I72" s="315">
        <v>17363</v>
      </c>
      <c r="J72" s="314"/>
      <c r="K72" s="314">
        <v>17363</v>
      </c>
      <c r="L72" s="314">
        <v>24595</v>
      </c>
      <c r="M72" s="348">
        <v>24518</v>
      </c>
      <c r="N72" s="315">
        <v>24556</v>
      </c>
      <c r="O72" s="314"/>
      <c r="P72" s="314">
        <v>610</v>
      </c>
      <c r="Q72" s="314">
        <v>610</v>
      </c>
      <c r="R72" s="314" t="s">
        <v>76</v>
      </c>
      <c r="S72" s="315" t="s">
        <v>76</v>
      </c>
      <c r="T72" s="314"/>
      <c r="U72" s="314" t="s">
        <v>76</v>
      </c>
      <c r="V72" s="314" t="s">
        <v>76</v>
      </c>
      <c r="W72" s="314" t="s">
        <v>76</v>
      </c>
      <c r="X72" s="315">
        <v>12402</v>
      </c>
      <c r="Y72" s="314"/>
      <c r="Z72" s="314" t="s">
        <v>76</v>
      </c>
      <c r="AA72" s="314" t="s">
        <v>76</v>
      </c>
      <c r="AB72" s="314" t="s">
        <v>76</v>
      </c>
      <c r="AC72" s="315" t="s">
        <v>76</v>
      </c>
      <c r="AD72" s="314"/>
      <c r="AE72" s="348" t="s">
        <v>76</v>
      </c>
      <c r="AF72" s="314" t="s">
        <v>76</v>
      </c>
      <c r="AG72" s="348" t="s">
        <v>76</v>
      </c>
      <c r="AH72" s="315" t="s">
        <v>76</v>
      </c>
      <c r="AI72" s="314"/>
      <c r="AJ72" s="314"/>
      <c r="AK72" s="314" t="s">
        <v>76</v>
      </c>
      <c r="AL72" s="314"/>
      <c r="AM72" s="315" t="s">
        <v>76</v>
      </c>
      <c r="AN72" s="314"/>
      <c r="AO72" s="348"/>
      <c r="AP72" s="348" t="s">
        <v>76</v>
      </c>
      <c r="AQ72" s="348" t="s">
        <v>76</v>
      </c>
      <c r="AR72" s="315" t="s">
        <v>76</v>
      </c>
      <c r="AS72" s="314"/>
      <c r="AT72" s="314" t="s">
        <v>76</v>
      </c>
      <c r="AU72" s="314" t="s">
        <v>76</v>
      </c>
      <c r="AV72" s="314" t="s">
        <v>76</v>
      </c>
      <c r="AW72" s="315" t="s">
        <v>76</v>
      </c>
      <c r="AX72" s="314"/>
      <c r="AY72" s="314" t="s">
        <v>76</v>
      </c>
      <c r="AZ72" s="314" t="s">
        <v>76</v>
      </c>
      <c r="BA72" s="314" t="s">
        <v>76</v>
      </c>
      <c r="BB72" s="315" t="s">
        <v>76</v>
      </c>
      <c r="BC72" s="314"/>
      <c r="BD72" s="314" t="s">
        <v>76</v>
      </c>
      <c r="BE72" s="314" t="s">
        <v>76</v>
      </c>
      <c r="BF72" s="314" t="s">
        <v>76</v>
      </c>
      <c r="BG72" s="315" t="s">
        <v>76</v>
      </c>
      <c r="BH72" s="314"/>
      <c r="BI72" s="348"/>
      <c r="BJ72" s="348" t="s">
        <v>76</v>
      </c>
      <c r="BK72" s="348" t="s">
        <v>76</v>
      </c>
      <c r="BL72" s="315" t="s">
        <v>76</v>
      </c>
      <c r="BM72" s="314"/>
      <c r="BN72" s="348" t="s">
        <v>76</v>
      </c>
      <c r="BO72" s="348" t="s">
        <v>76</v>
      </c>
      <c r="BP72" s="348" t="s">
        <v>76</v>
      </c>
      <c r="BQ72" s="315" t="s">
        <v>76</v>
      </c>
      <c r="BR72" s="314"/>
      <c r="BS72" s="348" t="s">
        <v>76</v>
      </c>
      <c r="BT72" s="348" t="s">
        <v>76</v>
      </c>
      <c r="BU72" s="348" t="s">
        <v>76</v>
      </c>
      <c r="BV72" s="348" t="s">
        <v>76</v>
      </c>
      <c r="BW72" s="315" t="s">
        <v>76</v>
      </c>
      <c r="BX72" s="314"/>
      <c r="BY72" s="348" t="s">
        <v>76</v>
      </c>
      <c r="BZ72" s="348" t="s">
        <v>76</v>
      </c>
      <c r="CA72" s="348" t="s">
        <v>76</v>
      </c>
      <c r="CB72" s="315" t="s">
        <v>76</v>
      </c>
    </row>
    <row r="73" spans="1:80" ht="16.95" customHeight="1">
      <c r="B73" s="50" t="s">
        <v>160</v>
      </c>
      <c r="C73" s="50" t="s">
        <v>161</v>
      </c>
      <c r="D73" s="272"/>
      <c r="E73" s="272"/>
      <c r="F73" s="348" t="s">
        <v>76</v>
      </c>
      <c r="G73" s="348" t="s">
        <v>76</v>
      </c>
      <c r="H73" s="348" t="s">
        <v>76</v>
      </c>
      <c r="I73" s="315" t="s">
        <v>76</v>
      </c>
      <c r="J73" s="314"/>
      <c r="K73" s="348" t="s">
        <v>76</v>
      </c>
      <c r="L73" s="314" t="s">
        <v>76</v>
      </c>
      <c r="M73" s="348" t="s">
        <v>76</v>
      </c>
      <c r="N73" s="315" t="s">
        <v>76</v>
      </c>
      <c r="O73" s="314"/>
      <c r="P73" s="314" t="s">
        <v>76</v>
      </c>
      <c r="Q73" s="314" t="s">
        <v>76</v>
      </c>
      <c r="R73" s="314" t="s">
        <v>76</v>
      </c>
      <c r="S73" s="315" t="s">
        <v>76</v>
      </c>
      <c r="T73" s="314"/>
      <c r="U73" s="314" t="s">
        <v>76</v>
      </c>
      <c r="V73" s="314" t="s">
        <v>76</v>
      </c>
      <c r="W73" s="314" t="s">
        <v>76</v>
      </c>
      <c r="X73" s="315" t="s">
        <v>76</v>
      </c>
      <c r="Y73" s="314"/>
      <c r="Z73" s="314">
        <v>41172</v>
      </c>
      <c r="AA73" s="314">
        <v>7744</v>
      </c>
      <c r="AB73" s="314">
        <v>7646</v>
      </c>
      <c r="AC73" s="315">
        <v>7295</v>
      </c>
      <c r="AD73" s="314"/>
      <c r="AE73" s="348">
        <v>14990</v>
      </c>
      <c r="AF73" s="314">
        <v>45607</v>
      </c>
      <c r="AG73" s="348">
        <v>39893</v>
      </c>
      <c r="AH73" s="315">
        <v>34374</v>
      </c>
      <c r="AI73" s="314"/>
      <c r="AJ73" s="314"/>
      <c r="AK73" s="314" t="s">
        <v>76</v>
      </c>
      <c r="AL73" s="314"/>
      <c r="AM73" s="315" t="s">
        <v>76</v>
      </c>
      <c r="AN73" s="314"/>
      <c r="AO73" s="348"/>
      <c r="AP73" s="348" t="s">
        <v>76</v>
      </c>
      <c r="AQ73" s="348" t="s">
        <v>76</v>
      </c>
      <c r="AR73" s="315">
        <v>0</v>
      </c>
      <c r="AS73" s="314"/>
      <c r="AT73" s="314" t="s">
        <v>76</v>
      </c>
      <c r="AU73" s="314" t="s">
        <v>76</v>
      </c>
      <c r="AV73" s="314" t="s">
        <v>76</v>
      </c>
      <c r="AW73" s="315" t="s">
        <v>76</v>
      </c>
      <c r="AX73" s="314"/>
      <c r="AY73" s="314" t="s">
        <v>76</v>
      </c>
      <c r="AZ73" s="314" t="s">
        <v>76</v>
      </c>
      <c r="BA73" s="314" t="s">
        <v>76</v>
      </c>
      <c r="BB73" s="315">
        <v>432</v>
      </c>
      <c r="BC73" s="314"/>
      <c r="BD73" s="314" t="s">
        <v>76</v>
      </c>
      <c r="BE73" s="314" t="s">
        <v>76</v>
      </c>
      <c r="BF73" s="314" t="s">
        <v>76</v>
      </c>
      <c r="BG73" s="315">
        <v>672</v>
      </c>
      <c r="BH73" s="314"/>
      <c r="BI73" s="348"/>
      <c r="BJ73" s="348" t="s">
        <v>76</v>
      </c>
      <c r="BK73" s="348" t="s">
        <v>76</v>
      </c>
      <c r="BL73" s="315">
        <v>967</v>
      </c>
      <c r="BM73" s="314"/>
      <c r="BN73" s="348" t="s">
        <v>76</v>
      </c>
      <c r="BO73" s="348" t="s">
        <v>76</v>
      </c>
      <c r="BP73" s="348" t="s">
        <v>76</v>
      </c>
      <c r="BQ73" s="315">
        <v>623</v>
      </c>
      <c r="BR73" s="314"/>
      <c r="BS73" s="348" t="s">
        <v>76</v>
      </c>
      <c r="BT73" s="348">
        <v>2987</v>
      </c>
      <c r="BU73" s="348" t="s">
        <v>76</v>
      </c>
      <c r="BV73" s="348" t="s">
        <v>76</v>
      </c>
      <c r="BW73" s="315">
        <v>1183</v>
      </c>
      <c r="BX73" s="314"/>
      <c r="BY73" s="348">
        <v>1087</v>
      </c>
      <c r="BZ73" s="348">
        <v>945</v>
      </c>
      <c r="CA73" s="348">
        <v>1260</v>
      </c>
      <c r="CB73" s="315">
        <v>492</v>
      </c>
    </row>
    <row r="74" spans="1:80" ht="16.95" customHeight="1">
      <c r="B74" s="50" t="s">
        <v>162</v>
      </c>
      <c r="C74" s="50" t="s">
        <v>163</v>
      </c>
      <c r="D74" s="272"/>
      <c r="E74" s="272"/>
      <c r="F74" s="348" t="s">
        <v>76</v>
      </c>
      <c r="G74" s="348" t="s">
        <v>76</v>
      </c>
      <c r="H74" s="348" t="s">
        <v>76</v>
      </c>
      <c r="I74" s="315" t="s">
        <v>76</v>
      </c>
      <c r="J74" s="314"/>
      <c r="K74" s="348" t="s">
        <v>76</v>
      </c>
      <c r="L74" s="314" t="s">
        <v>76</v>
      </c>
      <c r="M74" s="348" t="s">
        <v>76</v>
      </c>
      <c r="N74" s="315" t="s">
        <v>76</v>
      </c>
      <c r="O74" s="314"/>
      <c r="P74" s="314" t="s">
        <v>76</v>
      </c>
      <c r="Q74" s="314" t="s">
        <v>76</v>
      </c>
      <c r="R74" s="314" t="s">
        <v>76</v>
      </c>
      <c r="S74" s="315" t="s">
        <v>76</v>
      </c>
      <c r="T74" s="314"/>
      <c r="U74" s="314" t="s">
        <v>76</v>
      </c>
      <c r="V74" s="314" t="s">
        <v>76</v>
      </c>
      <c r="W74" s="314" t="s">
        <v>76</v>
      </c>
      <c r="X74" s="315" t="s">
        <v>76</v>
      </c>
      <c r="Y74" s="314"/>
      <c r="Z74" s="314" t="s">
        <v>76</v>
      </c>
      <c r="AA74" s="314" t="s">
        <v>76</v>
      </c>
      <c r="AB74" s="314" t="s">
        <v>76</v>
      </c>
      <c r="AC74" s="315" t="s">
        <v>76</v>
      </c>
      <c r="AD74" s="314"/>
      <c r="AE74" s="348">
        <v>0</v>
      </c>
      <c r="AF74" s="314" t="s">
        <v>76</v>
      </c>
      <c r="AG74" s="348">
        <v>0</v>
      </c>
      <c r="AH74" s="315">
        <v>0</v>
      </c>
      <c r="AI74" s="314"/>
      <c r="AJ74" s="314"/>
      <c r="AK74" s="314" t="s">
        <v>76</v>
      </c>
      <c r="AL74" s="314"/>
      <c r="AM74" s="315" t="s">
        <v>76</v>
      </c>
      <c r="AN74" s="314"/>
      <c r="AO74" s="348"/>
      <c r="AP74" s="348" t="s">
        <v>76</v>
      </c>
      <c r="AQ74" s="348" t="s">
        <v>76</v>
      </c>
      <c r="AR74" s="315">
        <v>0</v>
      </c>
      <c r="AS74" s="314"/>
      <c r="AT74" s="314" t="s">
        <v>76</v>
      </c>
      <c r="AU74" s="314" t="s">
        <v>76</v>
      </c>
      <c r="AV74" s="314" t="s">
        <v>76</v>
      </c>
      <c r="AW74" s="315" t="s">
        <v>76</v>
      </c>
      <c r="AX74" s="314"/>
      <c r="AY74" s="314">
        <v>258</v>
      </c>
      <c r="AZ74" s="314">
        <v>280</v>
      </c>
      <c r="BA74" s="348">
        <v>309</v>
      </c>
      <c r="BB74" s="315">
        <v>970</v>
      </c>
      <c r="BC74" s="314"/>
      <c r="BD74" s="314" t="s">
        <v>76</v>
      </c>
      <c r="BE74" s="314" t="s">
        <v>76</v>
      </c>
      <c r="BF74" s="314" t="s">
        <v>76</v>
      </c>
      <c r="BG74" s="315">
        <v>1508</v>
      </c>
      <c r="BH74" s="314"/>
      <c r="BI74" s="348">
        <v>1933</v>
      </c>
      <c r="BJ74" s="348">
        <v>1992</v>
      </c>
      <c r="BK74" s="348">
        <v>1822</v>
      </c>
      <c r="BL74" s="315">
        <v>2482</v>
      </c>
      <c r="BM74" s="314"/>
      <c r="BN74" s="348">
        <v>5899</v>
      </c>
      <c r="BO74" s="348">
        <v>6012</v>
      </c>
      <c r="BP74" s="348">
        <v>5812</v>
      </c>
      <c r="BQ74" s="315">
        <v>5812</v>
      </c>
      <c r="BR74" s="314"/>
      <c r="BS74" s="348">
        <v>2951</v>
      </c>
      <c r="BT74" s="348" t="s">
        <v>76</v>
      </c>
      <c r="BU74" s="348" t="s">
        <v>76</v>
      </c>
      <c r="BV74" s="348" t="s">
        <v>76</v>
      </c>
      <c r="BW74" s="315" t="s">
        <v>76</v>
      </c>
      <c r="BX74" s="314"/>
      <c r="BY74" s="348" t="s">
        <v>76</v>
      </c>
      <c r="BZ74" s="348" t="s">
        <v>76</v>
      </c>
      <c r="CA74" s="348" t="s">
        <v>76</v>
      </c>
      <c r="CB74" s="315">
        <v>0</v>
      </c>
    </row>
    <row r="75" spans="1:80" ht="16.95" customHeight="1">
      <c r="B75" s="50" t="s">
        <v>164</v>
      </c>
      <c r="C75" s="50"/>
      <c r="D75" s="272"/>
      <c r="E75" s="272"/>
      <c r="F75" s="348" t="s">
        <v>76</v>
      </c>
      <c r="G75" s="348" t="s">
        <v>76</v>
      </c>
      <c r="H75" s="348" t="s">
        <v>76</v>
      </c>
      <c r="I75" s="315" t="s">
        <v>76</v>
      </c>
      <c r="J75" s="314"/>
      <c r="K75" s="348"/>
      <c r="L75" s="314"/>
      <c r="M75" s="348"/>
      <c r="N75" s="315"/>
      <c r="O75" s="314"/>
      <c r="P75" s="314"/>
      <c r="Q75" s="314"/>
      <c r="R75" s="314"/>
      <c r="S75" s="315"/>
      <c r="T75" s="314"/>
      <c r="U75" s="314"/>
      <c r="V75" s="314"/>
      <c r="W75" s="314"/>
      <c r="X75" s="315"/>
      <c r="Y75" s="314"/>
      <c r="Z75" s="314"/>
      <c r="AA75" s="314"/>
      <c r="AB75" s="314"/>
      <c r="AC75" s="315"/>
      <c r="AD75" s="314"/>
      <c r="AE75" s="348"/>
      <c r="AF75" s="314"/>
      <c r="AG75" s="348"/>
      <c r="AH75" s="315"/>
      <c r="AI75" s="314"/>
      <c r="AJ75" s="314"/>
      <c r="AK75" s="314"/>
      <c r="AL75" s="314"/>
      <c r="AM75" s="315"/>
      <c r="AN75" s="314"/>
      <c r="AO75" s="348"/>
      <c r="AP75" s="348"/>
      <c r="AQ75" s="348"/>
      <c r="AR75" s="315"/>
      <c r="AS75" s="314"/>
      <c r="AT75" s="314"/>
      <c r="AU75" s="314"/>
      <c r="AV75" s="314"/>
      <c r="AW75" s="315"/>
      <c r="AX75" s="314"/>
      <c r="AY75" s="314"/>
      <c r="AZ75" s="314"/>
      <c r="BA75" s="348"/>
      <c r="BB75" s="315"/>
      <c r="BC75" s="314"/>
      <c r="BD75" s="314"/>
      <c r="BE75" s="314"/>
      <c r="BF75" s="314"/>
      <c r="BG75" s="315"/>
      <c r="BH75" s="314"/>
      <c r="BI75" s="348"/>
      <c r="BJ75" s="348"/>
      <c r="BK75" s="348"/>
      <c r="BL75" s="315"/>
      <c r="BM75" s="314"/>
      <c r="BN75" s="348"/>
      <c r="BO75" s="348"/>
      <c r="BP75" s="348"/>
      <c r="BQ75" s="315"/>
      <c r="BR75" s="314"/>
      <c r="BS75" s="348"/>
      <c r="BT75" s="348"/>
      <c r="BU75" s="348"/>
      <c r="BV75" s="348"/>
      <c r="BW75" s="315"/>
      <c r="BX75" s="314"/>
      <c r="BY75" s="348"/>
      <c r="BZ75" s="348">
        <v>55653</v>
      </c>
      <c r="CA75" s="348">
        <v>74729</v>
      </c>
      <c r="CB75" s="315"/>
    </row>
    <row r="76" spans="1:80" ht="16.95" customHeight="1" thickBot="1">
      <c r="B76" s="50" t="s">
        <v>165</v>
      </c>
      <c r="C76" s="58"/>
      <c r="D76" s="275"/>
      <c r="E76" s="275"/>
      <c r="F76" s="348"/>
      <c r="G76" s="348" t="s">
        <v>76</v>
      </c>
      <c r="H76" s="348" t="s">
        <v>76</v>
      </c>
      <c r="I76" s="315" t="s">
        <v>76</v>
      </c>
      <c r="J76" s="372"/>
      <c r="K76" s="374"/>
      <c r="L76" s="370"/>
      <c r="M76" s="373"/>
      <c r="N76" s="371"/>
      <c r="O76" s="372"/>
      <c r="P76" s="370"/>
      <c r="Q76" s="370"/>
      <c r="R76" s="370"/>
      <c r="S76" s="371"/>
      <c r="T76" s="372"/>
      <c r="U76" s="370"/>
      <c r="V76" s="370"/>
      <c r="W76" s="370"/>
      <c r="X76" s="371"/>
      <c r="Y76" s="372"/>
      <c r="Z76" s="370"/>
      <c r="AA76" s="370"/>
      <c r="AB76" s="370"/>
      <c r="AC76" s="371"/>
      <c r="AD76" s="372"/>
      <c r="AE76" s="373"/>
      <c r="AF76" s="370"/>
      <c r="AG76" s="373"/>
      <c r="AH76" s="371"/>
      <c r="AI76" s="372"/>
      <c r="AJ76" s="370"/>
      <c r="AK76" s="370"/>
      <c r="AL76" s="370"/>
      <c r="AM76" s="371"/>
      <c r="AN76" s="372"/>
      <c r="AO76" s="373"/>
      <c r="AP76" s="373"/>
      <c r="AQ76" s="373"/>
      <c r="AR76" s="371"/>
      <c r="AS76" s="372"/>
      <c r="AT76" s="370"/>
      <c r="AU76" s="370"/>
      <c r="AV76" s="370"/>
      <c r="AW76" s="371"/>
      <c r="AX76" s="372"/>
      <c r="AY76" s="370"/>
      <c r="AZ76" s="370"/>
      <c r="BA76" s="373"/>
      <c r="BB76" s="371"/>
      <c r="BC76" s="372"/>
      <c r="BD76" s="370"/>
      <c r="BE76" s="370"/>
      <c r="BF76" s="370"/>
      <c r="BG76" s="371"/>
      <c r="BH76" s="372"/>
      <c r="BI76" s="373"/>
      <c r="BJ76" s="373"/>
      <c r="BK76" s="373"/>
      <c r="BL76" s="371"/>
      <c r="BM76" s="372"/>
      <c r="BN76" s="373"/>
      <c r="BO76" s="373"/>
      <c r="BP76" s="373"/>
      <c r="BQ76" s="371"/>
      <c r="BR76" s="372"/>
      <c r="BS76" s="373"/>
      <c r="BT76" s="373"/>
      <c r="BU76" s="373"/>
      <c r="BV76" s="373"/>
      <c r="BW76" s="371"/>
      <c r="BX76" s="372"/>
      <c r="BY76" s="373"/>
      <c r="BZ76" s="348">
        <v>7170</v>
      </c>
      <c r="CA76" s="348" t="s">
        <v>76</v>
      </c>
      <c r="CB76" s="371"/>
    </row>
    <row r="77" spans="1:80" s="42" customFormat="1" ht="16.95" customHeight="1" thickBot="1">
      <c r="B77" s="49" t="s">
        <v>166</v>
      </c>
      <c r="C77" s="49" t="s">
        <v>167</v>
      </c>
      <c r="D77" s="213"/>
      <c r="E77" s="213"/>
      <c r="F77" s="344">
        <f>SUM(F64,F49)</f>
        <v>1780169</v>
      </c>
      <c r="G77" s="344">
        <f>SUM(G64,G49)</f>
        <v>1657147</v>
      </c>
      <c r="H77" s="344">
        <f>SUM(H64,H49)</f>
        <v>1722385</v>
      </c>
      <c r="I77" s="344">
        <f>SUM(I64,I49)</f>
        <v>1659274</v>
      </c>
      <c r="J77" s="329"/>
      <c r="K77" s="344">
        <f>SUM(K64,K49)</f>
        <v>1801768</v>
      </c>
      <c r="L77" s="344">
        <f>SUM(L64,L49)</f>
        <v>1736848</v>
      </c>
      <c r="M77" s="344">
        <f t="shared" ref="M77:CB77" si="4">SUM(M64,M49)</f>
        <v>1585414</v>
      </c>
      <c r="N77" s="344">
        <f t="shared" si="4"/>
        <v>1425403</v>
      </c>
      <c r="O77" s="329"/>
      <c r="P77" s="344">
        <f t="shared" si="4"/>
        <v>1383882</v>
      </c>
      <c r="Q77" s="344">
        <f t="shared" si="4"/>
        <v>1306165</v>
      </c>
      <c r="R77" s="344">
        <f t="shared" si="4"/>
        <v>1211722</v>
      </c>
      <c r="S77" s="344">
        <f t="shared" si="4"/>
        <v>1310933</v>
      </c>
      <c r="T77" s="329"/>
      <c r="U77" s="344">
        <f t="shared" si="4"/>
        <v>1294843</v>
      </c>
      <c r="V77" s="344">
        <f t="shared" si="4"/>
        <v>1317782</v>
      </c>
      <c r="W77" s="344">
        <f t="shared" si="4"/>
        <v>1207711</v>
      </c>
      <c r="X77" s="344">
        <f t="shared" si="4"/>
        <v>1129215</v>
      </c>
      <c r="Y77" s="329"/>
      <c r="Z77" s="344">
        <f t="shared" si="4"/>
        <v>1023854</v>
      </c>
      <c r="AA77" s="344">
        <f t="shared" si="4"/>
        <v>1177689</v>
      </c>
      <c r="AB77" s="344">
        <f t="shared" si="4"/>
        <v>1244081</v>
      </c>
      <c r="AC77" s="344">
        <f t="shared" si="4"/>
        <v>1245717</v>
      </c>
      <c r="AD77" s="329"/>
      <c r="AE77" s="344">
        <f t="shared" si="4"/>
        <v>1128456</v>
      </c>
      <c r="AF77" s="344">
        <f t="shared" si="4"/>
        <v>1028219.9299999999</v>
      </c>
      <c r="AG77" s="344">
        <f t="shared" si="4"/>
        <v>937147</v>
      </c>
      <c r="AH77" s="344">
        <f t="shared" si="4"/>
        <v>922799</v>
      </c>
      <c r="AI77" s="329"/>
      <c r="AJ77" s="344">
        <f t="shared" si="4"/>
        <v>830168</v>
      </c>
      <c r="AK77" s="344">
        <f t="shared" si="4"/>
        <v>572125</v>
      </c>
      <c r="AL77" s="344">
        <f t="shared" si="4"/>
        <v>534904</v>
      </c>
      <c r="AM77" s="344">
        <f t="shared" si="4"/>
        <v>477081</v>
      </c>
      <c r="AN77" s="329"/>
      <c r="AO77" s="344">
        <f t="shared" si="4"/>
        <v>422638</v>
      </c>
      <c r="AP77" s="344">
        <f t="shared" si="4"/>
        <v>408435</v>
      </c>
      <c r="AQ77" s="344">
        <f t="shared" si="4"/>
        <v>402305</v>
      </c>
      <c r="AR77" s="344">
        <f t="shared" si="4"/>
        <v>423735</v>
      </c>
      <c r="AS77" s="329"/>
      <c r="AT77" s="344">
        <f t="shared" si="4"/>
        <v>258102</v>
      </c>
      <c r="AU77" s="344">
        <f t="shared" si="4"/>
        <v>226539</v>
      </c>
      <c r="AV77" s="344">
        <f t="shared" si="4"/>
        <v>201339</v>
      </c>
      <c r="AW77" s="344">
        <f t="shared" si="4"/>
        <v>215825</v>
      </c>
      <c r="AX77" s="329"/>
      <c r="AY77" s="344">
        <f t="shared" si="4"/>
        <v>191582</v>
      </c>
      <c r="AZ77" s="344">
        <f t="shared" si="4"/>
        <v>164322</v>
      </c>
      <c r="BA77" s="344">
        <f t="shared" si="4"/>
        <v>161276</v>
      </c>
      <c r="BB77" s="344">
        <f t="shared" si="4"/>
        <v>167514</v>
      </c>
      <c r="BC77" s="329"/>
      <c r="BD77" s="344">
        <f t="shared" si="4"/>
        <v>163299</v>
      </c>
      <c r="BE77" s="344">
        <f t="shared" si="4"/>
        <v>138216</v>
      </c>
      <c r="BF77" s="344">
        <f t="shared" si="4"/>
        <v>183891</v>
      </c>
      <c r="BG77" s="344">
        <f t="shared" si="4"/>
        <v>265734</v>
      </c>
      <c r="BH77" s="329"/>
      <c r="BI77" s="344">
        <f t="shared" si="4"/>
        <v>233395</v>
      </c>
      <c r="BJ77" s="344">
        <f t="shared" si="4"/>
        <v>207733</v>
      </c>
      <c r="BK77" s="344">
        <f t="shared" si="4"/>
        <v>197451</v>
      </c>
      <c r="BL77" s="344">
        <f t="shared" si="4"/>
        <v>244476</v>
      </c>
      <c r="BM77" s="329"/>
      <c r="BN77" s="344">
        <f t="shared" si="4"/>
        <v>228199</v>
      </c>
      <c r="BO77" s="344">
        <f t="shared" si="4"/>
        <v>209628</v>
      </c>
      <c r="BP77" s="344">
        <f t="shared" si="4"/>
        <v>175929</v>
      </c>
      <c r="BQ77" s="344">
        <f t="shared" si="4"/>
        <v>183845</v>
      </c>
      <c r="BR77" s="329"/>
      <c r="BS77" s="344">
        <f t="shared" si="4"/>
        <v>161402</v>
      </c>
      <c r="BT77" s="344">
        <f t="shared" si="4"/>
        <v>156078</v>
      </c>
      <c r="BU77" s="344">
        <f t="shared" si="4"/>
        <v>172874</v>
      </c>
      <c r="BV77" s="344">
        <f t="shared" si="4"/>
        <v>172874</v>
      </c>
      <c r="BW77" s="344">
        <f t="shared" si="4"/>
        <v>176794</v>
      </c>
      <c r="BX77" s="329"/>
      <c r="BY77" s="344">
        <v>150771</v>
      </c>
      <c r="BZ77" s="344">
        <f t="shared" si="4"/>
        <v>196574</v>
      </c>
      <c r="CA77" s="344">
        <f t="shared" si="4"/>
        <v>242888</v>
      </c>
      <c r="CB77" s="344">
        <f t="shared" si="4"/>
        <v>174348</v>
      </c>
    </row>
    <row r="78" spans="1:80" ht="16.95" customHeight="1">
      <c r="B78" s="213"/>
      <c r="C78" s="213"/>
      <c r="D78" s="213"/>
      <c r="E78" s="213"/>
      <c r="F78" s="213"/>
      <c r="G78" s="365"/>
      <c r="H78" s="365"/>
      <c r="I78" s="365"/>
      <c r="J78" s="329"/>
      <c r="K78" s="365"/>
      <c r="L78" s="329"/>
      <c r="M78" s="329"/>
      <c r="N78" s="329"/>
      <c r="O78" s="329"/>
      <c r="P78" s="329"/>
      <c r="Q78" s="329"/>
      <c r="R78" s="329"/>
      <c r="S78" s="329"/>
      <c r="T78" s="329"/>
      <c r="U78" s="329"/>
      <c r="V78" s="329"/>
      <c r="W78" s="329"/>
      <c r="X78" s="329"/>
      <c r="Y78" s="329"/>
      <c r="Z78" s="329"/>
      <c r="AA78" s="329"/>
      <c r="AB78" s="329"/>
      <c r="AC78" s="329"/>
      <c r="AD78" s="329"/>
      <c r="AE78" s="329"/>
      <c r="AF78" s="329"/>
      <c r="AG78" s="329"/>
      <c r="AH78" s="329"/>
      <c r="AI78" s="329"/>
      <c r="AJ78" s="329"/>
      <c r="AK78" s="329"/>
      <c r="AL78" s="329"/>
      <c r="AM78" s="329"/>
      <c r="AN78" s="329"/>
      <c r="AO78" s="329"/>
      <c r="AP78" s="329"/>
      <c r="AQ78" s="329"/>
      <c r="AR78" s="329"/>
      <c r="AS78" s="329"/>
      <c r="AT78" s="329"/>
      <c r="AU78" s="329"/>
      <c r="AV78" s="329"/>
      <c r="AW78" s="329"/>
      <c r="AX78" s="329"/>
      <c r="AY78" s="329"/>
      <c r="AZ78" s="329"/>
      <c r="BA78" s="329"/>
      <c r="BB78" s="329"/>
      <c r="BC78" s="329"/>
      <c r="BD78" s="329"/>
      <c r="BE78" s="329"/>
      <c r="BF78" s="329"/>
      <c r="BG78" s="329"/>
      <c r="BH78" s="329"/>
      <c r="BI78" s="329"/>
      <c r="BJ78" s="329"/>
      <c r="BK78" s="329"/>
      <c r="BL78" s="329"/>
      <c r="BM78" s="329"/>
      <c r="BN78" s="329"/>
      <c r="BO78" s="329"/>
      <c r="BP78" s="329"/>
      <c r="BQ78" s="292"/>
      <c r="BR78" s="329"/>
      <c r="BS78" s="329"/>
      <c r="BT78" s="329"/>
      <c r="BU78" s="329"/>
      <c r="BV78" s="329"/>
      <c r="BW78" s="329"/>
      <c r="BX78" s="329"/>
      <c r="BY78" s="329"/>
      <c r="BZ78" s="329"/>
      <c r="CA78" s="329"/>
      <c r="CB78" s="329"/>
    </row>
    <row r="79" spans="1:80" ht="16.95" customHeight="1">
      <c r="B79" s="215"/>
      <c r="C79" s="215"/>
      <c r="D79" s="215"/>
      <c r="E79" s="215"/>
      <c r="F79" s="215"/>
      <c r="G79" s="375"/>
      <c r="H79" s="375"/>
      <c r="I79" s="375"/>
      <c r="J79" s="376"/>
      <c r="K79" s="375"/>
      <c r="L79" s="376"/>
      <c r="M79" s="376"/>
      <c r="N79" s="376"/>
      <c r="O79" s="376"/>
      <c r="P79" s="376"/>
      <c r="Q79" s="376"/>
      <c r="R79" s="376"/>
      <c r="S79" s="376"/>
      <c r="T79" s="376"/>
      <c r="U79" s="376"/>
      <c r="V79" s="376"/>
      <c r="W79" s="376"/>
      <c r="X79" s="376"/>
      <c r="Y79" s="376"/>
      <c r="Z79" s="376"/>
      <c r="AA79" s="376"/>
      <c r="AB79" s="376"/>
      <c r="AC79" s="376"/>
      <c r="AD79" s="376"/>
      <c r="AE79" s="376"/>
      <c r="AF79" s="376"/>
      <c r="AG79" s="376"/>
      <c r="AH79" s="376"/>
      <c r="AI79" s="376"/>
      <c r="AJ79" s="376"/>
      <c r="AK79" s="376"/>
      <c r="AL79" s="376"/>
      <c r="AM79" s="376"/>
      <c r="AN79" s="376"/>
      <c r="AO79" s="376"/>
      <c r="AP79" s="376"/>
      <c r="AQ79" s="376"/>
      <c r="AR79" s="376"/>
      <c r="AS79" s="376"/>
      <c r="AT79" s="376"/>
      <c r="AU79" s="376"/>
      <c r="AV79" s="376"/>
      <c r="AW79" s="376"/>
      <c r="AX79" s="376"/>
      <c r="AY79" s="376"/>
      <c r="AZ79" s="376"/>
      <c r="BA79" s="376"/>
      <c r="BB79" s="376"/>
      <c r="BC79" s="376"/>
      <c r="BD79" s="376"/>
      <c r="BE79" s="376"/>
      <c r="BF79" s="376"/>
      <c r="BG79" s="376"/>
      <c r="BH79" s="376"/>
      <c r="BI79" s="376"/>
      <c r="BJ79" s="376"/>
      <c r="BK79" s="376"/>
      <c r="BL79" s="376"/>
      <c r="BM79" s="376"/>
      <c r="BN79" s="376"/>
      <c r="BO79" s="376"/>
      <c r="BP79" s="376"/>
      <c r="BQ79" s="377"/>
      <c r="BR79" s="376"/>
      <c r="BS79" s="376"/>
      <c r="BT79" s="376"/>
      <c r="BU79" s="376"/>
      <c r="BV79" s="376"/>
      <c r="BW79" s="376"/>
      <c r="BX79" s="376"/>
      <c r="BY79" s="376"/>
      <c r="BZ79" s="376"/>
      <c r="CA79" s="376"/>
      <c r="CB79" s="376"/>
    </row>
    <row r="80" spans="1:80" s="219" customFormat="1" ht="16.95" customHeight="1" thickBot="1">
      <c r="A80" s="42"/>
      <c r="B80" s="216" t="s">
        <v>168</v>
      </c>
      <c r="C80" s="217"/>
      <c r="D80" s="273"/>
      <c r="E80" s="273"/>
      <c r="F80" s="212">
        <v>46112</v>
      </c>
      <c r="G80" s="212">
        <v>46022</v>
      </c>
      <c r="H80" s="212">
        <v>45930</v>
      </c>
      <c r="I80" s="212">
        <v>45838</v>
      </c>
      <c r="J80" s="212"/>
      <c r="K80" s="212">
        <v>45747</v>
      </c>
      <c r="L80" s="212">
        <v>45657</v>
      </c>
      <c r="M80" s="212">
        <v>45565</v>
      </c>
      <c r="N80" s="212">
        <v>45473</v>
      </c>
      <c r="O80" s="212"/>
      <c r="P80" s="212">
        <v>45382</v>
      </c>
      <c r="Q80" s="212">
        <v>45291</v>
      </c>
      <c r="R80" s="212">
        <v>45199</v>
      </c>
      <c r="S80" s="212">
        <v>45107</v>
      </c>
      <c r="T80" s="212"/>
      <c r="U80" s="212">
        <v>45016</v>
      </c>
      <c r="V80" s="212">
        <v>44926</v>
      </c>
      <c r="W80" s="212">
        <v>44834</v>
      </c>
      <c r="X80" s="212">
        <v>44742</v>
      </c>
      <c r="Y80" s="212"/>
      <c r="Z80" s="212">
        <v>44651</v>
      </c>
      <c r="AA80" s="212">
        <v>44561</v>
      </c>
      <c r="AB80" s="212">
        <v>44469</v>
      </c>
      <c r="AC80" s="212">
        <v>44377</v>
      </c>
      <c r="AD80" s="212"/>
      <c r="AE80" s="212">
        <v>44286</v>
      </c>
      <c r="AF80" s="212">
        <v>44196</v>
      </c>
      <c r="AG80" s="212">
        <v>44104</v>
      </c>
      <c r="AH80" s="212">
        <v>44012</v>
      </c>
      <c r="AI80" s="212"/>
      <c r="AJ80" s="212">
        <v>43921</v>
      </c>
      <c r="AK80" s="212">
        <v>43830</v>
      </c>
      <c r="AL80" s="212">
        <v>43738</v>
      </c>
      <c r="AM80" s="212">
        <v>43646</v>
      </c>
      <c r="AN80" s="212"/>
      <c r="AO80" s="212">
        <v>43555</v>
      </c>
      <c r="AP80" s="212">
        <v>43465</v>
      </c>
      <c r="AQ80" s="212">
        <v>43373</v>
      </c>
      <c r="AR80" s="212">
        <v>43281</v>
      </c>
      <c r="AS80" s="212"/>
      <c r="AT80" s="212">
        <v>43190</v>
      </c>
      <c r="AU80" s="212">
        <v>43100</v>
      </c>
      <c r="AV80" s="212">
        <v>43008</v>
      </c>
      <c r="AW80" s="212" t="s">
        <v>169</v>
      </c>
      <c r="AX80" s="212"/>
      <c r="AY80" s="212">
        <v>42825</v>
      </c>
      <c r="AZ80" s="212">
        <v>42735</v>
      </c>
      <c r="BA80" s="212">
        <v>42643</v>
      </c>
      <c r="BB80" s="212" t="s">
        <v>6</v>
      </c>
      <c r="BC80" s="212"/>
      <c r="BD80" s="212">
        <v>42460</v>
      </c>
      <c r="BE80" s="212">
        <v>42369</v>
      </c>
      <c r="BF80" s="212">
        <v>42277</v>
      </c>
      <c r="BG80" s="212" t="s">
        <v>7</v>
      </c>
      <c r="BH80" s="212"/>
      <c r="BI80" s="212">
        <v>42094</v>
      </c>
      <c r="BJ80" s="212">
        <v>42004</v>
      </c>
      <c r="BK80" s="212">
        <v>41912</v>
      </c>
      <c r="BL80" s="212" t="s">
        <v>124</v>
      </c>
      <c r="BM80" s="212"/>
      <c r="BN80" s="212">
        <v>41729</v>
      </c>
      <c r="BO80" s="212">
        <v>41639</v>
      </c>
      <c r="BP80" s="212">
        <v>41547</v>
      </c>
      <c r="BQ80" s="212" t="s">
        <v>8</v>
      </c>
      <c r="BR80" s="212"/>
      <c r="BS80" s="212">
        <v>41364</v>
      </c>
      <c r="BT80" s="212">
        <v>41274</v>
      </c>
      <c r="BU80" s="212">
        <v>41182</v>
      </c>
      <c r="BV80" s="212">
        <v>41182</v>
      </c>
      <c r="BW80" s="212" t="s">
        <v>9</v>
      </c>
      <c r="BX80" s="212"/>
      <c r="BY80" s="212">
        <v>40999</v>
      </c>
      <c r="BZ80" s="212">
        <v>40908</v>
      </c>
      <c r="CA80" s="212">
        <v>40816</v>
      </c>
      <c r="CB80" s="212">
        <v>40724</v>
      </c>
    </row>
    <row r="81" spans="2:80" s="263" customFormat="1" ht="16.95" hidden="1" customHeight="1" thickBot="1">
      <c r="C81" s="263" t="s">
        <v>170</v>
      </c>
      <c r="G81" s="263" t="s">
        <v>11</v>
      </c>
      <c r="H81" s="263" t="s">
        <v>12</v>
      </c>
      <c r="I81" s="263" t="s">
        <v>13</v>
      </c>
      <c r="J81" s="264"/>
      <c r="K81" s="263" t="s">
        <v>14</v>
      </c>
      <c r="L81" s="264" t="s">
        <v>15</v>
      </c>
      <c r="M81" s="264" t="s">
        <v>16</v>
      </c>
      <c r="N81" s="264" t="s">
        <v>17</v>
      </c>
      <c r="O81" s="264"/>
      <c r="P81" s="320" t="s">
        <v>18</v>
      </c>
      <c r="Q81" s="321" t="s">
        <v>19</v>
      </c>
      <c r="R81" s="321" t="s">
        <v>20</v>
      </c>
      <c r="S81" s="321" t="s">
        <v>21</v>
      </c>
      <c r="T81" s="264"/>
      <c r="U81" s="321" t="s">
        <v>22</v>
      </c>
      <c r="V81" s="321" t="s">
        <v>23</v>
      </c>
      <c r="W81" s="321" t="s">
        <v>24</v>
      </c>
      <c r="X81" s="321" t="s">
        <v>25</v>
      </c>
      <c r="Y81" s="264"/>
      <c r="Z81" s="321" t="s">
        <v>26</v>
      </c>
      <c r="AA81" s="321" t="s">
        <v>27</v>
      </c>
      <c r="AB81" s="321" t="s">
        <v>28</v>
      </c>
      <c r="AC81" s="321" t="s">
        <v>29</v>
      </c>
      <c r="AD81" s="264"/>
      <c r="AE81" s="321" t="s">
        <v>30</v>
      </c>
      <c r="AF81" s="321" t="s">
        <v>31</v>
      </c>
      <c r="AG81" s="321" t="s">
        <v>32</v>
      </c>
      <c r="AH81" s="321" t="s">
        <v>33</v>
      </c>
      <c r="AI81" s="264"/>
      <c r="AJ81" s="321" t="s">
        <v>34</v>
      </c>
      <c r="AK81" s="321" t="s">
        <v>35</v>
      </c>
      <c r="AL81" s="321" t="s">
        <v>36</v>
      </c>
      <c r="AM81" s="321" t="s">
        <v>37</v>
      </c>
      <c r="AN81" s="264"/>
      <c r="AO81" s="321" t="s">
        <v>38</v>
      </c>
      <c r="AP81" s="321" t="s">
        <v>39</v>
      </c>
      <c r="AQ81" s="321" t="s">
        <v>40</v>
      </c>
      <c r="AR81" s="321" t="s">
        <v>41</v>
      </c>
      <c r="AS81" s="264"/>
      <c r="AT81" s="321" t="s">
        <v>42</v>
      </c>
      <c r="AU81" s="321" t="s">
        <v>43</v>
      </c>
      <c r="AV81" s="321" t="s">
        <v>44</v>
      </c>
      <c r="AW81" s="321" t="s">
        <v>45</v>
      </c>
      <c r="AX81" s="264"/>
      <c r="AY81" s="321" t="s">
        <v>46</v>
      </c>
      <c r="AZ81" s="321" t="s">
        <v>47</v>
      </c>
      <c r="BA81" s="321" t="s">
        <v>48</v>
      </c>
      <c r="BB81" s="322" t="s">
        <v>49</v>
      </c>
      <c r="BC81" s="338"/>
      <c r="BD81" s="321" t="s">
        <v>50</v>
      </c>
      <c r="BE81" s="321" t="s">
        <v>51</v>
      </c>
      <c r="BF81" s="321" t="s">
        <v>52</v>
      </c>
      <c r="BG81" s="322" t="s">
        <v>53</v>
      </c>
      <c r="BH81" s="338"/>
      <c r="BI81" s="321" t="s">
        <v>54</v>
      </c>
      <c r="BJ81" s="321" t="s">
        <v>55</v>
      </c>
      <c r="BK81" s="321" t="s">
        <v>56</v>
      </c>
      <c r="BL81" s="321" t="s">
        <v>57</v>
      </c>
      <c r="BM81" s="264"/>
      <c r="BN81" s="321" t="s">
        <v>58</v>
      </c>
      <c r="BO81" s="321" t="s">
        <v>59</v>
      </c>
      <c r="BP81" s="321" t="s">
        <v>60</v>
      </c>
      <c r="BQ81" s="322" t="s">
        <v>61</v>
      </c>
      <c r="BR81" s="338"/>
      <c r="BS81" s="321" t="s">
        <v>62</v>
      </c>
      <c r="BT81" s="321" t="s">
        <v>63</v>
      </c>
      <c r="BU81" s="321" t="s">
        <v>64</v>
      </c>
      <c r="BV81" s="321" t="s">
        <v>64</v>
      </c>
      <c r="BW81" s="322" t="s">
        <v>65</v>
      </c>
      <c r="BX81" s="338"/>
      <c r="BY81" s="321" t="s">
        <v>66</v>
      </c>
      <c r="BZ81" s="321" t="s">
        <v>67</v>
      </c>
      <c r="CA81" s="321" t="s">
        <v>68</v>
      </c>
      <c r="CB81" s="321" t="s">
        <v>69</v>
      </c>
    </row>
    <row r="82" spans="2:80" s="42" customFormat="1" ht="16.95" customHeight="1" thickBot="1">
      <c r="B82" s="49" t="s">
        <v>171</v>
      </c>
      <c r="C82" s="49" t="s">
        <v>172</v>
      </c>
      <c r="D82" s="213"/>
      <c r="E82" s="213"/>
      <c r="F82" s="378">
        <f>SUM(F83:F93)</f>
        <v>2041053</v>
      </c>
      <c r="G82" s="378">
        <f>SUM(G83:G93)</f>
        <v>2078035</v>
      </c>
      <c r="H82" s="378">
        <f>SUM(H83:H93)</f>
        <v>2103468</v>
      </c>
      <c r="I82" s="378">
        <f>SUM(I83:I93)</f>
        <v>2177728</v>
      </c>
      <c r="J82" s="329"/>
      <c r="K82" s="378">
        <f>SUM(K83:K93)</f>
        <v>2169898</v>
      </c>
      <c r="L82" s="344">
        <f>SUM(L83:L93)</f>
        <v>2202709</v>
      </c>
      <c r="M82" s="344">
        <f t="shared" ref="M82:CB82" si="5">SUM(M83:M93)</f>
        <v>2269763</v>
      </c>
      <c r="N82" s="344">
        <f t="shared" si="5"/>
        <v>2179679</v>
      </c>
      <c r="O82" s="329"/>
      <c r="P82" s="344">
        <f t="shared" si="5"/>
        <v>1957407</v>
      </c>
      <c r="Q82" s="344">
        <f t="shared" si="5"/>
        <v>1976036</v>
      </c>
      <c r="R82" s="344">
        <f t="shared" si="5"/>
        <v>2250942</v>
      </c>
      <c r="S82" s="344">
        <f t="shared" si="5"/>
        <v>2197142</v>
      </c>
      <c r="T82" s="329"/>
      <c r="U82" s="344">
        <f t="shared" si="5"/>
        <v>2037981</v>
      </c>
      <c r="V82" s="344">
        <f t="shared" si="5"/>
        <v>2051176</v>
      </c>
      <c r="W82" s="344">
        <f t="shared" si="5"/>
        <v>2274107</v>
      </c>
      <c r="X82" s="344">
        <f t="shared" si="5"/>
        <v>2216048</v>
      </c>
      <c r="Y82" s="329"/>
      <c r="Z82" s="344">
        <f t="shared" si="5"/>
        <v>2469381</v>
      </c>
      <c r="AA82" s="344">
        <f t="shared" si="5"/>
        <v>2451476</v>
      </c>
      <c r="AB82" s="344">
        <f t="shared" si="5"/>
        <v>2324943</v>
      </c>
      <c r="AC82" s="344">
        <f t="shared" si="5"/>
        <v>2182601</v>
      </c>
      <c r="AD82" s="329"/>
      <c r="AE82" s="344">
        <f t="shared" si="5"/>
        <v>1731488</v>
      </c>
      <c r="AF82" s="344">
        <f t="shared" si="5"/>
        <v>1147756</v>
      </c>
      <c r="AG82" s="344">
        <f t="shared" si="5"/>
        <v>1204532</v>
      </c>
      <c r="AH82" s="344">
        <f t="shared" si="5"/>
        <v>1121569</v>
      </c>
      <c r="AI82" s="329"/>
      <c r="AJ82" s="344">
        <f t="shared" si="5"/>
        <v>1103455</v>
      </c>
      <c r="AK82" s="344">
        <f t="shared" si="5"/>
        <v>942966</v>
      </c>
      <c r="AL82" s="344">
        <f t="shared" si="5"/>
        <v>938852</v>
      </c>
      <c r="AM82" s="344">
        <f t="shared" si="5"/>
        <v>880533</v>
      </c>
      <c r="AN82" s="329"/>
      <c r="AO82" s="344">
        <f t="shared" si="5"/>
        <v>888380</v>
      </c>
      <c r="AP82" s="344">
        <f t="shared" si="5"/>
        <v>882814</v>
      </c>
      <c r="AQ82" s="344">
        <f t="shared" si="5"/>
        <v>900163</v>
      </c>
      <c r="AR82" s="344">
        <f t="shared" si="5"/>
        <v>755864</v>
      </c>
      <c r="AS82" s="329"/>
      <c r="AT82" s="344">
        <f t="shared" si="5"/>
        <v>716977</v>
      </c>
      <c r="AU82" s="344">
        <f t="shared" si="5"/>
        <v>693770</v>
      </c>
      <c r="AV82" s="344">
        <f t="shared" si="5"/>
        <v>684071</v>
      </c>
      <c r="AW82" s="344">
        <f t="shared" si="5"/>
        <v>667468</v>
      </c>
      <c r="AX82" s="329"/>
      <c r="AY82" s="344">
        <f t="shared" si="5"/>
        <v>656969</v>
      </c>
      <c r="AZ82" s="344">
        <f t="shared" si="5"/>
        <v>656429</v>
      </c>
      <c r="BA82" s="344">
        <f t="shared" si="5"/>
        <v>691543</v>
      </c>
      <c r="BB82" s="344">
        <f t="shared" si="5"/>
        <v>686015</v>
      </c>
      <c r="BC82" s="329"/>
      <c r="BD82" s="344">
        <f t="shared" si="5"/>
        <v>733355</v>
      </c>
      <c r="BE82" s="344">
        <f t="shared" si="5"/>
        <v>774823</v>
      </c>
      <c r="BF82" s="344">
        <f t="shared" si="5"/>
        <v>818261</v>
      </c>
      <c r="BG82" s="344">
        <f t="shared" si="5"/>
        <v>752106</v>
      </c>
      <c r="BH82" s="329"/>
      <c r="BI82" s="344">
        <f t="shared" si="5"/>
        <v>634116</v>
      </c>
      <c r="BJ82" s="344">
        <f t="shared" si="5"/>
        <v>599919</v>
      </c>
      <c r="BK82" s="344">
        <f t="shared" si="5"/>
        <v>592929</v>
      </c>
      <c r="BL82" s="344">
        <f t="shared" si="5"/>
        <v>583906</v>
      </c>
      <c r="BM82" s="329"/>
      <c r="BN82" s="344">
        <f t="shared" si="5"/>
        <v>581770</v>
      </c>
      <c r="BO82" s="344">
        <f t="shared" si="5"/>
        <v>584316</v>
      </c>
      <c r="BP82" s="344">
        <f t="shared" si="5"/>
        <v>583286</v>
      </c>
      <c r="BQ82" s="344">
        <f t="shared" si="5"/>
        <v>586985</v>
      </c>
      <c r="BR82" s="329"/>
      <c r="BS82" s="344">
        <f t="shared" si="5"/>
        <v>569318</v>
      </c>
      <c r="BT82" s="344">
        <f>SUM(BT83:BT93)</f>
        <v>573083</v>
      </c>
      <c r="BU82" s="344">
        <f t="shared" si="5"/>
        <v>556498</v>
      </c>
      <c r="BV82" s="344">
        <f t="shared" si="5"/>
        <v>556498</v>
      </c>
      <c r="BW82" s="344">
        <f t="shared" si="5"/>
        <v>558968</v>
      </c>
      <c r="BX82" s="329"/>
      <c r="BY82" s="344">
        <v>597713</v>
      </c>
      <c r="BZ82" s="344">
        <f t="shared" si="5"/>
        <v>538699</v>
      </c>
      <c r="CA82" s="344">
        <f t="shared" si="5"/>
        <v>520405</v>
      </c>
      <c r="CB82" s="344">
        <f t="shared" si="5"/>
        <v>576923</v>
      </c>
    </row>
    <row r="83" spans="2:80" ht="16.95" customHeight="1">
      <c r="B83" s="54" t="s">
        <v>173</v>
      </c>
      <c r="C83" s="54" t="s">
        <v>174</v>
      </c>
      <c r="D83" s="272"/>
      <c r="E83" s="272"/>
      <c r="F83" s="379">
        <v>1587988</v>
      </c>
      <c r="G83" s="379">
        <v>1587988</v>
      </c>
      <c r="H83" s="379">
        <v>1587988</v>
      </c>
      <c r="I83" s="380">
        <v>1587988</v>
      </c>
      <c r="J83" s="314"/>
      <c r="K83" s="379">
        <v>1587988</v>
      </c>
      <c r="L83" s="345">
        <v>1587988</v>
      </c>
      <c r="M83" s="347">
        <v>1587988</v>
      </c>
      <c r="N83" s="346">
        <v>1587988</v>
      </c>
      <c r="O83" s="314"/>
      <c r="P83" s="345">
        <v>1587988</v>
      </c>
      <c r="Q83" s="345">
        <v>1587985</v>
      </c>
      <c r="R83" s="345">
        <v>1587985</v>
      </c>
      <c r="S83" s="346">
        <v>1587985</v>
      </c>
      <c r="T83" s="314"/>
      <c r="U83" s="345">
        <v>1587985</v>
      </c>
      <c r="V83" s="345">
        <v>1587985</v>
      </c>
      <c r="W83" s="345">
        <v>1587985</v>
      </c>
      <c r="X83" s="346">
        <v>1587985</v>
      </c>
      <c r="Y83" s="314"/>
      <c r="Z83" s="345">
        <v>1587985</v>
      </c>
      <c r="AA83" s="345">
        <v>1587985</v>
      </c>
      <c r="AB83" s="345">
        <v>1587985</v>
      </c>
      <c r="AC83" s="346">
        <v>1587985</v>
      </c>
      <c r="AD83" s="314"/>
      <c r="AE83" s="347">
        <v>1139811</v>
      </c>
      <c r="AF83" s="345">
        <v>699811</v>
      </c>
      <c r="AG83" s="347">
        <v>699811</v>
      </c>
      <c r="AH83" s="346">
        <v>699811</v>
      </c>
      <c r="AI83" s="314"/>
      <c r="AJ83" s="345">
        <v>699811</v>
      </c>
      <c r="AK83" s="345">
        <v>584224</v>
      </c>
      <c r="AL83" s="345">
        <v>584224</v>
      </c>
      <c r="AM83" s="346">
        <v>584224</v>
      </c>
      <c r="AN83" s="314"/>
      <c r="AO83" s="347">
        <v>584224</v>
      </c>
      <c r="AP83" s="347">
        <v>584224</v>
      </c>
      <c r="AQ83" s="347">
        <v>584224</v>
      </c>
      <c r="AR83" s="346">
        <v>584224</v>
      </c>
      <c r="AS83" s="314"/>
      <c r="AT83" s="345">
        <v>584224</v>
      </c>
      <c r="AU83" s="345">
        <v>584224</v>
      </c>
      <c r="AV83" s="345">
        <v>584224</v>
      </c>
      <c r="AW83" s="346">
        <v>584224</v>
      </c>
      <c r="AX83" s="314"/>
      <c r="AY83" s="345">
        <v>584224</v>
      </c>
      <c r="AZ83" s="345">
        <v>584224</v>
      </c>
      <c r="BA83" s="347">
        <v>584224</v>
      </c>
      <c r="BB83" s="346">
        <v>584224</v>
      </c>
      <c r="BC83" s="314"/>
      <c r="BD83" s="345">
        <v>584224</v>
      </c>
      <c r="BE83" s="345">
        <v>584224</v>
      </c>
      <c r="BF83" s="345">
        <v>584224</v>
      </c>
      <c r="BG83" s="346">
        <v>584224</v>
      </c>
      <c r="BH83" s="314"/>
      <c r="BI83" s="347">
        <v>584224</v>
      </c>
      <c r="BJ83" s="347">
        <v>584224</v>
      </c>
      <c r="BK83" s="347">
        <v>584224</v>
      </c>
      <c r="BL83" s="346">
        <v>584224</v>
      </c>
      <c r="BM83" s="314"/>
      <c r="BN83" s="347">
        <v>584224</v>
      </c>
      <c r="BO83" s="347">
        <v>584224</v>
      </c>
      <c r="BP83" s="347">
        <v>584224</v>
      </c>
      <c r="BQ83" s="346">
        <v>584224</v>
      </c>
      <c r="BR83" s="314"/>
      <c r="BS83" s="347">
        <v>584224</v>
      </c>
      <c r="BT83" s="347">
        <v>584224</v>
      </c>
      <c r="BU83" s="347">
        <v>584224</v>
      </c>
      <c r="BV83" s="347">
        <v>584224</v>
      </c>
      <c r="BW83" s="346">
        <v>584224</v>
      </c>
      <c r="BX83" s="314"/>
      <c r="BY83" s="347">
        <v>584224</v>
      </c>
      <c r="BZ83" s="347">
        <v>584224</v>
      </c>
      <c r="CA83" s="347">
        <v>584224</v>
      </c>
      <c r="CB83" s="346">
        <v>584224</v>
      </c>
    </row>
    <row r="84" spans="2:80" ht="16.95" customHeight="1">
      <c r="B84" s="50" t="s">
        <v>175</v>
      </c>
      <c r="C84" s="50" t="s">
        <v>176</v>
      </c>
      <c r="D84" s="272"/>
      <c r="E84" s="272"/>
      <c r="F84" s="314">
        <v>-11343</v>
      </c>
      <c r="G84" s="314">
        <v>-11343</v>
      </c>
      <c r="H84" s="314">
        <v>-11343</v>
      </c>
      <c r="I84" s="315">
        <v>-11343</v>
      </c>
      <c r="J84" s="314"/>
      <c r="K84" s="314">
        <v>-11343</v>
      </c>
      <c r="L84" s="314">
        <v>-11343</v>
      </c>
      <c r="M84" s="314">
        <v>-11343</v>
      </c>
      <c r="N84" s="315">
        <v>-11343</v>
      </c>
      <c r="O84" s="314"/>
      <c r="P84" s="314">
        <v>-11343</v>
      </c>
      <c r="Q84" s="314">
        <v>-11343</v>
      </c>
      <c r="R84" s="314">
        <v>-11343</v>
      </c>
      <c r="S84" s="315">
        <v>-11343</v>
      </c>
      <c r="T84" s="314"/>
      <c r="U84" s="314">
        <v>-11343</v>
      </c>
      <c r="V84" s="314">
        <v>-11343</v>
      </c>
      <c r="W84" s="314">
        <v>-11343</v>
      </c>
      <c r="X84" s="315">
        <v>-11343</v>
      </c>
      <c r="Y84" s="314"/>
      <c r="Z84" s="314">
        <v>-11343</v>
      </c>
      <c r="AA84" s="314">
        <v>-11343</v>
      </c>
      <c r="AB84" s="314">
        <v>-11343</v>
      </c>
      <c r="AC84" s="315">
        <v>-11343</v>
      </c>
      <c r="AD84" s="314"/>
      <c r="AE84" s="348">
        <v>-11343</v>
      </c>
      <c r="AF84" s="314" t="s">
        <v>76</v>
      </c>
      <c r="AG84" s="348" t="s">
        <v>76</v>
      </c>
      <c r="AH84" s="315" t="s">
        <v>76</v>
      </c>
      <c r="AI84" s="314"/>
      <c r="AJ84" s="314" t="s">
        <v>76</v>
      </c>
      <c r="AK84" s="314" t="s">
        <v>76</v>
      </c>
      <c r="AL84" s="314" t="s">
        <v>76</v>
      </c>
      <c r="AM84" s="315" t="s">
        <v>76</v>
      </c>
      <c r="AN84" s="314"/>
      <c r="AO84" s="348" t="s">
        <v>76</v>
      </c>
      <c r="AP84" s="348" t="s">
        <v>76</v>
      </c>
      <c r="AQ84" s="348" t="s">
        <v>76</v>
      </c>
      <c r="AR84" s="315" t="s">
        <v>76</v>
      </c>
      <c r="AS84" s="314"/>
      <c r="AT84" s="314"/>
      <c r="AU84" s="314" t="s">
        <v>76</v>
      </c>
      <c r="AV84" s="314" t="s">
        <v>76</v>
      </c>
      <c r="AW84" s="315" t="s">
        <v>76</v>
      </c>
      <c r="AX84" s="314"/>
      <c r="AY84" s="314" t="s">
        <v>76</v>
      </c>
      <c r="AZ84" s="314" t="s">
        <v>76</v>
      </c>
      <c r="BA84" s="314" t="s">
        <v>76</v>
      </c>
      <c r="BB84" s="315" t="s">
        <v>76</v>
      </c>
      <c r="BC84" s="314"/>
      <c r="BD84" s="314" t="s">
        <v>76</v>
      </c>
      <c r="BE84" s="314" t="s">
        <v>76</v>
      </c>
      <c r="BF84" s="314" t="s">
        <v>76</v>
      </c>
      <c r="BG84" s="315" t="s">
        <v>76</v>
      </c>
      <c r="BH84" s="314"/>
      <c r="BI84" s="348" t="s">
        <v>76</v>
      </c>
      <c r="BJ84" s="348" t="s">
        <v>76</v>
      </c>
      <c r="BK84" s="348" t="s">
        <v>76</v>
      </c>
      <c r="BL84" s="315" t="s">
        <v>76</v>
      </c>
      <c r="BM84" s="314"/>
      <c r="BN84" s="348" t="s">
        <v>76</v>
      </c>
      <c r="BO84" s="348" t="s">
        <v>76</v>
      </c>
      <c r="BP84" s="348">
        <v>-940</v>
      </c>
      <c r="BQ84" s="315" t="s">
        <v>76</v>
      </c>
      <c r="BR84" s="314"/>
      <c r="BS84" s="348" t="s">
        <v>76</v>
      </c>
      <c r="BT84" s="348" t="s">
        <v>76</v>
      </c>
      <c r="BU84" s="348" t="s">
        <v>76</v>
      </c>
      <c r="BV84" s="348" t="s">
        <v>76</v>
      </c>
      <c r="BW84" s="315" t="s">
        <v>76</v>
      </c>
      <c r="BX84" s="314"/>
      <c r="BY84" s="348" t="s">
        <v>76</v>
      </c>
      <c r="BZ84" s="348"/>
      <c r="CA84" s="348" t="s">
        <v>76</v>
      </c>
      <c r="CB84" s="315" t="s">
        <v>76</v>
      </c>
    </row>
    <row r="85" spans="2:80" ht="16.95" customHeight="1">
      <c r="B85" s="50" t="s">
        <v>177</v>
      </c>
      <c r="C85" s="50" t="s">
        <v>178</v>
      </c>
      <c r="D85" s="272"/>
      <c r="E85" s="272"/>
      <c r="F85" s="314">
        <v>-7443</v>
      </c>
      <c r="G85" s="314">
        <v>-7801</v>
      </c>
      <c r="H85" s="314">
        <v>-7793</v>
      </c>
      <c r="I85" s="315">
        <v>-8193</v>
      </c>
      <c r="J85" s="314"/>
      <c r="K85" s="314">
        <v>-8235</v>
      </c>
      <c r="L85" s="314">
        <v>-8685</v>
      </c>
      <c r="M85" s="314">
        <v>-9135</v>
      </c>
      <c r="N85" s="315">
        <v>-9585</v>
      </c>
      <c r="O85" s="314"/>
      <c r="P85" s="314">
        <v>-11385</v>
      </c>
      <c r="Q85" s="314">
        <v>-11385</v>
      </c>
      <c r="R85" s="314">
        <v>-11385</v>
      </c>
      <c r="S85" s="315">
        <v>-13423</v>
      </c>
      <c r="T85" s="314"/>
      <c r="U85" s="314">
        <v>-14062</v>
      </c>
      <c r="V85" s="314">
        <v>-15063</v>
      </c>
      <c r="W85" s="314">
        <v>-16063</v>
      </c>
      <c r="X85" s="315">
        <v>-21348</v>
      </c>
      <c r="Y85" s="314"/>
      <c r="Z85" s="314">
        <v>-32159</v>
      </c>
      <c r="AA85" s="314">
        <v>-32813</v>
      </c>
      <c r="AB85" s="314">
        <v>-33468</v>
      </c>
      <c r="AC85" s="315">
        <v>-34189</v>
      </c>
      <c r="AD85" s="314"/>
      <c r="AE85" s="348">
        <v>-36739</v>
      </c>
      <c r="AF85" s="314">
        <v>-25708</v>
      </c>
      <c r="AG85" s="348">
        <v>-34292</v>
      </c>
      <c r="AH85" s="315">
        <v>-34292</v>
      </c>
      <c r="AI85" s="314"/>
      <c r="AJ85" s="314">
        <v>-34292</v>
      </c>
      <c r="AK85" s="314">
        <v>1572</v>
      </c>
      <c r="AL85" s="314">
        <v>5155</v>
      </c>
      <c r="AM85" s="315">
        <v>3645</v>
      </c>
      <c r="AN85" s="314"/>
      <c r="AO85" s="348">
        <v>3262</v>
      </c>
      <c r="AP85" s="348">
        <v>2898</v>
      </c>
      <c r="AQ85" s="348">
        <v>2523</v>
      </c>
      <c r="AR85" s="315">
        <v>1997</v>
      </c>
      <c r="AS85" s="314"/>
      <c r="AT85" s="314">
        <v>1153</v>
      </c>
      <c r="AU85" s="314">
        <v>1153</v>
      </c>
      <c r="AV85" s="314">
        <v>1153</v>
      </c>
      <c r="AW85" s="315">
        <v>1525</v>
      </c>
      <c r="AX85" s="314"/>
      <c r="AY85" s="314">
        <v>1525</v>
      </c>
      <c r="AZ85" s="314">
        <v>1771</v>
      </c>
      <c r="BA85" s="348">
        <v>1771</v>
      </c>
      <c r="BB85" s="315">
        <v>1771</v>
      </c>
      <c r="BC85" s="314"/>
      <c r="BD85" s="314">
        <v>1771</v>
      </c>
      <c r="BE85" s="314">
        <v>1771</v>
      </c>
      <c r="BF85" s="314">
        <v>2349</v>
      </c>
      <c r="BG85" s="315">
        <v>2349</v>
      </c>
      <c r="BH85" s="314"/>
      <c r="BI85" s="348">
        <v>4283</v>
      </c>
      <c r="BJ85" s="348">
        <v>4283</v>
      </c>
      <c r="BK85" s="348">
        <v>4283</v>
      </c>
      <c r="BL85" s="315" t="s">
        <v>76</v>
      </c>
      <c r="BM85" s="314"/>
      <c r="BN85" s="348">
        <v>11475</v>
      </c>
      <c r="BO85" s="348">
        <v>4004</v>
      </c>
      <c r="BP85" s="348">
        <v>3695</v>
      </c>
      <c r="BQ85" s="315" t="s">
        <v>76</v>
      </c>
      <c r="BR85" s="314"/>
      <c r="BS85" s="348">
        <v>2992</v>
      </c>
      <c r="BT85" s="348">
        <v>2475</v>
      </c>
      <c r="BU85" s="348">
        <v>2344</v>
      </c>
      <c r="BV85" s="348">
        <v>2344</v>
      </c>
      <c r="BW85" s="315" t="s">
        <v>76</v>
      </c>
      <c r="BX85" s="314"/>
      <c r="BY85" s="348">
        <v>1851</v>
      </c>
      <c r="BZ85" s="348"/>
      <c r="CA85" s="348" t="s">
        <v>76</v>
      </c>
      <c r="CB85" s="315" t="s">
        <v>76</v>
      </c>
    </row>
    <row r="86" spans="2:80" ht="16.95" customHeight="1">
      <c r="B86" s="50" t="s">
        <v>179</v>
      </c>
      <c r="C86" s="50" t="s">
        <v>180</v>
      </c>
      <c r="D86" s="272"/>
      <c r="E86" s="272"/>
      <c r="F86" s="314">
        <v>-43648</v>
      </c>
      <c r="G86" s="314">
        <v>-43648</v>
      </c>
      <c r="H86" s="314">
        <v>-43648</v>
      </c>
      <c r="I86" s="315">
        <v>-43648</v>
      </c>
      <c r="J86" s="314"/>
      <c r="K86" s="314">
        <v>-43648</v>
      </c>
      <c r="L86" s="314">
        <v>-43648</v>
      </c>
      <c r="M86" s="314">
        <v>-43648</v>
      </c>
      <c r="N86" s="315">
        <v>-43648</v>
      </c>
      <c r="O86" s="314"/>
      <c r="P86" s="314">
        <v>-43648</v>
      </c>
      <c r="Q86" s="314">
        <v>-43648</v>
      </c>
      <c r="R86" s="314">
        <v>-43648</v>
      </c>
      <c r="S86" s="315">
        <v>-50807</v>
      </c>
      <c r="T86" s="314"/>
      <c r="U86" s="314">
        <v>-50807</v>
      </c>
      <c r="V86" s="314">
        <v>-50807</v>
      </c>
      <c r="W86" s="314">
        <v>-50807</v>
      </c>
      <c r="X86" s="315">
        <v>-49761</v>
      </c>
      <c r="Y86" s="314"/>
      <c r="Z86" s="314">
        <v>-40085</v>
      </c>
      <c r="AA86" s="314">
        <v>-40085</v>
      </c>
      <c r="AB86" s="314">
        <v>-40085</v>
      </c>
      <c r="AC86" s="315">
        <v>-40085</v>
      </c>
      <c r="AD86" s="314"/>
      <c r="AE86" s="348">
        <v>-40085</v>
      </c>
      <c r="AF86" s="314">
        <v>-40085</v>
      </c>
      <c r="AG86" s="348">
        <v>-31501</v>
      </c>
      <c r="AH86" s="315">
        <v>-31501</v>
      </c>
      <c r="AI86" s="314"/>
      <c r="AJ86" s="314">
        <v>-31501</v>
      </c>
      <c r="AK86" s="314">
        <v>-33517</v>
      </c>
      <c r="AL86" s="314">
        <v>-35208</v>
      </c>
      <c r="AM86" s="315">
        <v>-35208</v>
      </c>
      <c r="AN86" s="314"/>
      <c r="AO86" s="348">
        <v>-35208</v>
      </c>
      <c r="AP86" s="348">
        <v>-35208</v>
      </c>
      <c r="AQ86" s="348">
        <v>-35208</v>
      </c>
      <c r="AR86" s="315">
        <v>-35208</v>
      </c>
      <c r="AS86" s="314"/>
      <c r="AT86" s="314">
        <v>-35208</v>
      </c>
      <c r="AU86" s="314">
        <v>-35208</v>
      </c>
      <c r="AV86" s="314">
        <v>-35208</v>
      </c>
      <c r="AW86" s="315">
        <v>-36797</v>
      </c>
      <c r="AX86" s="314"/>
      <c r="AY86" s="314">
        <v>-27924</v>
      </c>
      <c r="AZ86" s="314">
        <v>-26944</v>
      </c>
      <c r="BA86" s="348">
        <v>-22322</v>
      </c>
      <c r="BB86" s="315">
        <v>-37203</v>
      </c>
      <c r="BC86" s="314"/>
      <c r="BD86" s="314">
        <v>-20785</v>
      </c>
      <c r="BE86" s="314">
        <v>-7973</v>
      </c>
      <c r="BF86" s="314">
        <v>-6312</v>
      </c>
      <c r="BG86" s="315">
        <v>-224</v>
      </c>
      <c r="BH86" s="314"/>
      <c r="BI86" s="348" t="s">
        <v>76</v>
      </c>
      <c r="BJ86" s="348">
        <v>-1934</v>
      </c>
      <c r="BK86" s="348">
        <v>-1934</v>
      </c>
      <c r="BL86" s="315">
        <v>-1934</v>
      </c>
      <c r="BM86" s="314"/>
      <c r="BN86" s="348">
        <v>-1934</v>
      </c>
      <c r="BO86" s="348">
        <v>-1934</v>
      </c>
      <c r="BP86" s="348" t="s">
        <v>76</v>
      </c>
      <c r="BQ86" s="315" t="s">
        <v>76</v>
      </c>
      <c r="BR86" s="314"/>
      <c r="BS86" s="348" t="s">
        <v>76</v>
      </c>
      <c r="BT86" s="348" t="s">
        <v>76</v>
      </c>
      <c r="BU86" s="348" t="s">
        <v>76</v>
      </c>
      <c r="BV86" s="348" t="s">
        <v>76</v>
      </c>
      <c r="BW86" s="315" t="s">
        <v>76</v>
      </c>
      <c r="BX86" s="314"/>
      <c r="BY86" s="348" t="s">
        <v>76</v>
      </c>
      <c r="BZ86" s="348"/>
      <c r="CA86" s="348" t="s">
        <v>76</v>
      </c>
      <c r="CB86" s="315" t="s">
        <v>76</v>
      </c>
    </row>
    <row r="87" spans="2:80" ht="16.95" customHeight="1">
      <c r="B87" s="50" t="s">
        <v>181</v>
      </c>
      <c r="C87" s="50" t="s">
        <v>182</v>
      </c>
      <c r="D87" s="272"/>
      <c r="E87" s="272"/>
      <c r="F87" s="314">
        <v>499780</v>
      </c>
      <c r="G87" s="314">
        <v>499780</v>
      </c>
      <c r="H87" s="314">
        <v>499780</v>
      </c>
      <c r="I87" s="315">
        <v>499780</v>
      </c>
      <c r="J87" s="314"/>
      <c r="K87" s="314">
        <v>436761</v>
      </c>
      <c r="L87" s="314">
        <v>436761</v>
      </c>
      <c r="M87" s="348">
        <v>436761</v>
      </c>
      <c r="N87" s="315">
        <v>436761</v>
      </c>
      <c r="O87" s="314"/>
      <c r="P87" s="314">
        <v>364888</v>
      </c>
      <c r="Q87" s="314">
        <v>364888</v>
      </c>
      <c r="R87" s="314">
        <v>364888</v>
      </c>
      <c r="S87" s="315">
        <v>364887.99999999994</v>
      </c>
      <c r="T87" s="314"/>
      <c r="U87" s="314">
        <v>416352</v>
      </c>
      <c r="V87" s="314">
        <v>416352</v>
      </c>
      <c r="W87" s="314">
        <v>416352</v>
      </c>
      <c r="X87" s="315">
        <v>416352</v>
      </c>
      <c r="Y87" s="314"/>
      <c r="Z87" s="314">
        <v>416252</v>
      </c>
      <c r="AA87" s="314">
        <v>416252</v>
      </c>
      <c r="AB87" s="314">
        <v>416252</v>
      </c>
      <c r="AC87" s="315">
        <v>416252</v>
      </c>
      <c r="AD87" s="314"/>
      <c r="AE87" s="348">
        <v>358606</v>
      </c>
      <c r="AF87" s="314">
        <v>358606</v>
      </c>
      <c r="AG87" s="348">
        <v>358606</v>
      </c>
      <c r="AH87" s="315">
        <v>358606</v>
      </c>
      <c r="AI87" s="314"/>
      <c r="AJ87" s="314">
        <v>281052</v>
      </c>
      <c r="AK87" s="314">
        <v>281052</v>
      </c>
      <c r="AL87" s="314">
        <v>281052</v>
      </c>
      <c r="AM87" s="315">
        <v>281052</v>
      </c>
      <c r="AN87" s="314"/>
      <c r="AO87" s="348">
        <v>153973</v>
      </c>
      <c r="AP87" s="348">
        <v>153973</v>
      </c>
      <c r="AQ87" s="348">
        <v>153973</v>
      </c>
      <c r="AR87" s="315">
        <v>153973</v>
      </c>
      <c r="AS87" s="314"/>
      <c r="AT87" s="314">
        <v>68615</v>
      </c>
      <c r="AU87" s="314">
        <v>68615</v>
      </c>
      <c r="AV87" s="314">
        <v>68615</v>
      </c>
      <c r="AW87" s="315">
        <v>68615</v>
      </c>
      <c r="AX87" s="314"/>
      <c r="AY87" s="314">
        <v>54277</v>
      </c>
      <c r="AZ87" s="314">
        <v>54277</v>
      </c>
      <c r="BA87" s="348">
        <v>54277</v>
      </c>
      <c r="BB87" s="315">
        <v>89685</v>
      </c>
      <c r="BC87" s="314"/>
      <c r="BD87" s="314">
        <v>89156</v>
      </c>
      <c r="BE87" s="314">
        <v>89156</v>
      </c>
      <c r="BF87" s="314">
        <v>89156</v>
      </c>
      <c r="BG87" s="315">
        <v>89156</v>
      </c>
      <c r="BH87" s="314"/>
      <c r="BI87" s="348" t="s">
        <v>76</v>
      </c>
      <c r="BJ87" s="348" t="s">
        <v>76</v>
      </c>
      <c r="BK87" s="348" t="s">
        <v>76</v>
      </c>
      <c r="BL87" s="315" t="s">
        <v>76</v>
      </c>
      <c r="BM87" s="314"/>
      <c r="BN87" s="348">
        <v>2374</v>
      </c>
      <c r="BO87" s="348">
        <v>2374</v>
      </c>
      <c r="BP87" s="348" t="s">
        <v>76</v>
      </c>
      <c r="BQ87" s="315">
        <v>2374</v>
      </c>
      <c r="BR87" s="314"/>
      <c r="BS87" s="348" t="s">
        <v>76</v>
      </c>
      <c r="BT87" s="348" t="s">
        <v>76</v>
      </c>
      <c r="BU87" s="348" t="s">
        <v>76</v>
      </c>
      <c r="BV87" s="348" t="s">
        <v>76</v>
      </c>
      <c r="BW87" s="315" t="s">
        <v>76</v>
      </c>
      <c r="BX87" s="314"/>
      <c r="BY87" s="348" t="s">
        <v>76</v>
      </c>
      <c r="BZ87" s="348"/>
      <c r="CA87" s="348" t="s">
        <v>76</v>
      </c>
      <c r="CB87" s="315" t="s">
        <v>76</v>
      </c>
    </row>
    <row r="88" spans="2:80" ht="16.95" customHeight="1">
      <c r="B88" s="50" t="s">
        <v>183</v>
      </c>
      <c r="C88" s="50" t="s">
        <v>184</v>
      </c>
      <c r="D88" s="272"/>
      <c r="E88" s="272"/>
      <c r="F88" s="314">
        <v>0</v>
      </c>
      <c r="G88" s="314">
        <v>0</v>
      </c>
      <c r="H88" s="314">
        <v>42220</v>
      </c>
      <c r="I88" s="315">
        <v>42220</v>
      </c>
      <c r="J88" s="314"/>
      <c r="K88" s="314" t="s">
        <v>76</v>
      </c>
      <c r="L88" s="314" t="s">
        <v>76</v>
      </c>
      <c r="M88" s="348">
        <v>101119</v>
      </c>
      <c r="N88" s="315">
        <v>101119</v>
      </c>
      <c r="O88" s="314"/>
      <c r="P88" s="314" t="s">
        <v>76</v>
      </c>
      <c r="Q88" s="314" t="s">
        <v>76</v>
      </c>
      <c r="R88" s="314">
        <v>256223</v>
      </c>
      <c r="S88" s="315">
        <v>256223</v>
      </c>
      <c r="T88" s="314"/>
      <c r="U88" s="314" t="s">
        <v>76</v>
      </c>
      <c r="V88" s="314" t="s">
        <v>76</v>
      </c>
      <c r="W88" s="314">
        <v>196476</v>
      </c>
      <c r="X88" s="315">
        <v>196476</v>
      </c>
      <c r="Y88" s="314"/>
      <c r="Z88" s="314" t="s">
        <v>76</v>
      </c>
      <c r="AA88" s="314" t="s">
        <v>76</v>
      </c>
      <c r="AB88" s="314">
        <v>184559</v>
      </c>
      <c r="AC88" s="315">
        <v>184559</v>
      </c>
      <c r="AD88" s="314"/>
      <c r="AE88" s="348" t="s">
        <v>76</v>
      </c>
      <c r="AF88" s="314" t="s">
        <v>76</v>
      </c>
      <c r="AG88" s="348">
        <v>13606</v>
      </c>
      <c r="AH88" s="315">
        <v>13606</v>
      </c>
      <c r="AI88" s="314"/>
      <c r="AJ88" s="314" t="s">
        <v>76</v>
      </c>
      <c r="AK88" s="314" t="s">
        <v>76</v>
      </c>
      <c r="AL88" s="314">
        <v>7944</v>
      </c>
      <c r="AM88" s="315">
        <v>7944</v>
      </c>
      <c r="AN88" s="314"/>
      <c r="AO88" s="348">
        <v>0</v>
      </c>
      <c r="AP88" s="348">
        <v>0</v>
      </c>
      <c r="AQ88" s="348">
        <v>10995</v>
      </c>
      <c r="AR88" s="315">
        <v>10995</v>
      </c>
      <c r="AS88" s="314"/>
      <c r="AT88" s="314" t="s">
        <v>76</v>
      </c>
      <c r="AU88" s="314" t="s">
        <v>76</v>
      </c>
      <c r="AV88" s="314">
        <v>6486</v>
      </c>
      <c r="AW88" s="315">
        <v>6486</v>
      </c>
      <c r="AX88" s="314"/>
      <c r="AY88" s="314" t="s">
        <v>76</v>
      </c>
      <c r="AZ88" s="314" t="s">
        <v>76</v>
      </c>
      <c r="BA88" s="348">
        <v>29533</v>
      </c>
      <c r="BB88" s="315">
        <v>7533</v>
      </c>
      <c r="BC88" s="314"/>
      <c r="BD88" s="314" t="s">
        <v>76</v>
      </c>
      <c r="BE88" s="314" t="s">
        <v>76</v>
      </c>
      <c r="BF88" s="314">
        <v>40333</v>
      </c>
      <c r="BG88" s="315">
        <v>40333</v>
      </c>
      <c r="BH88" s="314"/>
      <c r="BI88" s="348" t="s">
        <v>76</v>
      </c>
      <c r="BJ88" s="348" t="s">
        <v>76</v>
      </c>
      <c r="BK88" s="348" t="s">
        <v>76</v>
      </c>
      <c r="BL88" s="315" t="s">
        <v>76</v>
      </c>
      <c r="BM88" s="314"/>
      <c r="BN88" s="348" t="s">
        <v>76</v>
      </c>
      <c r="BO88" s="348" t="s">
        <v>76</v>
      </c>
      <c r="BP88" s="348">
        <v>3922</v>
      </c>
      <c r="BQ88" s="315">
        <v>3922</v>
      </c>
      <c r="BR88" s="314"/>
      <c r="BS88" s="348" t="s">
        <v>76</v>
      </c>
      <c r="BT88" s="348" t="s">
        <v>76</v>
      </c>
      <c r="BU88" s="348" t="s">
        <v>76</v>
      </c>
      <c r="BV88" s="348" t="s">
        <v>76</v>
      </c>
      <c r="BW88" s="315" t="s">
        <v>76</v>
      </c>
      <c r="BX88" s="314"/>
      <c r="BY88" s="348" t="s">
        <v>76</v>
      </c>
      <c r="BZ88" s="348"/>
      <c r="CA88" s="348" t="s">
        <v>76</v>
      </c>
      <c r="CB88" s="315" t="s">
        <v>76</v>
      </c>
    </row>
    <row r="89" spans="2:80" ht="16.95" customHeight="1">
      <c r="B89" s="50" t="s">
        <v>185</v>
      </c>
      <c r="C89" s="50" t="s">
        <v>186</v>
      </c>
      <c r="D89" s="272"/>
      <c r="E89" s="272"/>
      <c r="F89" s="314">
        <v>91785</v>
      </c>
      <c r="G89" s="314">
        <v>0</v>
      </c>
      <c r="H89" s="314" t="s">
        <v>76</v>
      </c>
      <c r="I89" s="315" t="s">
        <v>76</v>
      </c>
      <c r="J89" s="314"/>
      <c r="K89" s="314">
        <v>131637</v>
      </c>
      <c r="L89" s="314">
        <v>163804</v>
      </c>
      <c r="M89" s="348">
        <v>110564</v>
      </c>
      <c r="N89" s="315">
        <v>118387</v>
      </c>
      <c r="O89" s="314"/>
      <c r="P89" s="314">
        <v>76891</v>
      </c>
      <c r="Q89" s="314">
        <v>65376</v>
      </c>
      <c r="R89" s="314">
        <v>78237</v>
      </c>
      <c r="S89" s="315">
        <v>63619</v>
      </c>
      <c r="T89" s="314"/>
      <c r="U89" s="314">
        <v>84028</v>
      </c>
      <c r="V89" s="314">
        <v>94931</v>
      </c>
      <c r="W89" s="314">
        <v>109505</v>
      </c>
      <c r="X89" s="315">
        <v>97687</v>
      </c>
      <c r="Y89" s="314"/>
      <c r="Z89" s="314">
        <v>59742</v>
      </c>
      <c r="AA89" s="314">
        <v>124272</v>
      </c>
      <c r="AB89" s="314">
        <v>113172</v>
      </c>
      <c r="AC89" s="315">
        <v>79422</v>
      </c>
      <c r="AD89" s="314"/>
      <c r="AE89" s="348">
        <v>131475</v>
      </c>
      <c r="AF89" s="314">
        <v>102940</v>
      </c>
      <c r="AG89" s="348">
        <v>122648</v>
      </c>
      <c r="AH89" s="315">
        <v>115339</v>
      </c>
      <c r="AI89" s="314"/>
      <c r="AJ89" s="314">
        <v>102782</v>
      </c>
      <c r="AK89" s="314">
        <v>48657</v>
      </c>
      <c r="AL89" s="314">
        <v>55109</v>
      </c>
      <c r="AM89" s="315">
        <v>38876</v>
      </c>
      <c r="AN89" s="314"/>
      <c r="AO89" s="348">
        <v>42053</v>
      </c>
      <c r="AP89" s="348">
        <v>40803</v>
      </c>
      <c r="AQ89" s="348">
        <v>47019</v>
      </c>
      <c r="AR89" s="315">
        <v>39883</v>
      </c>
      <c r="AS89" s="314"/>
      <c r="AT89" s="314">
        <v>12552</v>
      </c>
      <c r="AU89" s="314">
        <v>43329</v>
      </c>
      <c r="AV89" s="314">
        <v>38667</v>
      </c>
      <c r="AW89" s="315">
        <v>43415</v>
      </c>
      <c r="AX89" s="314"/>
      <c r="AY89" s="314" t="s">
        <v>76</v>
      </c>
      <c r="AZ89" s="314" t="s">
        <v>76</v>
      </c>
      <c r="BA89" s="314" t="s">
        <v>76</v>
      </c>
      <c r="BB89" s="315">
        <v>40005</v>
      </c>
      <c r="BC89" s="314"/>
      <c r="BD89" s="314" t="s">
        <v>76</v>
      </c>
      <c r="BE89" s="314" t="s">
        <v>76</v>
      </c>
      <c r="BF89" s="314" t="s">
        <v>76</v>
      </c>
      <c r="BG89" s="315" t="s">
        <v>76</v>
      </c>
      <c r="BH89" s="314"/>
      <c r="BI89" s="348" t="s">
        <v>76</v>
      </c>
      <c r="BJ89" s="348" t="s">
        <v>76</v>
      </c>
      <c r="BK89" s="348" t="s">
        <v>76</v>
      </c>
      <c r="BL89" s="315" t="s">
        <v>76</v>
      </c>
      <c r="BM89" s="314"/>
      <c r="BN89" s="348" t="s">
        <v>76</v>
      </c>
      <c r="BO89" s="348" t="s">
        <v>76</v>
      </c>
      <c r="BP89" s="348" t="s">
        <v>76</v>
      </c>
      <c r="BQ89" s="315" t="s">
        <v>76</v>
      </c>
      <c r="BR89" s="314"/>
      <c r="BS89" s="348" t="s">
        <v>76</v>
      </c>
      <c r="BT89" s="348" t="s">
        <v>76</v>
      </c>
      <c r="BU89" s="348" t="s">
        <v>76</v>
      </c>
      <c r="BV89" s="348" t="s">
        <v>76</v>
      </c>
      <c r="BW89" s="315" t="s">
        <v>76</v>
      </c>
      <c r="BX89" s="314"/>
      <c r="BY89" s="348" t="s">
        <v>76</v>
      </c>
      <c r="BZ89" s="348"/>
      <c r="CA89" s="348" t="s">
        <v>76</v>
      </c>
      <c r="CB89" s="315" t="s">
        <v>76</v>
      </c>
    </row>
    <row r="90" spans="2:80" ht="16.95" customHeight="1">
      <c r="B90" s="50" t="s">
        <v>187</v>
      </c>
      <c r="C90" s="50" t="s">
        <v>188</v>
      </c>
      <c r="D90" s="272"/>
      <c r="E90" s="272"/>
      <c r="F90" s="314">
        <v>-76066</v>
      </c>
      <c r="G90" s="314">
        <v>-61764</v>
      </c>
      <c r="H90" s="314">
        <v>-64275</v>
      </c>
      <c r="I90" s="315" t="s">
        <v>76</v>
      </c>
      <c r="J90" s="314"/>
      <c r="K90" s="314">
        <v>76738</v>
      </c>
      <c r="L90" s="314">
        <v>77832</v>
      </c>
      <c r="M90" s="348">
        <v>97457</v>
      </c>
      <c r="N90" s="315" t="s">
        <v>76</v>
      </c>
      <c r="O90" s="314"/>
      <c r="P90" s="314">
        <v>-5984</v>
      </c>
      <c r="Q90" s="314">
        <v>24163</v>
      </c>
      <c r="R90" s="314">
        <v>29985</v>
      </c>
      <c r="S90" s="315" t="s">
        <v>76</v>
      </c>
      <c r="T90" s="314"/>
      <c r="U90" s="314">
        <v>25828</v>
      </c>
      <c r="V90" s="314">
        <v>29121</v>
      </c>
      <c r="W90" s="314">
        <v>42002</v>
      </c>
      <c r="X90" s="315" t="s">
        <v>76</v>
      </c>
      <c r="Y90" s="314"/>
      <c r="Z90" s="314">
        <v>488989</v>
      </c>
      <c r="AA90" s="314">
        <v>407208</v>
      </c>
      <c r="AB90" s="314">
        <v>107871</v>
      </c>
      <c r="AC90" s="315" t="s">
        <v>76</v>
      </c>
      <c r="AD90" s="314"/>
      <c r="AE90" s="348">
        <v>189763</v>
      </c>
      <c r="AF90" s="314">
        <v>52192</v>
      </c>
      <c r="AG90" s="348">
        <v>75654</v>
      </c>
      <c r="AH90" s="315" t="s">
        <v>76</v>
      </c>
      <c r="AI90" s="314"/>
      <c r="AJ90" s="314">
        <v>85603</v>
      </c>
      <c r="AK90" s="314">
        <v>60978</v>
      </c>
      <c r="AL90" s="314">
        <v>40576</v>
      </c>
      <c r="AM90" s="315" t="s">
        <v>76</v>
      </c>
      <c r="AN90" s="314"/>
      <c r="AO90" s="348">
        <v>140076</v>
      </c>
      <c r="AP90" s="348">
        <v>136124</v>
      </c>
      <c r="AQ90" s="348">
        <v>136637</v>
      </c>
      <c r="AR90" s="315" t="s">
        <v>76</v>
      </c>
      <c r="AS90" s="314"/>
      <c r="AT90" s="314">
        <v>85641</v>
      </c>
      <c r="AU90" s="314">
        <v>31657</v>
      </c>
      <c r="AV90" s="314">
        <v>20134</v>
      </c>
      <c r="AW90" s="315" t="s">
        <v>76</v>
      </c>
      <c r="AX90" s="314"/>
      <c r="AY90" s="314">
        <v>6183</v>
      </c>
      <c r="AZ90" s="314">
        <v>1642</v>
      </c>
      <c r="BA90" s="348">
        <v>3022</v>
      </c>
      <c r="BB90" s="315" t="s">
        <v>76</v>
      </c>
      <c r="BC90" s="314"/>
      <c r="BD90" s="314">
        <v>27843</v>
      </c>
      <c r="BE90" s="314">
        <v>45803</v>
      </c>
      <c r="BF90" s="314">
        <v>44477</v>
      </c>
      <c r="BG90" s="315" t="s">
        <v>76</v>
      </c>
      <c r="BH90" s="314"/>
      <c r="BI90" s="348">
        <v>7894</v>
      </c>
      <c r="BJ90" s="348">
        <v>-8226</v>
      </c>
      <c r="BK90" s="348">
        <v>-9406</v>
      </c>
      <c r="BL90" s="315">
        <v>-10988</v>
      </c>
      <c r="BM90" s="314"/>
      <c r="BN90" s="348">
        <v>-6809</v>
      </c>
      <c r="BO90" s="348">
        <v>-4448</v>
      </c>
      <c r="BP90" s="348">
        <v>-695</v>
      </c>
      <c r="BQ90" s="315" t="s">
        <v>76</v>
      </c>
      <c r="BR90" s="314"/>
      <c r="BS90" s="348">
        <v>-10978</v>
      </c>
      <c r="BT90" s="348">
        <v>-6696</v>
      </c>
      <c r="BU90" s="348">
        <v>-23150</v>
      </c>
      <c r="BV90" s="348">
        <v>-23150</v>
      </c>
      <c r="BW90" s="315">
        <v>-20470</v>
      </c>
      <c r="BX90" s="314"/>
      <c r="BY90" s="348">
        <v>-1306</v>
      </c>
      <c r="BZ90" s="348">
        <v>-53827</v>
      </c>
      <c r="CA90" s="348">
        <v>-71869</v>
      </c>
      <c r="CB90" s="315">
        <v>-14898</v>
      </c>
    </row>
    <row r="91" spans="2:80" ht="16.95" customHeight="1">
      <c r="B91" s="50" t="s">
        <v>189</v>
      </c>
      <c r="C91" s="50" t="s">
        <v>190</v>
      </c>
      <c r="D91" s="272"/>
      <c r="E91" s="272"/>
      <c r="F91" s="314">
        <v>0</v>
      </c>
      <c r="G91" s="314">
        <v>0</v>
      </c>
      <c r="H91" s="314" t="s">
        <v>76</v>
      </c>
      <c r="I91" s="315" t="s">
        <v>76</v>
      </c>
      <c r="J91" s="314"/>
      <c r="K91" s="314" t="s">
        <v>76</v>
      </c>
      <c r="L91" s="314" t="s">
        <v>76</v>
      </c>
      <c r="M91" s="348" t="s">
        <v>76</v>
      </c>
      <c r="N91" s="315" t="s">
        <v>76</v>
      </c>
      <c r="O91" s="314"/>
      <c r="P91" s="314" t="s">
        <v>76</v>
      </c>
      <c r="Q91" s="314" t="s">
        <v>76</v>
      </c>
      <c r="R91" s="314" t="s">
        <v>76</v>
      </c>
      <c r="S91" s="315" t="s">
        <v>76</v>
      </c>
      <c r="T91" s="314"/>
      <c r="U91" s="314" t="s">
        <v>76</v>
      </c>
      <c r="V91" s="314" t="s">
        <v>76</v>
      </c>
      <c r="W91" s="314" t="s">
        <v>76</v>
      </c>
      <c r="X91" s="315" t="s">
        <v>76</v>
      </c>
      <c r="Y91" s="314"/>
      <c r="Z91" s="314" t="s">
        <v>76</v>
      </c>
      <c r="AA91" s="314" t="s">
        <v>76</v>
      </c>
      <c r="AB91" s="314" t="s">
        <v>76</v>
      </c>
      <c r="AC91" s="315" t="s">
        <v>76</v>
      </c>
      <c r="AD91" s="314"/>
      <c r="AE91" s="348" t="s">
        <v>76</v>
      </c>
      <c r="AF91" s="314" t="s">
        <v>76</v>
      </c>
      <c r="AG91" s="348" t="s">
        <v>76</v>
      </c>
      <c r="AH91" s="315" t="s">
        <v>76</v>
      </c>
      <c r="AI91" s="314"/>
      <c r="AJ91" s="314" t="s">
        <v>76</v>
      </c>
      <c r="AK91" s="314" t="s">
        <v>76</v>
      </c>
      <c r="AL91" s="314" t="s">
        <v>76</v>
      </c>
      <c r="AM91" s="315" t="s">
        <v>76</v>
      </c>
      <c r="AN91" s="314"/>
      <c r="AO91" s="314" t="s">
        <v>76</v>
      </c>
      <c r="AP91" s="314" t="s">
        <v>76</v>
      </c>
      <c r="AQ91" s="314" t="s">
        <v>76</v>
      </c>
      <c r="AR91" s="315" t="s">
        <v>76</v>
      </c>
      <c r="AS91" s="314"/>
      <c r="AT91" s="314" t="s">
        <v>76</v>
      </c>
      <c r="AU91" s="314" t="s">
        <v>76</v>
      </c>
      <c r="AV91" s="314" t="s">
        <v>76</v>
      </c>
      <c r="AW91" s="315" t="s">
        <v>76</v>
      </c>
      <c r="AX91" s="314"/>
      <c r="AY91" s="314" t="s">
        <v>76</v>
      </c>
      <c r="AZ91" s="314" t="s">
        <v>76</v>
      </c>
      <c r="BA91" s="314" t="s">
        <v>76</v>
      </c>
      <c r="BB91" s="315" t="s">
        <v>76</v>
      </c>
      <c r="BC91" s="314"/>
      <c r="BD91" s="314" t="s">
        <v>76</v>
      </c>
      <c r="BE91" s="314" t="s">
        <v>76</v>
      </c>
      <c r="BF91" s="314" t="s">
        <v>76</v>
      </c>
      <c r="BG91" s="315" t="s">
        <v>76</v>
      </c>
      <c r="BH91" s="314"/>
      <c r="BI91" s="348" t="s">
        <v>76</v>
      </c>
      <c r="BJ91" s="348" t="s">
        <v>76</v>
      </c>
      <c r="BK91" s="348" t="s">
        <v>76</v>
      </c>
      <c r="BL91" s="315">
        <v>4201</v>
      </c>
      <c r="BM91" s="314"/>
      <c r="BN91" s="348" t="s">
        <v>76</v>
      </c>
      <c r="BO91" s="348" t="s">
        <v>76</v>
      </c>
      <c r="BP91" s="348" t="s">
        <v>76</v>
      </c>
      <c r="BQ91" s="315">
        <v>3385</v>
      </c>
      <c r="BR91" s="314"/>
      <c r="BS91" s="348" t="s">
        <v>76</v>
      </c>
      <c r="BT91" s="348" t="s">
        <v>76</v>
      </c>
      <c r="BU91" s="348" t="s">
        <v>76</v>
      </c>
      <c r="BV91" s="348" t="s">
        <v>76</v>
      </c>
      <c r="BW91" s="315">
        <v>2134</v>
      </c>
      <c r="BX91" s="314"/>
      <c r="BY91" s="348" t="s">
        <v>76</v>
      </c>
      <c r="BZ91" s="348">
        <v>1566</v>
      </c>
      <c r="CA91" s="348">
        <v>1281</v>
      </c>
      <c r="CB91" s="315">
        <v>996</v>
      </c>
    </row>
    <row r="92" spans="2:80" ht="16.95" customHeight="1">
      <c r="B92" s="50" t="s">
        <v>191</v>
      </c>
      <c r="C92" s="50" t="s">
        <v>186</v>
      </c>
      <c r="D92" s="272"/>
      <c r="E92" s="272"/>
      <c r="F92" s="314">
        <v>0</v>
      </c>
      <c r="G92" s="314">
        <v>114823</v>
      </c>
      <c r="H92" s="314">
        <v>100539</v>
      </c>
      <c r="I92" s="315">
        <v>110924</v>
      </c>
      <c r="J92" s="314"/>
      <c r="K92" s="314" t="s">
        <v>76</v>
      </c>
      <c r="L92" s="314" t="s">
        <v>76</v>
      </c>
      <c r="M92" s="348" t="s">
        <v>76</v>
      </c>
      <c r="N92" s="315" t="s">
        <v>76</v>
      </c>
      <c r="O92" s="314"/>
      <c r="P92" s="314" t="s">
        <v>76</v>
      </c>
      <c r="Q92" s="314" t="s">
        <v>76</v>
      </c>
      <c r="R92" s="314" t="s">
        <v>76</v>
      </c>
      <c r="S92" s="315" t="s">
        <v>76</v>
      </c>
      <c r="T92" s="314"/>
      <c r="U92" s="314" t="s">
        <v>76</v>
      </c>
      <c r="V92" s="314" t="s">
        <v>76</v>
      </c>
      <c r="W92" s="314" t="s">
        <v>76</v>
      </c>
      <c r="X92" s="315" t="s">
        <v>76</v>
      </c>
      <c r="Y92" s="314"/>
      <c r="Z92" s="314" t="s">
        <v>76</v>
      </c>
      <c r="AA92" s="314" t="s">
        <v>76</v>
      </c>
      <c r="AB92" s="314" t="s">
        <v>76</v>
      </c>
      <c r="AC92" s="315" t="s">
        <v>76</v>
      </c>
      <c r="AD92" s="314"/>
      <c r="AE92" s="348" t="s">
        <v>76</v>
      </c>
      <c r="AF92" s="314" t="s">
        <v>76</v>
      </c>
      <c r="AG92" s="348" t="s">
        <v>76</v>
      </c>
      <c r="AH92" s="315" t="s">
        <v>76</v>
      </c>
      <c r="AI92" s="314"/>
      <c r="AJ92" s="314" t="s">
        <v>76</v>
      </c>
      <c r="AK92" s="314" t="s">
        <v>76</v>
      </c>
      <c r="AL92" s="314" t="s">
        <v>76</v>
      </c>
      <c r="AM92" s="315" t="s">
        <v>76</v>
      </c>
      <c r="AN92" s="314"/>
      <c r="AO92" s="314" t="s">
        <v>76</v>
      </c>
      <c r="AP92" s="314" t="s">
        <v>76</v>
      </c>
      <c r="AQ92" s="314" t="s">
        <v>76</v>
      </c>
      <c r="AR92" s="315" t="s">
        <v>76</v>
      </c>
      <c r="AS92" s="314"/>
      <c r="AT92" s="314" t="s">
        <v>76</v>
      </c>
      <c r="AU92" s="314" t="s">
        <v>76</v>
      </c>
      <c r="AV92" s="314" t="s">
        <v>76</v>
      </c>
      <c r="AW92" s="315" t="s">
        <v>76</v>
      </c>
      <c r="AX92" s="314"/>
      <c r="AY92" s="314">
        <v>38684</v>
      </c>
      <c r="AZ92" s="314">
        <v>41459</v>
      </c>
      <c r="BA92" s="348">
        <v>41038</v>
      </c>
      <c r="BB92" s="315" t="s">
        <v>76</v>
      </c>
      <c r="BC92" s="314"/>
      <c r="BD92" s="314">
        <v>51146</v>
      </c>
      <c r="BE92" s="314">
        <v>61842</v>
      </c>
      <c r="BF92" s="314">
        <v>64034</v>
      </c>
      <c r="BG92" s="315">
        <v>36268</v>
      </c>
      <c r="BH92" s="314"/>
      <c r="BI92" s="348">
        <v>37715</v>
      </c>
      <c r="BJ92" s="348">
        <v>21572</v>
      </c>
      <c r="BK92" s="348">
        <v>15762</v>
      </c>
      <c r="BL92" s="315">
        <v>8403</v>
      </c>
      <c r="BM92" s="314"/>
      <c r="BN92" s="348">
        <v>-7560</v>
      </c>
      <c r="BO92" s="348">
        <v>96</v>
      </c>
      <c r="BP92" s="348">
        <v>-6920</v>
      </c>
      <c r="BQ92" s="315">
        <v>-6920</v>
      </c>
      <c r="BR92" s="314"/>
      <c r="BS92" s="348">
        <v>-6920</v>
      </c>
      <c r="BT92" s="348">
        <v>-6920</v>
      </c>
      <c r="BU92" s="348">
        <v>-6920</v>
      </c>
      <c r="BV92" s="348">
        <v>-6920</v>
      </c>
      <c r="BW92" s="315">
        <v>-6920</v>
      </c>
      <c r="BX92" s="314"/>
      <c r="BY92" s="348">
        <v>-1135</v>
      </c>
      <c r="BZ92" s="348">
        <v>-1135</v>
      </c>
      <c r="CA92" s="348" t="s">
        <v>76</v>
      </c>
      <c r="CB92" s="315" t="s">
        <v>76</v>
      </c>
    </row>
    <row r="93" spans="2:80" ht="16.95" customHeight="1">
      <c r="B93" s="50" t="s">
        <v>192</v>
      </c>
      <c r="C93" s="50" t="s">
        <v>193</v>
      </c>
      <c r="D93" s="272"/>
      <c r="E93" s="272"/>
      <c r="F93" s="314">
        <v>0</v>
      </c>
      <c r="G93" s="314">
        <v>0</v>
      </c>
      <c r="H93" s="314" t="s">
        <v>76</v>
      </c>
      <c r="I93" s="315" t="s">
        <v>76</v>
      </c>
      <c r="J93" s="314"/>
      <c r="K93" s="314" t="s">
        <v>76</v>
      </c>
      <c r="L93" s="314" t="s">
        <v>76</v>
      </c>
      <c r="M93" s="348" t="s">
        <v>76</v>
      </c>
      <c r="N93" s="315" t="s">
        <v>76</v>
      </c>
      <c r="O93" s="314"/>
      <c r="P93" s="314" t="s">
        <v>76</v>
      </c>
      <c r="Q93" s="314" t="s">
        <v>76</v>
      </c>
      <c r="R93" s="314" t="s">
        <v>76</v>
      </c>
      <c r="S93" s="315" t="s">
        <v>76</v>
      </c>
      <c r="T93" s="314"/>
      <c r="U93" s="314" t="s">
        <v>76</v>
      </c>
      <c r="V93" s="314" t="s">
        <v>76</v>
      </c>
      <c r="W93" s="314" t="s">
        <v>76</v>
      </c>
      <c r="X93" s="315" t="s">
        <v>76</v>
      </c>
      <c r="Y93" s="314"/>
      <c r="Z93" s="314" t="s">
        <v>76</v>
      </c>
      <c r="AA93" s="314" t="s">
        <v>76</v>
      </c>
      <c r="AB93" s="314" t="s">
        <v>76</v>
      </c>
      <c r="AC93" s="315" t="s">
        <v>76</v>
      </c>
      <c r="AD93" s="314"/>
      <c r="AE93" s="348" t="s">
        <v>76</v>
      </c>
      <c r="AF93" s="314" t="s">
        <v>76</v>
      </c>
      <c r="AG93" s="348" t="s">
        <v>76</v>
      </c>
      <c r="AH93" s="315" t="s">
        <v>76</v>
      </c>
      <c r="AI93" s="314"/>
      <c r="AJ93" s="314" t="s">
        <v>76</v>
      </c>
      <c r="AK93" s="314" t="s">
        <v>76</v>
      </c>
      <c r="AL93" s="314" t="s">
        <v>76</v>
      </c>
      <c r="AM93" s="315" t="s">
        <v>76</v>
      </c>
      <c r="AN93" s="314"/>
      <c r="AO93" s="314" t="s">
        <v>76</v>
      </c>
      <c r="AP93" s="314" t="s">
        <v>76</v>
      </c>
      <c r="AQ93" s="314" t="s">
        <v>76</v>
      </c>
      <c r="AR93" s="315" t="s">
        <v>76</v>
      </c>
      <c r="AS93" s="314"/>
      <c r="AT93" s="314" t="s">
        <v>76</v>
      </c>
      <c r="AU93" s="314" t="s">
        <v>76</v>
      </c>
      <c r="AV93" s="314" t="s">
        <v>76</v>
      </c>
      <c r="AW93" s="315" t="s">
        <v>76</v>
      </c>
      <c r="AX93" s="314"/>
      <c r="AY93" s="314" t="s">
        <v>76</v>
      </c>
      <c r="AZ93" s="314" t="s">
        <v>76</v>
      </c>
      <c r="BA93" s="314" t="s">
        <v>76</v>
      </c>
      <c r="BB93" s="315" t="s">
        <v>76</v>
      </c>
      <c r="BC93" s="314"/>
      <c r="BD93" s="314" t="s">
        <v>76</v>
      </c>
      <c r="BE93" s="314" t="s">
        <v>76</v>
      </c>
      <c r="BF93" s="314" t="s">
        <v>76</v>
      </c>
      <c r="BG93" s="315" t="s">
        <v>76</v>
      </c>
      <c r="BH93" s="314"/>
      <c r="BI93" s="348" t="s">
        <v>76</v>
      </c>
      <c r="BJ93" s="348" t="s">
        <v>76</v>
      </c>
      <c r="BK93" s="348" t="s">
        <v>76</v>
      </c>
      <c r="BL93" s="315" t="s">
        <v>76</v>
      </c>
      <c r="BM93" s="314"/>
      <c r="BN93" s="348" t="s">
        <v>76</v>
      </c>
      <c r="BO93" s="348" t="s">
        <v>76</v>
      </c>
      <c r="BP93" s="348" t="s">
        <v>76</v>
      </c>
      <c r="BQ93" s="315" t="s">
        <v>76</v>
      </c>
      <c r="BR93" s="314"/>
      <c r="BS93" s="348" t="s">
        <v>76</v>
      </c>
      <c r="BT93" s="348" t="s">
        <v>76</v>
      </c>
      <c r="BU93" s="348" t="s">
        <v>76</v>
      </c>
      <c r="BV93" s="348" t="s">
        <v>76</v>
      </c>
      <c r="BW93" s="315" t="s">
        <v>76</v>
      </c>
      <c r="BX93" s="314"/>
      <c r="BY93" s="348">
        <v>14079</v>
      </c>
      <c r="BZ93" s="348">
        <v>7871</v>
      </c>
      <c r="CA93" s="348">
        <v>6769</v>
      </c>
      <c r="CB93" s="315">
        <v>6601</v>
      </c>
    </row>
    <row r="94" spans="2:80" ht="16.95" customHeight="1" thickBot="1">
      <c r="B94" s="58"/>
      <c r="C94" s="59"/>
      <c r="D94" s="42"/>
      <c r="E94" s="42"/>
      <c r="F94" s="42"/>
      <c r="G94" s="381"/>
      <c r="H94" s="381"/>
      <c r="I94" s="382"/>
      <c r="J94" s="363"/>
      <c r="K94" s="381"/>
      <c r="L94" s="383"/>
      <c r="M94" s="364"/>
      <c r="N94" s="362"/>
      <c r="O94" s="363"/>
      <c r="P94" s="383"/>
      <c r="Q94" s="383"/>
      <c r="R94" s="383"/>
      <c r="S94" s="362"/>
      <c r="T94" s="363"/>
      <c r="U94" s="383"/>
      <c r="V94" s="383"/>
      <c r="W94" s="383"/>
      <c r="X94" s="362"/>
      <c r="Y94" s="363"/>
      <c r="Z94" s="383" t="s">
        <v>76</v>
      </c>
      <c r="AA94" s="144"/>
      <c r="AB94" s="144"/>
      <c r="AC94" s="109"/>
      <c r="AD94" s="329"/>
      <c r="AE94" s="373"/>
      <c r="AF94" s="370"/>
      <c r="AG94" s="373"/>
      <c r="AH94" s="371"/>
      <c r="AI94" s="372"/>
      <c r="AJ94" s="370"/>
      <c r="AK94" s="370"/>
      <c r="AL94" s="370"/>
      <c r="AM94" s="371"/>
      <c r="AN94" s="372"/>
      <c r="AO94" s="373"/>
      <c r="AP94" s="373"/>
      <c r="AQ94" s="373"/>
      <c r="AR94" s="371"/>
      <c r="AS94" s="372"/>
      <c r="AT94" s="370"/>
      <c r="AU94" s="370"/>
      <c r="AV94" s="370"/>
      <c r="AW94" s="371"/>
      <c r="AX94" s="372"/>
      <c r="AY94" s="370"/>
      <c r="AZ94" s="370"/>
      <c r="BA94" s="373"/>
      <c r="BB94" s="371"/>
      <c r="BC94" s="372"/>
      <c r="BD94" s="370"/>
      <c r="BE94" s="370"/>
      <c r="BF94" s="370"/>
      <c r="BG94" s="371"/>
      <c r="BH94" s="372"/>
      <c r="BI94" s="373"/>
      <c r="BJ94" s="373"/>
      <c r="BK94" s="373"/>
      <c r="BL94" s="384"/>
      <c r="BM94" s="385"/>
      <c r="BN94" s="386"/>
      <c r="BO94" s="386"/>
      <c r="BP94" s="386"/>
      <c r="BQ94" s="384"/>
      <c r="BR94" s="385"/>
      <c r="BS94" s="386"/>
      <c r="BT94" s="386"/>
      <c r="BU94" s="386"/>
      <c r="BV94" s="386"/>
      <c r="BW94" s="362"/>
      <c r="BX94" s="363"/>
      <c r="BY94" s="364"/>
      <c r="BZ94" s="364"/>
      <c r="CA94" s="364"/>
      <c r="CB94" s="362"/>
    </row>
    <row r="95" spans="2:80" s="42" customFormat="1" ht="16.95" customHeight="1" thickBot="1">
      <c r="B95" s="49" t="s">
        <v>194</v>
      </c>
      <c r="C95" s="49" t="s">
        <v>195</v>
      </c>
      <c r="D95" s="213"/>
      <c r="E95" s="213"/>
      <c r="F95" s="344">
        <f>SUM(F82,F77)</f>
        <v>3821222</v>
      </c>
      <c r="G95" s="344">
        <f>SUM(G82,G77)</f>
        <v>3735182</v>
      </c>
      <c r="H95" s="344">
        <f>SUM(H82,H77)</f>
        <v>3825853</v>
      </c>
      <c r="I95" s="344">
        <f>SUM(I82,I77)</f>
        <v>3837002</v>
      </c>
      <c r="J95" s="329"/>
      <c r="K95" s="344">
        <f>SUM(K82,K77)</f>
        <v>3971666</v>
      </c>
      <c r="L95" s="344">
        <f>SUM(L82,L77)</f>
        <v>3939557</v>
      </c>
      <c r="M95" s="344">
        <f>SUM(M82,M77)</f>
        <v>3855177</v>
      </c>
      <c r="N95" s="344">
        <f>SUM(N82,N77)</f>
        <v>3605082</v>
      </c>
      <c r="O95" s="329"/>
      <c r="P95" s="344">
        <f>SUM(P82,P77)</f>
        <v>3341289</v>
      </c>
      <c r="Q95" s="344">
        <f>SUM(Q82,Q77)</f>
        <v>3282201</v>
      </c>
      <c r="R95" s="344">
        <f>SUM(R82,R77)</f>
        <v>3462664</v>
      </c>
      <c r="S95" s="344">
        <f>SUM(S82,S77)</f>
        <v>3508075</v>
      </c>
      <c r="T95" s="329"/>
      <c r="U95" s="344">
        <f>SUM(U82,U77)</f>
        <v>3332824</v>
      </c>
      <c r="V95" s="344">
        <f>SUM(V82,V77)</f>
        <v>3368958</v>
      </c>
      <c r="W95" s="344">
        <f>SUM(W82,W77)</f>
        <v>3481818</v>
      </c>
      <c r="X95" s="344">
        <f>SUM(X82,X77)</f>
        <v>3345263</v>
      </c>
      <c r="Y95" s="329"/>
      <c r="Z95" s="344">
        <f>SUM(Z82,Z77)</f>
        <v>3493235</v>
      </c>
      <c r="AA95" s="344">
        <f>SUM(AA82,AA77)</f>
        <v>3629165</v>
      </c>
      <c r="AB95" s="344">
        <f>SUM(AB82,AB77)</f>
        <v>3569024</v>
      </c>
      <c r="AC95" s="344">
        <f>SUM(AC82,AC77)</f>
        <v>3428318</v>
      </c>
      <c r="AD95" s="329"/>
      <c r="AE95" s="344">
        <f>SUM(AE82,AE77)</f>
        <v>2859944</v>
      </c>
      <c r="AF95" s="344">
        <f>SUM(AF82,AF77)</f>
        <v>2175975.9299999997</v>
      </c>
      <c r="AG95" s="344">
        <f>SUM(AG82,AG77)</f>
        <v>2141679</v>
      </c>
      <c r="AH95" s="344">
        <f>SUM(AH82,AH77)</f>
        <v>2044368</v>
      </c>
      <c r="AI95" s="329"/>
      <c r="AJ95" s="344">
        <f>SUM(AJ82,AJ77)</f>
        <v>1933623</v>
      </c>
      <c r="AK95" s="344">
        <f>SUM(AK82,AK77)</f>
        <v>1515091</v>
      </c>
      <c r="AL95" s="344">
        <f>SUM(AL82,AL77)</f>
        <v>1473756</v>
      </c>
      <c r="AM95" s="344">
        <f>SUM(AM82,AM77)</f>
        <v>1357614</v>
      </c>
      <c r="AN95" s="329"/>
      <c r="AO95" s="344">
        <f>SUM(AO82,AO77)</f>
        <v>1311018</v>
      </c>
      <c r="AP95" s="344">
        <f>SUM(AP82,AP77)</f>
        <v>1291249</v>
      </c>
      <c r="AQ95" s="344">
        <f>SUM(AQ82,AQ77)</f>
        <v>1302468</v>
      </c>
      <c r="AR95" s="344">
        <f>SUM(AR82,AR77)</f>
        <v>1179599</v>
      </c>
      <c r="AS95" s="329"/>
      <c r="AT95" s="344">
        <f>SUM(AT82,AT77)</f>
        <v>975079</v>
      </c>
      <c r="AU95" s="344">
        <f>SUM(AU82,AU77)</f>
        <v>920309</v>
      </c>
      <c r="AV95" s="344">
        <f>SUM(AV82,AV77)</f>
        <v>885410</v>
      </c>
      <c r="AW95" s="344">
        <f>SUM(AW82,AW77)</f>
        <v>883293</v>
      </c>
      <c r="AX95" s="329"/>
      <c r="AY95" s="344">
        <f>SUM(AY82,AY77)</f>
        <v>848551</v>
      </c>
      <c r="AZ95" s="344">
        <f>SUM(AZ82,AZ77)</f>
        <v>820751</v>
      </c>
      <c r="BA95" s="344">
        <f>SUM(BA82,BA77)</f>
        <v>852819</v>
      </c>
      <c r="BB95" s="344">
        <f>SUM(BB82,BB77)</f>
        <v>853529</v>
      </c>
      <c r="BC95" s="329"/>
      <c r="BD95" s="344">
        <f>SUM(BD82,BD77)</f>
        <v>896654</v>
      </c>
      <c r="BE95" s="344">
        <f>SUM(BE82,BE77)</f>
        <v>913039</v>
      </c>
      <c r="BF95" s="344">
        <f>SUM(BF82,BF77)</f>
        <v>1002152</v>
      </c>
      <c r="BG95" s="344">
        <f>SUM(BG82,BG77)</f>
        <v>1017840</v>
      </c>
      <c r="BH95" s="329"/>
      <c r="BI95" s="344">
        <f>SUM(BI82,BI77)</f>
        <v>867511</v>
      </c>
      <c r="BJ95" s="344">
        <f>SUM(BJ82,BJ77)</f>
        <v>807652</v>
      </c>
      <c r="BK95" s="344">
        <f>SUM(BK82,BK77)</f>
        <v>790380</v>
      </c>
      <c r="BL95" s="344">
        <f>SUM(BL82,BL77)</f>
        <v>828382</v>
      </c>
      <c r="BM95" s="329"/>
      <c r="BN95" s="344">
        <f>SUM(BN82,BN77)</f>
        <v>809969</v>
      </c>
      <c r="BO95" s="344">
        <f>SUM(BO82,BO77)</f>
        <v>793944</v>
      </c>
      <c r="BP95" s="344">
        <f>SUM(BP82,BP77)</f>
        <v>759215</v>
      </c>
      <c r="BQ95" s="344">
        <f>SUM(BQ82,BQ77)</f>
        <v>770830</v>
      </c>
      <c r="BR95" s="329"/>
      <c r="BS95" s="344">
        <f>SUM(BS82,BS77)</f>
        <v>730720</v>
      </c>
      <c r="BT95" s="344">
        <f>SUM(BT82,BT77)</f>
        <v>729161</v>
      </c>
      <c r="BU95" s="344">
        <f>SUM(BU82,BU77)</f>
        <v>729372</v>
      </c>
      <c r="BV95" s="344">
        <f>SUM(BV82,BV77)</f>
        <v>729372</v>
      </c>
      <c r="BW95" s="344">
        <f>SUM(BW82,BW77)</f>
        <v>735762</v>
      </c>
      <c r="BX95" s="329"/>
      <c r="BY95" s="344">
        <v>748484</v>
      </c>
      <c r="BZ95" s="344">
        <f>SUM(BZ82,BZ77)</f>
        <v>735273</v>
      </c>
      <c r="CA95" s="344">
        <f>SUM(CA82,CA77)</f>
        <v>763293</v>
      </c>
      <c r="CB95" s="344">
        <f>SUM(CB82,CB77)</f>
        <v>751271</v>
      </c>
    </row>
    <row r="96" spans="2:80" ht="16.95" customHeight="1">
      <c r="B96" s="45" t="s">
        <v>196</v>
      </c>
      <c r="C96" s="45"/>
      <c r="D96" s="42"/>
      <c r="E96" s="42"/>
      <c r="F96" s="42"/>
      <c r="G96" s="387"/>
      <c r="H96" s="387"/>
      <c r="I96" s="387"/>
      <c r="J96" s="363"/>
      <c r="K96" s="387"/>
      <c r="L96" s="363"/>
      <c r="M96" s="388"/>
      <c r="N96" s="388"/>
      <c r="O96" s="363"/>
      <c r="P96" s="387"/>
      <c r="Q96" s="363"/>
      <c r="R96" s="388"/>
      <c r="S96" s="388"/>
      <c r="T96" s="363"/>
      <c r="U96" s="389"/>
      <c r="V96" s="390"/>
      <c r="W96" s="389"/>
      <c r="X96" s="389"/>
      <c r="Y96" s="390"/>
      <c r="Z96" s="389"/>
      <c r="AA96" s="390"/>
      <c r="AB96" s="389"/>
      <c r="AC96" s="390"/>
      <c r="AD96" s="390"/>
      <c r="AE96" s="389"/>
      <c r="AF96" s="390"/>
      <c r="AG96" s="389"/>
      <c r="AH96" s="389"/>
      <c r="AI96" s="390"/>
      <c r="AJ96" s="389"/>
      <c r="AK96" s="389"/>
      <c r="AL96" s="390"/>
      <c r="AM96" s="389"/>
      <c r="AN96" s="390"/>
      <c r="AO96" s="389"/>
      <c r="AP96" s="389"/>
      <c r="AQ96" s="389"/>
      <c r="AR96" s="389"/>
      <c r="AS96" s="390"/>
      <c r="AT96" s="389"/>
      <c r="AU96" s="389"/>
      <c r="AV96" s="389"/>
      <c r="AW96" s="389"/>
      <c r="AX96" s="390"/>
      <c r="AY96" s="389"/>
      <c r="AZ96" s="389"/>
      <c r="BA96" s="389"/>
      <c r="BB96" s="389"/>
      <c r="BC96" s="390"/>
      <c r="BD96" s="389"/>
      <c r="BE96" s="389"/>
      <c r="BF96" s="389"/>
      <c r="BG96" s="389"/>
      <c r="BH96" s="390"/>
      <c r="BI96" s="389"/>
      <c r="BJ96" s="389"/>
      <c r="BK96" s="389"/>
      <c r="BL96" s="389"/>
      <c r="BM96" s="390"/>
      <c r="BN96" s="389"/>
      <c r="BO96" s="389"/>
      <c r="BP96" s="389"/>
      <c r="BQ96" s="389"/>
      <c r="BR96" s="390"/>
      <c r="BS96" s="389"/>
      <c r="BT96" s="389"/>
      <c r="BU96" s="389"/>
      <c r="BV96" s="389"/>
      <c r="BW96" s="389"/>
      <c r="BX96" s="390"/>
      <c r="BY96" s="389"/>
      <c r="BZ96" s="389"/>
      <c r="CA96" s="389"/>
      <c r="CB96" s="10"/>
    </row>
    <row r="97" spans="2:80" ht="16.95" customHeight="1">
      <c r="B97" s="45" t="s">
        <v>197</v>
      </c>
      <c r="C97" s="45"/>
      <c r="D97" s="42"/>
      <c r="E97" s="42"/>
      <c r="F97" s="42"/>
      <c r="G97" s="387"/>
      <c r="H97" s="387"/>
      <c r="I97" s="387"/>
      <c r="J97" s="363"/>
      <c r="K97" s="387"/>
      <c r="L97" s="363"/>
      <c r="M97" s="388"/>
      <c r="N97" s="388"/>
      <c r="O97" s="363"/>
      <c r="P97" s="387"/>
      <c r="Q97" s="363"/>
      <c r="R97" s="388"/>
      <c r="S97" s="388"/>
      <c r="T97" s="363"/>
      <c r="U97" s="389"/>
      <c r="V97" s="390"/>
      <c r="W97" s="389"/>
      <c r="X97" s="389"/>
      <c r="Y97" s="390"/>
      <c r="Z97" s="389"/>
      <c r="AA97" s="390"/>
      <c r="AB97" s="389"/>
      <c r="AC97" s="389"/>
      <c r="AD97" s="390"/>
      <c r="AE97" s="389"/>
      <c r="AF97" s="390"/>
      <c r="AG97" s="389"/>
      <c r="AH97" s="389"/>
      <c r="AI97" s="390"/>
      <c r="AJ97" s="389"/>
      <c r="AK97" s="389"/>
      <c r="AL97" s="389"/>
      <c r="AM97" s="389"/>
      <c r="AN97" s="390"/>
      <c r="AO97" s="389"/>
      <c r="AP97" s="389"/>
      <c r="AQ97" s="389"/>
      <c r="AR97" s="389"/>
      <c r="AS97" s="390"/>
      <c r="AT97" s="389"/>
      <c r="AU97" s="389"/>
      <c r="AV97" s="389"/>
      <c r="AW97" s="389"/>
      <c r="AX97" s="390"/>
      <c r="AY97" s="389"/>
      <c r="AZ97" s="389"/>
      <c r="BA97" s="389"/>
      <c r="BB97" s="389"/>
      <c r="BC97" s="390"/>
      <c r="BD97" s="389"/>
      <c r="BE97" s="389"/>
      <c r="BF97" s="389"/>
      <c r="BG97" s="389"/>
      <c r="BH97" s="390"/>
      <c r="BI97" s="389"/>
      <c r="BJ97" s="389"/>
      <c r="BK97" s="389"/>
      <c r="BL97" s="389"/>
      <c r="BM97" s="390"/>
      <c r="BN97" s="389"/>
      <c r="BO97" s="389"/>
      <c r="BP97" s="389"/>
      <c r="BQ97" s="389"/>
      <c r="BR97" s="390"/>
      <c r="BS97" s="389"/>
      <c r="BT97" s="389"/>
      <c r="BU97" s="389"/>
      <c r="BV97" s="389"/>
      <c r="BW97" s="389"/>
      <c r="BX97" s="390"/>
      <c r="BY97" s="389"/>
      <c r="BZ97" s="389"/>
      <c r="CA97" s="389"/>
      <c r="CB97" s="10"/>
    </row>
    <row r="98" spans="2:80" ht="16.95" customHeight="1">
      <c r="G98" s="10"/>
      <c r="H98" s="10"/>
      <c r="I98" s="10"/>
      <c r="J98" s="391"/>
      <c r="K98" s="10"/>
      <c r="L98" s="391"/>
      <c r="M98" s="392"/>
      <c r="N98" s="392"/>
      <c r="O98" s="391"/>
      <c r="P98" s="10"/>
      <c r="Q98" s="391"/>
      <c r="R98" s="392"/>
      <c r="S98" s="392"/>
      <c r="T98" s="391"/>
      <c r="U98" s="392"/>
      <c r="V98" s="391"/>
      <c r="W98" s="392"/>
      <c r="X98" s="392"/>
      <c r="Y98" s="391"/>
      <c r="Z98" s="392"/>
      <c r="AA98" s="391"/>
      <c r="AB98" s="392"/>
      <c r="AC98" s="392"/>
      <c r="AD98" s="391"/>
      <c r="AE98" s="392"/>
      <c r="AF98" s="391"/>
      <c r="AG98" s="392"/>
      <c r="AH98" s="392"/>
      <c r="AI98" s="391"/>
      <c r="AJ98" s="392"/>
      <c r="AK98" s="392"/>
      <c r="AL98" s="392"/>
      <c r="AM98" s="392"/>
      <c r="AN98" s="391"/>
      <c r="AO98" s="392"/>
      <c r="AP98" s="392"/>
      <c r="AQ98" s="392"/>
      <c r="AR98" s="392"/>
      <c r="AS98" s="391"/>
      <c r="AT98" s="392"/>
      <c r="AU98" s="392"/>
      <c r="AV98" s="392"/>
      <c r="AW98" s="392"/>
      <c r="AX98" s="391"/>
      <c r="AY98" s="392"/>
      <c r="AZ98" s="392"/>
      <c r="BA98" s="392"/>
      <c r="BB98" s="392"/>
      <c r="BC98" s="391"/>
      <c r="BD98" s="392"/>
      <c r="BE98" s="392"/>
      <c r="BF98" s="392"/>
      <c r="BG98" s="392"/>
      <c r="BH98" s="391"/>
      <c r="BI98" s="392"/>
      <c r="BJ98" s="392"/>
      <c r="BK98" s="392"/>
      <c r="BL98" s="392"/>
      <c r="BM98" s="391"/>
      <c r="BN98" s="392"/>
      <c r="BO98" s="392"/>
      <c r="BP98" s="392"/>
      <c r="BQ98" s="392"/>
      <c r="BR98" s="391"/>
      <c r="BS98" s="392"/>
      <c r="BT98" s="392"/>
      <c r="BU98" s="392"/>
      <c r="BV98" s="392"/>
      <c r="BW98" s="392"/>
      <c r="BX98" s="391"/>
      <c r="BY98" s="392"/>
      <c r="BZ98" s="392"/>
      <c r="CA98" s="392"/>
      <c r="CB98" s="10"/>
    </row>
    <row r="99" spans="2:80" s="41" customFormat="1" ht="16.95" customHeight="1">
      <c r="B99" s="5"/>
      <c r="C99" s="5"/>
      <c r="G99" s="5"/>
      <c r="H99" s="5"/>
      <c r="I99" s="5"/>
      <c r="J99" s="197"/>
      <c r="K99" s="5"/>
      <c r="L99" s="197"/>
      <c r="M99" s="6"/>
      <c r="N99" s="6"/>
      <c r="O99" s="197"/>
      <c r="P99" s="5"/>
      <c r="Q99" s="197"/>
      <c r="R99" s="6"/>
      <c r="S99" s="6"/>
      <c r="T99" s="197"/>
      <c r="U99" s="7"/>
      <c r="V99" s="198"/>
      <c r="W99" s="7"/>
      <c r="X99" s="7"/>
      <c r="Y99" s="198"/>
      <c r="Z99" s="7"/>
      <c r="AA99" s="198"/>
      <c r="AB99" s="7"/>
      <c r="AC99" s="7"/>
      <c r="AD99" s="198"/>
      <c r="AE99" s="7"/>
      <c r="AF99" s="198"/>
      <c r="AG99" s="7"/>
      <c r="AH99" s="7"/>
      <c r="AI99" s="198"/>
      <c r="AJ99" s="7"/>
      <c r="AK99" s="7"/>
      <c r="AL99" s="7"/>
      <c r="AM99" s="7"/>
      <c r="AN99" s="198"/>
      <c r="AO99" s="7"/>
      <c r="AP99" s="7"/>
      <c r="AQ99" s="7"/>
      <c r="AR99" s="7"/>
      <c r="AS99" s="198"/>
      <c r="AT99" s="7"/>
      <c r="AU99" s="7"/>
      <c r="AV99" s="7"/>
      <c r="AW99" s="7"/>
      <c r="AX99" s="198"/>
      <c r="AY99" s="7"/>
      <c r="AZ99" s="7"/>
      <c r="BA99" s="7"/>
      <c r="BB99" s="7"/>
      <c r="BC99" s="198"/>
      <c r="BD99" s="7"/>
      <c r="BE99" s="7"/>
      <c r="BF99" s="7"/>
      <c r="BG99" s="7"/>
      <c r="BH99" s="198"/>
      <c r="BI99" s="7"/>
      <c r="BJ99" s="7"/>
      <c r="BK99" s="7"/>
      <c r="BL99" s="7"/>
      <c r="BM99" s="198"/>
      <c r="BN99" s="7"/>
      <c r="BO99" s="7"/>
      <c r="BP99" s="7"/>
      <c r="BQ99" s="7"/>
      <c r="BR99" s="198"/>
      <c r="BS99" s="7"/>
      <c r="BT99" s="7"/>
      <c r="BU99" s="7"/>
      <c r="BV99" s="7"/>
      <c r="BW99" s="6"/>
      <c r="BX99" s="197"/>
      <c r="BY99" s="6"/>
      <c r="BZ99" s="6"/>
      <c r="CA99" s="6"/>
      <c r="CB99" s="5"/>
    </row>
  </sheetData>
  <mergeCells count="1">
    <mergeCell ref="B7:C7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F684B-DEF7-400B-ACDB-CBEBEFF0F06C}">
  <dimension ref="A1:FY77"/>
  <sheetViews>
    <sheetView showGridLines="0" zoomScale="92" zoomScaleNormal="92" workbookViewId="0">
      <pane xSplit="4" ySplit="8" topLeftCell="E10" activePane="bottomRight" state="frozen"/>
      <selection pane="topRight" activeCell="E1" sqref="E1"/>
      <selection pane="bottomLeft" activeCell="A9" sqref="A9"/>
      <selection pane="bottomRight" activeCell="F73" sqref="F73"/>
    </sheetView>
  </sheetViews>
  <sheetFormatPr defaultColWidth="9.19921875" defaultRowHeight="13.2" outlineLevelRow="3" outlineLevelCol="1"/>
  <cols>
    <col min="1" max="1" width="2.69921875" style="145" customWidth="1"/>
    <col min="2" max="2" width="52.69921875" style="3" customWidth="1"/>
    <col min="3" max="3" width="37.19921875" style="3" hidden="1" customWidth="1"/>
    <col min="4" max="5" width="2.09765625" style="3" customWidth="1"/>
    <col min="6" max="6" width="16" style="3" customWidth="1"/>
    <col min="7" max="8" width="11.796875" style="3" bestFit="1" customWidth="1"/>
    <col min="9" max="9" width="1.69921875" style="3" customWidth="1"/>
    <col min="10" max="13" width="11.796875" style="3" bestFit="1" customWidth="1"/>
    <col min="14" max="14" width="11.19921875" style="3" bestFit="1" customWidth="1"/>
    <col min="15" max="15" width="2.19921875" style="145" customWidth="1"/>
    <col min="16" max="17" width="10.19921875" style="3" customWidth="1"/>
    <col min="18" max="18" width="10.19921875" style="4" customWidth="1" outlineLevel="1"/>
    <col min="19" max="20" width="10.19921875" style="4" customWidth="1"/>
    <col min="21" max="21" width="1.69921875" style="145" customWidth="1"/>
    <col min="22" max="24" width="10.19921875" style="4" customWidth="1"/>
    <col min="25" max="25" width="10.19921875" style="4" customWidth="1" outlineLevel="1"/>
    <col min="26" max="26" width="10.19921875" style="4" customWidth="1"/>
    <col min="27" max="27" width="2.19921875" style="145" customWidth="1"/>
    <col min="28" max="30" width="10.19921875" style="4" customWidth="1"/>
    <col min="31" max="31" width="10.19921875" style="4" customWidth="1" outlineLevel="1"/>
    <col min="32" max="32" width="10.19921875" style="4" customWidth="1"/>
    <col min="33" max="33" width="1.69921875" style="145" customWidth="1"/>
    <col min="34" max="37" width="10.19921875" style="4" customWidth="1" outlineLevel="1"/>
    <col min="38" max="38" width="10.19921875" style="4" customWidth="1"/>
    <col min="39" max="39" width="2.5" style="145" customWidth="1"/>
    <col min="40" max="43" width="10.19921875" style="4" customWidth="1" outlineLevel="1"/>
    <col min="44" max="44" width="10.19921875" style="4" customWidth="1"/>
    <col min="45" max="45" width="2.296875" style="145" customWidth="1"/>
    <col min="46" max="49" width="10.19921875" style="4" customWidth="1" outlineLevel="1"/>
    <col min="50" max="50" width="10.19921875" style="4" customWidth="1"/>
    <col min="51" max="51" width="2.19921875" style="145" customWidth="1"/>
    <col min="52" max="55" width="10.19921875" style="4" customWidth="1" outlineLevel="1"/>
    <col min="56" max="56" width="10.19921875" style="4" customWidth="1"/>
    <col min="57" max="57" width="2.19921875" style="145" customWidth="1"/>
    <col min="58" max="61" width="10.19921875" style="4" customWidth="1" outlineLevel="1"/>
    <col min="62" max="62" width="10.19921875" style="4" customWidth="1"/>
    <col min="63" max="63" width="2.69921875" style="145" customWidth="1"/>
    <col min="64" max="67" width="10.19921875" style="4" customWidth="1" outlineLevel="1"/>
    <col min="68" max="68" width="10.19921875" style="4" customWidth="1"/>
    <col min="69" max="69" width="2.19921875" style="145" customWidth="1"/>
    <col min="70" max="73" width="10.19921875" style="4" customWidth="1" outlineLevel="1"/>
    <col min="74" max="74" width="10.19921875" style="4" customWidth="1"/>
    <col min="75" max="75" width="1.796875" style="145" customWidth="1"/>
    <col min="76" max="79" width="10.19921875" style="4" customWidth="1" outlineLevel="1"/>
    <col min="80" max="80" width="10.19921875" style="4" customWidth="1"/>
    <col min="81" max="81" width="2.296875" style="145" customWidth="1"/>
    <col min="82" max="85" width="10.19921875" style="4" customWidth="1" outlineLevel="1"/>
    <col min="86" max="86" width="10.19921875" style="4" customWidth="1"/>
    <col min="87" max="87" width="1.69921875" style="145" customWidth="1"/>
    <col min="88" max="91" width="10.19921875" style="4" customWidth="1" outlineLevel="1"/>
    <col min="92" max="92" width="10.19921875" style="4" customWidth="1"/>
    <col min="93" max="93" width="1.69921875" style="145" customWidth="1"/>
    <col min="94" max="97" width="10.19921875" style="4" customWidth="1" outlineLevel="1"/>
    <col min="98" max="98" width="10.19921875" style="4" customWidth="1"/>
    <col min="99" max="99" width="1.69921875" style="145" customWidth="1"/>
    <col min="100" max="104" width="10.19921875" style="4" customWidth="1" outlineLevel="1"/>
    <col min="105" max="16384" width="9.19921875" style="145"/>
  </cols>
  <sheetData>
    <row r="1" spans="2:104" s="22" customFormat="1" ht="12">
      <c r="B1" s="3"/>
      <c r="C1" s="3"/>
      <c r="D1" s="3"/>
      <c r="E1" s="3"/>
      <c r="F1" s="3"/>
      <c r="G1" s="253" t="s">
        <v>0</v>
      </c>
      <c r="H1" s="253"/>
      <c r="I1" s="3"/>
      <c r="J1" s="253"/>
      <c r="K1" s="253"/>
      <c r="L1" s="23"/>
      <c r="M1" s="4"/>
      <c r="N1" s="4"/>
      <c r="O1" s="3"/>
      <c r="P1" s="23"/>
      <c r="Q1" s="4"/>
      <c r="R1" s="4"/>
      <c r="S1" s="4"/>
      <c r="T1" s="23"/>
      <c r="U1" s="4"/>
      <c r="V1" s="4"/>
      <c r="W1" s="4"/>
      <c r="X1" s="23"/>
      <c r="Y1" s="4"/>
      <c r="Z1" s="4"/>
      <c r="AA1" s="4"/>
      <c r="AB1" s="23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3"/>
    </row>
    <row r="2" spans="2:104" s="22" customFormat="1" ht="12">
      <c r="B2" s="3"/>
      <c r="C2" s="3"/>
      <c r="D2" s="3"/>
      <c r="E2" s="3"/>
      <c r="F2" s="3"/>
      <c r="G2" s="253" t="s">
        <v>1</v>
      </c>
      <c r="H2" s="253"/>
      <c r="I2" s="3"/>
      <c r="J2" s="253"/>
      <c r="K2" s="253"/>
      <c r="L2" s="23"/>
      <c r="M2" s="4"/>
      <c r="N2" s="4"/>
      <c r="O2" s="3"/>
      <c r="P2" s="23"/>
      <c r="Q2" s="4"/>
      <c r="R2" s="4"/>
      <c r="S2" s="4"/>
      <c r="T2" s="23"/>
      <c r="U2" s="4"/>
      <c r="V2" s="4"/>
      <c r="W2" s="4"/>
      <c r="X2" s="23"/>
      <c r="Y2" s="4"/>
      <c r="Z2" s="4"/>
      <c r="AA2" s="4"/>
      <c r="AB2" s="23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3"/>
    </row>
    <row r="3" spans="2:104" s="22" customFormat="1" ht="15" customHeight="1">
      <c r="B3" s="3"/>
      <c r="C3" s="3"/>
      <c r="D3" s="3"/>
      <c r="E3" s="3"/>
      <c r="F3" s="3"/>
      <c r="G3" s="253" t="s">
        <v>2</v>
      </c>
      <c r="H3" s="253"/>
      <c r="I3" s="3"/>
      <c r="J3" s="253"/>
      <c r="K3" s="253"/>
      <c r="L3" s="23"/>
      <c r="M3" s="4"/>
      <c r="N3" s="4"/>
      <c r="O3" s="3"/>
      <c r="P3" s="23"/>
      <c r="Q3" s="4"/>
      <c r="R3" s="4"/>
      <c r="S3" s="4"/>
      <c r="T3" s="23"/>
      <c r="U3" s="4"/>
      <c r="V3" s="4"/>
      <c r="W3" s="4"/>
      <c r="X3" s="23"/>
      <c r="Y3" s="4"/>
      <c r="Z3" s="4"/>
      <c r="AA3" s="4"/>
      <c r="AB3" s="23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3"/>
    </row>
    <row r="4" spans="2:104" s="22" customFormat="1" ht="15" customHeight="1">
      <c r="B4" s="3"/>
      <c r="C4" s="3"/>
      <c r="D4" s="3"/>
      <c r="E4" s="3"/>
      <c r="F4" s="3"/>
      <c r="G4" s="253" t="s">
        <v>3</v>
      </c>
      <c r="H4" s="253"/>
      <c r="I4" s="3"/>
      <c r="J4" s="253"/>
      <c r="K4" s="253"/>
      <c r="L4" s="23"/>
      <c r="M4" s="4"/>
      <c r="N4" s="4"/>
      <c r="O4" s="3"/>
      <c r="P4" s="23"/>
      <c r="Q4" s="4"/>
      <c r="R4" s="4"/>
      <c r="S4" s="4"/>
      <c r="T4" s="23"/>
      <c r="U4" s="4"/>
      <c r="V4" s="4"/>
      <c r="W4" s="4"/>
      <c r="X4" s="23"/>
      <c r="Y4" s="4"/>
      <c r="Z4" s="4"/>
      <c r="AA4" s="4"/>
      <c r="AB4" s="23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3"/>
    </row>
    <row r="5" spans="2:104" ht="42" customHeight="1">
      <c r="B5" s="38" t="e" vm="1">
        <v>#VALUE!</v>
      </c>
    </row>
    <row r="6" spans="2:104" ht="4.5" customHeight="1"/>
    <row r="7" spans="2:104" s="22" customFormat="1" ht="34.950000000000003" customHeight="1">
      <c r="B7" s="134" t="s">
        <v>198</v>
      </c>
      <c r="C7" s="134"/>
      <c r="D7" s="276"/>
      <c r="E7" s="276"/>
      <c r="F7" s="134"/>
      <c r="G7" s="134"/>
      <c r="H7" s="134"/>
      <c r="I7" s="276"/>
      <c r="J7" s="134"/>
      <c r="K7" s="134"/>
      <c r="L7" s="134"/>
      <c r="M7" s="8"/>
      <c r="N7" s="8"/>
      <c r="P7" s="1"/>
      <c r="Q7" s="8"/>
      <c r="R7" s="8"/>
      <c r="S7" s="8"/>
      <c r="T7" s="8"/>
      <c r="V7" s="8"/>
      <c r="W7" s="8"/>
      <c r="X7" s="8"/>
      <c r="Y7" s="8"/>
      <c r="Z7" s="8"/>
      <c r="AB7" s="8"/>
      <c r="AC7" s="8"/>
      <c r="AD7" s="8"/>
      <c r="AE7" s="8"/>
      <c r="AF7" s="8"/>
      <c r="AH7" s="8"/>
      <c r="AI7" s="8"/>
      <c r="AJ7" s="8"/>
      <c r="AK7" s="8"/>
      <c r="AL7" s="8"/>
      <c r="AN7" s="9"/>
      <c r="AO7" s="136"/>
      <c r="AP7" s="136"/>
      <c r="AQ7" s="136"/>
      <c r="AR7" s="136"/>
      <c r="AT7" s="136"/>
      <c r="AU7" s="136"/>
      <c r="AV7" s="136"/>
      <c r="AW7" s="136"/>
      <c r="AX7" s="136"/>
      <c r="AZ7" s="136"/>
      <c r="BA7" s="136"/>
      <c r="BB7" s="136"/>
      <c r="BC7" s="136"/>
      <c r="BD7" s="136"/>
      <c r="BF7" s="136"/>
      <c r="BG7" s="136"/>
      <c r="BH7" s="136"/>
      <c r="BI7" s="136"/>
      <c r="BJ7" s="136"/>
      <c r="BL7" s="136"/>
      <c r="BM7" s="136"/>
      <c r="BN7" s="136"/>
      <c r="BO7" s="136"/>
      <c r="BP7" s="136"/>
      <c r="BR7" s="136"/>
      <c r="BS7" s="136"/>
      <c r="BT7" s="136"/>
      <c r="BU7" s="136"/>
      <c r="BV7" s="136"/>
      <c r="BX7" s="136"/>
      <c r="BY7" s="136"/>
      <c r="BZ7" s="136"/>
      <c r="CA7" s="136"/>
      <c r="CB7" s="136"/>
      <c r="CD7" s="136"/>
      <c r="CE7" s="136"/>
      <c r="CF7" s="136"/>
      <c r="CG7" s="136"/>
      <c r="CH7" s="136"/>
      <c r="CJ7" s="136"/>
      <c r="CK7" s="136"/>
      <c r="CL7" s="136"/>
      <c r="CM7" s="136"/>
      <c r="CN7" s="136"/>
      <c r="CP7" s="136"/>
      <c r="CQ7" s="136"/>
      <c r="CR7" s="136"/>
      <c r="CS7" s="136"/>
      <c r="CT7" s="136"/>
      <c r="CV7" s="136"/>
      <c r="CW7" s="136"/>
      <c r="CX7" s="136"/>
      <c r="CY7" s="136"/>
      <c r="CZ7" s="136"/>
    </row>
    <row r="8" spans="2:104" s="157" customFormat="1" ht="15.45" customHeight="1">
      <c r="B8" s="137" t="s">
        <v>199</v>
      </c>
      <c r="C8" s="138"/>
      <c r="D8" s="266"/>
      <c r="E8" s="266"/>
      <c r="F8" s="138" t="s">
        <v>200</v>
      </c>
      <c r="G8" s="138" t="s">
        <v>201</v>
      </c>
      <c r="H8" s="138" t="s">
        <v>202</v>
      </c>
      <c r="I8" s="266"/>
      <c r="J8" s="138" t="s">
        <v>203</v>
      </c>
      <c r="K8" s="138" t="s">
        <v>204</v>
      </c>
      <c r="L8" s="139" t="s">
        <v>205</v>
      </c>
      <c r="M8" s="139" t="s">
        <v>206</v>
      </c>
      <c r="N8" s="208" t="s">
        <v>207</v>
      </c>
      <c r="P8" s="139" t="s">
        <v>208</v>
      </c>
      <c r="Q8" s="139" t="s">
        <v>209</v>
      </c>
      <c r="R8" s="139" t="s">
        <v>210</v>
      </c>
      <c r="S8" s="140" t="s">
        <v>211</v>
      </c>
      <c r="T8" s="210" t="s">
        <v>207</v>
      </c>
      <c r="V8" s="140" t="s">
        <v>212</v>
      </c>
      <c r="W8" s="140" t="s">
        <v>213</v>
      </c>
      <c r="X8" s="139" t="s">
        <v>214</v>
      </c>
      <c r="Y8" s="139" t="s">
        <v>215</v>
      </c>
      <c r="Z8" s="208" t="s">
        <v>207</v>
      </c>
      <c r="AB8" s="140" t="s">
        <v>216</v>
      </c>
      <c r="AC8" s="140" t="s">
        <v>217</v>
      </c>
      <c r="AD8" s="139" t="s">
        <v>218</v>
      </c>
      <c r="AE8" s="139" t="s">
        <v>219</v>
      </c>
      <c r="AF8" s="208" t="s">
        <v>207</v>
      </c>
      <c r="AH8" s="140" t="s">
        <v>220</v>
      </c>
      <c r="AI8" s="140" t="s">
        <v>221</v>
      </c>
      <c r="AJ8" s="139" t="s">
        <v>222</v>
      </c>
      <c r="AK8" s="139" t="s">
        <v>223</v>
      </c>
      <c r="AL8" s="208" t="s">
        <v>207</v>
      </c>
      <c r="AN8" s="140" t="s">
        <v>224</v>
      </c>
      <c r="AO8" s="140" t="s">
        <v>225</v>
      </c>
      <c r="AP8" s="139" t="s">
        <v>226</v>
      </c>
      <c r="AQ8" s="139" t="s">
        <v>227</v>
      </c>
      <c r="AR8" s="208" t="s">
        <v>207</v>
      </c>
      <c r="AT8" s="140" t="s">
        <v>228</v>
      </c>
      <c r="AU8" s="140" t="s">
        <v>229</v>
      </c>
      <c r="AV8" s="139" t="s">
        <v>230</v>
      </c>
      <c r="AW8" s="139" t="s">
        <v>231</v>
      </c>
      <c r="AX8" s="208" t="s">
        <v>207</v>
      </c>
      <c r="AZ8" s="140" t="s">
        <v>232</v>
      </c>
      <c r="BA8" s="140" t="s">
        <v>233</v>
      </c>
      <c r="BB8" s="139" t="s">
        <v>234</v>
      </c>
      <c r="BC8" s="139" t="s">
        <v>235</v>
      </c>
      <c r="BD8" s="208" t="s">
        <v>207</v>
      </c>
      <c r="BF8" s="140" t="s">
        <v>236</v>
      </c>
      <c r="BG8" s="140" t="s">
        <v>237</v>
      </c>
      <c r="BH8" s="139" t="s">
        <v>238</v>
      </c>
      <c r="BI8" s="139" t="s">
        <v>239</v>
      </c>
      <c r="BJ8" s="208" t="s">
        <v>207</v>
      </c>
      <c r="BL8" s="139" t="s">
        <v>240</v>
      </c>
      <c r="BM8" s="139" t="s">
        <v>241</v>
      </c>
      <c r="BN8" s="139" t="s">
        <v>242</v>
      </c>
      <c r="BO8" s="139" t="s">
        <v>243</v>
      </c>
      <c r="BP8" s="208" t="s">
        <v>207</v>
      </c>
      <c r="BR8" s="139" t="s">
        <v>244</v>
      </c>
      <c r="BS8" s="139" t="s">
        <v>245</v>
      </c>
      <c r="BT8" s="139" t="s">
        <v>246</v>
      </c>
      <c r="BU8" s="139" t="s">
        <v>247</v>
      </c>
      <c r="BV8" s="208" t="s">
        <v>207</v>
      </c>
      <c r="BX8" s="139" t="s">
        <v>248</v>
      </c>
      <c r="BY8" s="139" t="s">
        <v>249</v>
      </c>
      <c r="BZ8" s="139" t="s">
        <v>250</v>
      </c>
      <c r="CA8" s="139" t="s">
        <v>251</v>
      </c>
      <c r="CB8" s="208" t="s">
        <v>207</v>
      </c>
      <c r="CD8" s="139" t="s">
        <v>252</v>
      </c>
      <c r="CE8" s="139" t="s">
        <v>253</v>
      </c>
      <c r="CF8" s="139" t="s">
        <v>254</v>
      </c>
      <c r="CG8" s="139" t="s">
        <v>255</v>
      </c>
      <c r="CH8" s="208" t="s">
        <v>207</v>
      </c>
      <c r="CJ8" s="139" t="s">
        <v>256</v>
      </c>
      <c r="CK8" s="139" t="s">
        <v>257</v>
      </c>
      <c r="CL8" s="139" t="s">
        <v>258</v>
      </c>
      <c r="CM8" s="139" t="s">
        <v>259</v>
      </c>
      <c r="CN8" s="208" t="s">
        <v>207</v>
      </c>
      <c r="CP8" s="139" t="s">
        <v>260</v>
      </c>
      <c r="CQ8" s="139" t="s">
        <v>261</v>
      </c>
      <c r="CR8" s="139" t="s">
        <v>262</v>
      </c>
      <c r="CS8" s="139" t="s">
        <v>263</v>
      </c>
      <c r="CT8" s="208" t="s">
        <v>207</v>
      </c>
      <c r="CV8" s="139" t="s">
        <v>264</v>
      </c>
      <c r="CW8" s="139" t="s">
        <v>265</v>
      </c>
      <c r="CX8" s="139" t="s">
        <v>266</v>
      </c>
      <c r="CY8" s="139" t="s">
        <v>267</v>
      </c>
      <c r="CZ8" s="208" t="s">
        <v>207</v>
      </c>
    </row>
    <row r="9" spans="2:104" s="157" customFormat="1" ht="15.45" hidden="1" customHeight="1">
      <c r="B9" s="137"/>
      <c r="C9" s="138" t="s">
        <v>268</v>
      </c>
      <c r="D9" s="266"/>
      <c r="E9" s="266"/>
      <c r="F9" s="266"/>
      <c r="G9" s="138" t="s">
        <v>269</v>
      </c>
      <c r="H9" s="138" t="s">
        <v>270</v>
      </c>
      <c r="I9" s="266"/>
      <c r="J9" s="138" t="s">
        <v>203</v>
      </c>
      <c r="K9" s="138" t="s">
        <v>271</v>
      </c>
      <c r="L9" s="139" t="s">
        <v>272</v>
      </c>
      <c r="M9" s="139" t="s">
        <v>273</v>
      </c>
      <c r="N9" s="208" t="s">
        <v>207</v>
      </c>
      <c r="P9" s="139" t="s">
        <v>274</v>
      </c>
      <c r="Q9" s="139" t="s">
        <v>275</v>
      </c>
      <c r="R9" s="139" t="s">
        <v>276</v>
      </c>
      <c r="S9" s="140" t="s">
        <v>277</v>
      </c>
      <c r="T9" s="210" t="s">
        <v>207</v>
      </c>
      <c r="V9" s="140" t="s">
        <v>278</v>
      </c>
      <c r="W9" s="140" t="s">
        <v>279</v>
      </c>
      <c r="X9" s="139" t="s">
        <v>280</v>
      </c>
      <c r="Y9" s="139" t="s">
        <v>281</v>
      </c>
      <c r="Z9" s="208" t="s">
        <v>207</v>
      </c>
      <c r="AB9" s="140" t="s">
        <v>282</v>
      </c>
      <c r="AC9" s="140" t="s">
        <v>283</v>
      </c>
      <c r="AD9" s="139" t="s">
        <v>284</v>
      </c>
      <c r="AE9" s="139" t="s">
        <v>285</v>
      </c>
      <c r="AF9" s="208" t="s">
        <v>207</v>
      </c>
      <c r="AH9" s="140" t="s">
        <v>286</v>
      </c>
      <c r="AI9" s="140" t="s">
        <v>287</v>
      </c>
      <c r="AJ9" s="139" t="s">
        <v>288</v>
      </c>
      <c r="AK9" s="139" t="s">
        <v>289</v>
      </c>
      <c r="AL9" s="208" t="s">
        <v>207</v>
      </c>
      <c r="AN9" s="140" t="s">
        <v>290</v>
      </c>
      <c r="AO9" s="140" t="s">
        <v>291</v>
      </c>
      <c r="AP9" s="139" t="s">
        <v>292</v>
      </c>
      <c r="AQ9" s="139" t="s">
        <v>293</v>
      </c>
      <c r="AR9" s="208" t="s">
        <v>207</v>
      </c>
      <c r="AT9" s="140" t="s">
        <v>294</v>
      </c>
      <c r="AU9" s="140" t="s">
        <v>295</v>
      </c>
      <c r="AV9" s="139" t="s">
        <v>296</v>
      </c>
      <c r="AW9" s="139" t="s">
        <v>297</v>
      </c>
      <c r="AX9" s="208" t="s">
        <v>207</v>
      </c>
      <c r="AZ9" s="140" t="s">
        <v>298</v>
      </c>
      <c r="BA9" s="140" t="s">
        <v>299</v>
      </c>
      <c r="BB9" s="139" t="s">
        <v>300</v>
      </c>
      <c r="BC9" s="139" t="s">
        <v>301</v>
      </c>
      <c r="BD9" s="208" t="s">
        <v>207</v>
      </c>
      <c r="BF9" s="140" t="s">
        <v>302</v>
      </c>
      <c r="BG9" s="140" t="s">
        <v>303</v>
      </c>
      <c r="BH9" s="139" t="s">
        <v>304</v>
      </c>
      <c r="BI9" s="139" t="s">
        <v>305</v>
      </c>
      <c r="BJ9" s="208" t="s">
        <v>207</v>
      </c>
      <c r="BL9" s="139" t="s">
        <v>306</v>
      </c>
      <c r="BM9" s="139" t="s">
        <v>307</v>
      </c>
      <c r="BN9" s="139" t="s">
        <v>308</v>
      </c>
      <c r="BO9" s="139" t="s">
        <v>309</v>
      </c>
      <c r="BP9" s="208" t="s">
        <v>207</v>
      </c>
      <c r="BR9" s="139" t="s">
        <v>310</v>
      </c>
      <c r="BS9" s="139" t="s">
        <v>311</v>
      </c>
      <c r="BT9" s="139" t="s">
        <v>312</v>
      </c>
      <c r="BU9" s="139" t="s">
        <v>313</v>
      </c>
      <c r="BV9" s="208" t="s">
        <v>207</v>
      </c>
      <c r="BX9" s="139" t="s">
        <v>314</v>
      </c>
      <c r="BY9" s="139" t="s">
        <v>315</v>
      </c>
      <c r="BZ9" s="139" t="s">
        <v>316</v>
      </c>
      <c r="CA9" s="139" t="s">
        <v>317</v>
      </c>
      <c r="CB9" s="208" t="s">
        <v>207</v>
      </c>
      <c r="CD9" s="139" t="s">
        <v>318</v>
      </c>
      <c r="CE9" s="139" t="s">
        <v>319</v>
      </c>
      <c r="CF9" s="139" t="s">
        <v>320</v>
      </c>
      <c r="CG9" s="139" t="s">
        <v>321</v>
      </c>
      <c r="CH9" s="208" t="s">
        <v>207</v>
      </c>
      <c r="CJ9" s="139" t="s">
        <v>322</v>
      </c>
      <c r="CK9" s="139" t="s">
        <v>323</v>
      </c>
      <c r="CL9" s="139" t="s">
        <v>324</v>
      </c>
      <c r="CM9" s="139" t="s">
        <v>325</v>
      </c>
      <c r="CN9" s="208" t="s">
        <v>207</v>
      </c>
      <c r="CP9" s="139" t="s">
        <v>326</v>
      </c>
      <c r="CQ9" s="139" t="s">
        <v>327</v>
      </c>
      <c r="CR9" s="139" t="s">
        <v>328</v>
      </c>
      <c r="CS9" s="139" t="s">
        <v>329</v>
      </c>
      <c r="CT9" s="208" t="s">
        <v>207</v>
      </c>
      <c r="CV9" s="139" t="s">
        <v>330</v>
      </c>
      <c r="CW9" s="139" t="s">
        <v>331</v>
      </c>
      <c r="CX9" s="139" t="s">
        <v>332</v>
      </c>
      <c r="CY9" s="139" t="s">
        <v>333</v>
      </c>
      <c r="CZ9" s="208" t="s">
        <v>207</v>
      </c>
    </row>
    <row r="10" spans="2:104" ht="15" customHeight="1" outlineLevel="3">
      <c r="B10" s="117" t="s">
        <v>334</v>
      </c>
      <c r="C10" s="117" t="s">
        <v>335</v>
      </c>
      <c r="D10" s="117"/>
      <c r="E10" s="117"/>
      <c r="F10" s="405">
        <v>4064</v>
      </c>
      <c r="G10" s="289">
        <v>0</v>
      </c>
      <c r="H10" s="289">
        <v>0</v>
      </c>
      <c r="I10" s="393"/>
      <c r="J10" s="289">
        <v>111998</v>
      </c>
      <c r="K10" s="289">
        <v>0</v>
      </c>
      <c r="L10" s="289">
        <v>0</v>
      </c>
      <c r="M10" s="289">
        <v>129301</v>
      </c>
      <c r="N10" s="290">
        <v>241299</v>
      </c>
      <c r="O10" s="394"/>
      <c r="P10" s="395">
        <v>289360</v>
      </c>
      <c r="Q10" s="395">
        <v>0</v>
      </c>
      <c r="R10" s="395">
        <v>4752</v>
      </c>
      <c r="S10" s="395">
        <v>413</v>
      </c>
      <c r="T10" s="396">
        <v>294525</v>
      </c>
      <c r="U10" s="394"/>
      <c r="V10" s="395">
        <v>415855</v>
      </c>
      <c r="W10" s="395">
        <v>0</v>
      </c>
      <c r="X10" s="395">
        <v>28304</v>
      </c>
      <c r="Y10" s="395">
        <v>1481</v>
      </c>
      <c r="Z10" s="396">
        <v>445429</v>
      </c>
      <c r="AA10" s="394"/>
      <c r="AB10" s="395" t="s">
        <v>76</v>
      </c>
      <c r="AC10" s="395">
        <v>0</v>
      </c>
      <c r="AD10" s="395">
        <v>316174</v>
      </c>
      <c r="AE10" s="395" t="s">
        <v>76</v>
      </c>
      <c r="AF10" s="396">
        <v>316174</v>
      </c>
      <c r="AG10" s="394"/>
      <c r="AH10" s="395">
        <v>78904</v>
      </c>
      <c r="AI10" s="395" t="s">
        <v>76</v>
      </c>
      <c r="AJ10" s="395">
        <v>73</v>
      </c>
      <c r="AK10" s="395">
        <v>33630</v>
      </c>
      <c r="AL10" s="396">
        <v>58925</v>
      </c>
      <c r="AM10" s="394"/>
      <c r="AN10" s="395">
        <v>47440</v>
      </c>
      <c r="AO10" s="395">
        <v>0</v>
      </c>
      <c r="AP10" s="395">
        <v>5078</v>
      </c>
      <c r="AQ10" s="395">
        <v>18974</v>
      </c>
      <c r="AR10" s="396">
        <v>71492</v>
      </c>
      <c r="AS10" s="394"/>
      <c r="AT10" s="395">
        <v>47016</v>
      </c>
      <c r="AU10" s="395">
        <v>0</v>
      </c>
      <c r="AV10" s="395">
        <v>6870</v>
      </c>
      <c r="AW10" s="395">
        <v>123335</v>
      </c>
      <c r="AX10" s="396">
        <f>SUM(AT10:AW10)</f>
        <v>177221</v>
      </c>
      <c r="AY10" s="394"/>
      <c r="AZ10" s="395">
        <v>52406</v>
      </c>
      <c r="BA10" s="395">
        <v>0</v>
      </c>
      <c r="BB10" s="395">
        <v>0</v>
      </c>
      <c r="BC10" s="395">
        <v>0</v>
      </c>
      <c r="BD10" s="396">
        <f>SUM(AZ10:BC10)</f>
        <v>52406</v>
      </c>
      <c r="BE10" s="394"/>
      <c r="BF10" s="395">
        <v>32162</v>
      </c>
      <c r="BG10" s="395">
        <v>3854</v>
      </c>
      <c r="BH10" s="395" t="s">
        <v>76</v>
      </c>
      <c r="BI10" s="395">
        <v>0</v>
      </c>
      <c r="BJ10" s="396">
        <f>SUM(BF10:BI10)</f>
        <v>36016</v>
      </c>
      <c r="BK10" s="394"/>
      <c r="BL10" s="395">
        <v>0</v>
      </c>
      <c r="BM10" s="395" t="s">
        <v>76</v>
      </c>
      <c r="BN10" s="395">
        <v>0</v>
      </c>
      <c r="BO10" s="395">
        <v>0</v>
      </c>
      <c r="BP10" s="396">
        <f>SUM(BL10:BO10)</f>
        <v>0</v>
      </c>
      <c r="BQ10" s="394"/>
      <c r="BR10" s="395">
        <v>265999.90801000001</v>
      </c>
      <c r="BS10" s="395">
        <v>550</v>
      </c>
      <c r="BT10" s="395">
        <v>0</v>
      </c>
      <c r="BU10" s="395">
        <v>0</v>
      </c>
      <c r="BV10" s="396">
        <f>SUM(BR10:BU10)</f>
        <v>266549.90801000001</v>
      </c>
      <c r="BW10" s="394"/>
      <c r="BX10" s="395">
        <v>33737</v>
      </c>
      <c r="BY10" s="395">
        <v>0</v>
      </c>
      <c r="BZ10" s="395">
        <v>0</v>
      </c>
      <c r="CA10" s="395">
        <v>0</v>
      </c>
      <c r="CB10" s="396">
        <v>33737</v>
      </c>
      <c r="CC10" s="153"/>
      <c r="CD10" s="282">
        <v>47713</v>
      </c>
      <c r="CE10" s="282">
        <v>0</v>
      </c>
      <c r="CF10" s="282">
        <v>26864</v>
      </c>
      <c r="CG10" s="282">
        <v>0</v>
      </c>
      <c r="CH10" s="283">
        <v>122713</v>
      </c>
      <c r="CI10" s="153"/>
      <c r="CJ10" s="282">
        <v>0</v>
      </c>
      <c r="CK10" s="282" t="s">
        <v>76</v>
      </c>
      <c r="CL10" s="282"/>
      <c r="CM10" s="282">
        <v>23291</v>
      </c>
      <c r="CN10" s="283">
        <v>12987</v>
      </c>
      <c r="CO10" s="153"/>
      <c r="CP10" s="68" t="s">
        <v>76</v>
      </c>
      <c r="CQ10" s="68" t="s">
        <v>76</v>
      </c>
      <c r="CR10" s="68" t="s">
        <v>76</v>
      </c>
      <c r="CS10" s="68" t="s">
        <v>76</v>
      </c>
      <c r="CT10" s="284" t="s">
        <v>76</v>
      </c>
      <c r="CU10" s="153"/>
      <c r="CV10" s="68" t="s">
        <v>76</v>
      </c>
      <c r="CW10" s="68" t="s">
        <v>76</v>
      </c>
      <c r="CX10" s="68" t="s">
        <v>76</v>
      </c>
      <c r="CY10" s="68" t="s">
        <v>76</v>
      </c>
      <c r="CZ10" s="284" t="s">
        <v>76</v>
      </c>
    </row>
    <row r="11" spans="2:104" ht="15.75" customHeight="1" outlineLevel="3">
      <c r="B11" s="117" t="s">
        <v>336</v>
      </c>
      <c r="C11" s="117" t="s">
        <v>337</v>
      </c>
      <c r="D11" s="117"/>
      <c r="E11" s="117"/>
      <c r="F11" s="405">
        <v>108335</v>
      </c>
      <c r="G11" s="289">
        <v>103823</v>
      </c>
      <c r="H11" s="289">
        <v>144553</v>
      </c>
      <c r="I11" s="393"/>
      <c r="J11" s="289">
        <v>131998</v>
      </c>
      <c r="K11" s="289">
        <v>110254</v>
      </c>
      <c r="L11" s="289">
        <v>63075</v>
      </c>
      <c r="M11" s="289">
        <v>136972</v>
      </c>
      <c r="N11" s="290">
        <v>442530</v>
      </c>
      <c r="O11" s="394"/>
      <c r="P11" s="289">
        <v>139486</v>
      </c>
      <c r="Q11" s="289">
        <v>89512</v>
      </c>
      <c r="R11" s="289">
        <f>191074-S11</f>
        <v>82811</v>
      </c>
      <c r="S11" s="289">
        <v>108263</v>
      </c>
      <c r="T11" s="290">
        <v>420072</v>
      </c>
      <c r="U11" s="394"/>
      <c r="V11" s="289">
        <f>SUM(V12:V14)</f>
        <v>180765.40056329971</v>
      </c>
      <c r="W11" s="289">
        <v>182647</v>
      </c>
      <c r="X11" s="289">
        <v>100002</v>
      </c>
      <c r="Y11" s="289">
        <v>122251</v>
      </c>
      <c r="Z11" s="290">
        <v>593787</v>
      </c>
      <c r="AA11" s="394"/>
      <c r="AB11" s="289">
        <v>245205</v>
      </c>
      <c r="AC11" s="289">
        <v>163957</v>
      </c>
      <c r="AD11" s="289">
        <v>141860</v>
      </c>
      <c r="AE11" s="289">
        <v>175045</v>
      </c>
      <c r="AF11" s="290">
        <v>727875</v>
      </c>
      <c r="AG11" s="394"/>
      <c r="AH11" s="289">
        <v>128370</v>
      </c>
      <c r="AI11" s="289">
        <v>61558</v>
      </c>
      <c r="AJ11" s="289">
        <v>33029</v>
      </c>
      <c r="AK11" s="289">
        <v>113158</v>
      </c>
      <c r="AL11" s="290">
        <v>336115</v>
      </c>
      <c r="AM11" s="394"/>
      <c r="AN11" s="289">
        <v>96597</v>
      </c>
      <c r="AO11" s="289">
        <v>58164</v>
      </c>
      <c r="AP11" s="289">
        <v>21399</v>
      </c>
      <c r="AQ11" s="289">
        <v>61744</v>
      </c>
      <c r="AR11" s="290">
        <v>237904</v>
      </c>
      <c r="AS11" s="394"/>
      <c r="AT11" s="289">
        <v>99115</v>
      </c>
      <c r="AU11" s="289">
        <v>14406</v>
      </c>
      <c r="AV11" s="289">
        <v>18910</v>
      </c>
      <c r="AW11" s="289">
        <v>42569</v>
      </c>
      <c r="AX11" s="290">
        <f t="shared" ref="AX11:AX69" si="0">SUM(AT11:AW11)</f>
        <v>175000</v>
      </c>
      <c r="AY11" s="394"/>
      <c r="AZ11" s="289">
        <v>66202</v>
      </c>
      <c r="BA11" s="289">
        <v>18096</v>
      </c>
      <c r="BB11" s="289">
        <v>6300</v>
      </c>
      <c r="BC11" s="289">
        <v>9277</v>
      </c>
      <c r="BD11" s="290">
        <f t="shared" ref="BD11:BD20" si="1">SUM(AZ11:BC11)</f>
        <v>99875</v>
      </c>
      <c r="BE11" s="394"/>
      <c r="BF11" s="289">
        <v>54852</v>
      </c>
      <c r="BG11" s="289">
        <v>9447</v>
      </c>
      <c r="BH11" s="289">
        <v>190</v>
      </c>
      <c r="BI11" s="289">
        <v>6783</v>
      </c>
      <c r="BJ11" s="290">
        <f t="shared" ref="BJ11:BJ20" si="2">SUM(BF11:BI11)</f>
        <v>71272</v>
      </c>
      <c r="BK11" s="394"/>
      <c r="BL11" s="289">
        <v>30787</v>
      </c>
      <c r="BM11" s="289">
        <v>1520</v>
      </c>
      <c r="BN11" s="289">
        <v>2731</v>
      </c>
      <c r="BO11" s="289">
        <v>27840</v>
      </c>
      <c r="BP11" s="290">
        <f t="shared" ref="BP11:BP26" si="3">SUM(BL11:BO11)</f>
        <v>62878</v>
      </c>
      <c r="BQ11" s="394"/>
      <c r="BR11" s="289">
        <v>67842</v>
      </c>
      <c r="BS11" s="289">
        <v>19664</v>
      </c>
      <c r="BT11" s="289">
        <v>8527</v>
      </c>
      <c r="BU11" s="289">
        <v>25758</v>
      </c>
      <c r="BV11" s="290">
        <f t="shared" ref="BV11:BV26" si="4">SUM(BR11:BU11)</f>
        <v>121791</v>
      </c>
      <c r="BW11" s="394"/>
      <c r="BX11" s="289">
        <v>54004</v>
      </c>
      <c r="BY11" s="289">
        <v>25591</v>
      </c>
      <c r="BZ11" s="289">
        <v>1353</v>
      </c>
      <c r="CA11" s="289">
        <v>14948</v>
      </c>
      <c r="CB11" s="290">
        <v>95896</v>
      </c>
      <c r="CC11" s="153"/>
      <c r="CD11" s="80">
        <v>81288</v>
      </c>
      <c r="CE11" s="80">
        <v>21326</v>
      </c>
      <c r="CF11" s="80">
        <v>6181</v>
      </c>
      <c r="CG11" s="80">
        <v>20146</v>
      </c>
      <c r="CH11" s="281">
        <v>128941</v>
      </c>
      <c r="CI11" s="153"/>
      <c r="CJ11" s="80">
        <v>63603</v>
      </c>
      <c r="CK11" s="80">
        <v>20047</v>
      </c>
      <c r="CL11" s="80">
        <v>18982</v>
      </c>
      <c r="CM11" s="80">
        <v>10613</v>
      </c>
      <c r="CN11" s="281">
        <v>112408</v>
      </c>
      <c r="CO11" s="153"/>
      <c r="CP11" s="80">
        <v>37474</v>
      </c>
      <c r="CQ11" s="80">
        <v>6474</v>
      </c>
      <c r="CR11" s="80">
        <v>9961</v>
      </c>
      <c r="CS11" s="80">
        <v>6918</v>
      </c>
      <c r="CT11" s="281">
        <v>59671</v>
      </c>
      <c r="CU11" s="153"/>
      <c r="CV11" s="80">
        <v>13170</v>
      </c>
      <c r="CW11" s="80">
        <v>12497</v>
      </c>
      <c r="CX11" s="80">
        <v>2141</v>
      </c>
      <c r="CY11" s="80">
        <v>3365</v>
      </c>
      <c r="CZ11" s="281">
        <f>SUM(CV11:CY11)</f>
        <v>31173</v>
      </c>
    </row>
    <row r="12" spans="2:104" ht="15.75" customHeight="1" outlineLevel="3">
      <c r="B12" s="285" t="s">
        <v>338</v>
      </c>
      <c r="C12" s="117" t="s">
        <v>339</v>
      </c>
      <c r="D12" s="117"/>
      <c r="E12" s="117"/>
      <c r="F12" s="405">
        <v>95784</v>
      </c>
      <c r="G12" s="397">
        <v>61079.6</v>
      </c>
      <c r="H12" s="397">
        <v>120558.8846234923</v>
      </c>
      <c r="I12" s="393"/>
      <c r="J12" s="397">
        <v>95354</v>
      </c>
      <c r="K12" s="397">
        <v>104405.28080470685</v>
      </c>
      <c r="L12" s="397">
        <v>46045</v>
      </c>
      <c r="M12" s="289">
        <v>118762</v>
      </c>
      <c r="N12" s="290">
        <v>364567</v>
      </c>
      <c r="O12" s="394"/>
      <c r="P12" s="289">
        <v>118013.5702072756</v>
      </c>
      <c r="Q12" s="289">
        <v>86490</v>
      </c>
      <c r="R12" s="289">
        <v>32019</v>
      </c>
      <c r="S12" s="289">
        <v>74696</v>
      </c>
      <c r="T12" s="290">
        <v>311218.59128282202</v>
      </c>
      <c r="U12" s="394"/>
      <c r="V12" s="289">
        <v>173170.77388085128</v>
      </c>
      <c r="W12" s="289">
        <v>152027.10024795943</v>
      </c>
      <c r="X12" s="289">
        <v>37149</v>
      </c>
      <c r="Y12" s="289">
        <v>56871</v>
      </c>
      <c r="Z12" s="290">
        <v>419217.87412881071</v>
      </c>
      <c r="AA12" s="394"/>
      <c r="AB12" s="289">
        <v>224314.4</v>
      </c>
      <c r="AC12" s="289">
        <v>156020</v>
      </c>
      <c r="AD12" s="289">
        <v>83740</v>
      </c>
      <c r="AE12" s="289">
        <v>136001</v>
      </c>
      <c r="AF12" s="290">
        <v>600075.4</v>
      </c>
      <c r="AG12" s="394"/>
      <c r="AH12" s="289">
        <v>113685.69998331652</v>
      </c>
      <c r="AI12" s="289">
        <v>50976.621849999967</v>
      </c>
      <c r="AJ12" s="289">
        <v>4512.5501089985919</v>
      </c>
      <c r="AK12" s="289">
        <v>66589.787342362455</v>
      </c>
      <c r="AL12" s="290">
        <v>235764.65928467753</v>
      </c>
      <c r="AM12" s="394"/>
      <c r="AN12" s="289">
        <v>83890.821464376932</v>
      </c>
      <c r="AO12" s="289">
        <v>53092</v>
      </c>
      <c r="AP12" s="289">
        <v>6258</v>
      </c>
      <c r="AQ12" s="289">
        <v>51966</v>
      </c>
      <c r="AR12" s="290">
        <v>195206.82146437693</v>
      </c>
      <c r="AS12" s="394"/>
      <c r="AT12" s="289">
        <v>95481</v>
      </c>
      <c r="AU12" s="289">
        <v>13339</v>
      </c>
      <c r="AV12" s="289">
        <v>13119</v>
      </c>
      <c r="AW12" s="289">
        <v>39780</v>
      </c>
      <c r="AX12" s="290">
        <v>161719</v>
      </c>
      <c r="AY12" s="394"/>
      <c r="AZ12" s="289">
        <v>59892</v>
      </c>
      <c r="BA12" s="289">
        <v>16957</v>
      </c>
      <c r="BB12" s="289">
        <v>452</v>
      </c>
      <c r="BC12" s="289">
        <v>6143</v>
      </c>
      <c r="BD12" s="290">
        <v>83444</v>
      </c>
      <c r="BE12" s="394"/>
      <c r="BF12" s="289">
        <v>48339</v>
      </c>
      <c r="BG12" s="289">
        <v>8727</v>
      </c>
      <c r="BH12" s="289">
        <v>374</v>
      </c>
      <c r="BI12" s="289">
        <v>5846</v>
      </c>
      <c r="BJ12" s="290">
        <v>63285</v>
      </c>
      <c r="BK12" s="394"/>
      <c r="BL12" s="289">
        <v>23007.41665999997</v>
      </c>
      <c r="BM12" s="289">
        <v>209</v>
      </c>
      <c r="BN12" s="289">
        <v>2097</v>
      </c>
      <c r="BO12" s="289">
        <v>16459</v>
      </c>
      <c r="BP12" s="290">
        <v>41772.229719999988</v>
      </c>
      <c r="BQ12" s="394"/>
      <c r="BR12" s="289">
        <v>62984.327569999994</v>
      </c>
      <c r="BS12" s="289">
        <v>19060</v>
      </c>
      <c r="BT12" s="289">
        <v>2370</v>
      </c>
      <c r="BU12" s="289">
        <v>17246</v>
      </c>
      <c r="BV12" s="290">
        <v>101660.32756999999</v>
      </c>
      <c r="BW12" s="394"/>
      <c r="BX12" s="289">
        <v>46072.993459999961</v>
      </c>
      <c r="BY12" s="289">
        <v>24620</v>
      </c>
      <c r="BZ12" s="289">
        <v>1147</v>
      </c>
      <c r="CA12" s="289">
        <v>10233</v>
      </c>
      <c r="CB12" s="290">
        <v>82072.910939999972</v>
      </c>
      <c r="CC12" s="153"/>
      <c r="CD12" s="80">
        <v>70357.978780000223</v>
      </c>
      <c r="CE12" s="80">
        <v>19367</v>
      </c>
      <c r="CF12" s="80">
        <v>-544</v>
      </c>
      <c r="CG12" s="80">
        <v>8373</v>
      </c>
      <c r="CH12" s="281">
        <v>97553.536780000242</v>
      </c>
      <c r="CI12" s="153"/>
      <c r="CJ12" s="80" t="s">
        <v>76</v>
      </c>
      <c r="CK12" s="80" t="s">
        <v>76</v>
      </c>
      <c r="CL12" s="80" t="s">
        <v>76</v>
      </c>
      <c r="CM12" s="80" t="s">
        <v>76</v>
      </c>
      <c r="CN12" s="281" t="s">
        <v>76</v>
      </c>
      <c r="CO12" s="153"/>
      <c r="CP12" s="80" t="s">
        <v>76</v>
      </c>
      <c r="CQ12" s="80" t="s">
        <v>76</v>
      </c>
      <c r="CR12" s="80" t="s">
        <v>76</v>
      </c>
      <c r="CS12" s="80" t="s">
        <v>76</v>
      </c>
      <c r="CT12" s="281" t="s">
        <v>76</v>
      </c>
      <c r="CU12" s="153"/>
      <c r="CV12" s="80" t="s">
        <v>76</v>
      </c>
      <c r="CW12" s="80" t="s">
        <v>76</v>
      </c>
      <c r="CX12" s="80" t="s">
        <v>76</v>
      </c>
      <c r="CY12" s="80" t="s">
        <v>76</v>
      </c>
      <c r="CZ12" s="281" t="s">
        <v>76</v>
      </c>
    </row>
    <row r="13" spans="2:104" ht="15.75" customHeight="1" outlineLevel="3">
      <c r="B13" s="285" t="s">
        <v>340</v>
      </c>
      <c r="C13" s="117" t="s">
        <v>341</v>
      </c>
      <c r="D13" s="117"/>
      <c r="E13" s="117"/>
      <c r="F13" s="405">
        <v>6579</v>
      </c>
      <c r="G13" s="397">
        <v>35759</v>
      </c>
      <c r="H13" s="397">
        <v>19538.273059737177</v>
      </c>
      <c r="I13" s="393"/>
      <c r="J13" s="397">
        <v>29511</v>
      </c>
      <c r="K13" s="397">
        <v>355.20881135064337</v>
      </c>
      <c r="L13" s="397">
        <v>13871</v>
      </c>
      <c r="M13" s="289">
        <v>16635</v>
      </c>
      <c r="N13" s="290">
        <v>60372</v>
      </c>
      <c r="O13" s="394"/>
      <c r="P13" s="289">
        <v>10974.899363344841</v>
      </c>
      <c r="Q13" s="289">
        <v>1082</v>
      </c>
      <c r="R13" s="289">
        <v>44551</v>
      </c>
      <c r="S13" s="289">
        <v>31660</v>
      </c>
      <c r="T13" s="290">
        <v>88268.135445329783</v>
      </c>
      <c r="U13" s="394"/>
      <c r="V13" s="289">
        <v>7594.6266824484337</v>
      </c>
      <c r="W13" s="289">
        <v>16778.989998999168</v>
      </c>
      <c r="X13" s="289">
        <v>61232</v>
      </c>
      <c r="Y13" s="289">
        <v>61711</v>
      </c>
      <c r="Z13" s="290">
        <v>147316.6166814476</v>
      </c>
      <c r="AA13" s="394"/>
      <c r="AB13" s="289">
        <v>16164.4</v>
      </c>
      <c r="AC13" s="289">
        <v>3331</v>
      </c>
      <c r="AD13" s="289">
        <v>56875</v>
      </c>
      <c r="AE13" s="289">
        <v>32322</v>
      </c>
      <c r="AF13" s="290">
        <v>108692.4</v>
      </c>
      <c r="AG13" s="394"/>
      <c r="AH13" s="289">
        <v>8941.9520861696801</v>
      </c>
      <c r="AI13" s="289">
        <v>3020.2518099999652</v>
      </c>
      <c r="AJ13" s="289">
        <v>27659.946221518716</v>
      </c>
      <c r="AK13" s="289">
        <v>37386.753805069995</v>
      </c>
      <c r="AL13" s="290">
        <v>77008.903922758356</v>
      </c>
      <c r="AM13" s="394"/>
      <c r="AN13" s="289">
        <v>10021.195552098019</v>
      </c>
      <c r="AO13" s="289">
        <v>1393</v>
      </c>
      <c r="AP13" s="289">
        <v>14753</v>
      </c>
      <c r="AQ13" s="289">
        <v>8859</v>
      </c>
      <c r="AR13" s="290">
        <v>35026.195552098019</v>
      </c>
      <c r="AS13" s="394"/>
      <c r="AT13" s="289">
        <v>2357</v>
      </c>
      <c r="AU13" s="289">
        <v>816</v>
      </c>
      <c r="AV13" s="289">
        <v>4960</v>
      </c>
      <c r="AW13" s="289">
        <v>1883</v>
      </c>
      <c r="AX13" s="290">
        <v>10016</v>
      </c>
      <c r="AY13" s="394"/>
      <c r="AZ13" s="289">
        <v>4339</v>
      </c>
      <c r="BA13" s="289">
        <v>662</v>
      </c>
      <c r="BB13" s="289">
        <v>5645</v>
      </c>
      <c r="BC13" s="289">
        <v>2754</v>
      </c>
      <c r="BD13" s="290">
        <v>13400</v>
      </c>
      <c r="BE13" s="394"/>
      <c r="BF13" s="289">
        <v>4753</v>
      </c>
      <c r="BG13" s="289">
        <v>403</v>
      </c>
      <c r="BH13" s="289" t="s">
        <v>76</v>
      </c>
      <c r="BI13" s="289">
        <v>319</v>
      </c>
      <c r="BJ13" s="290">
        <v>5476</v>
      </c>
      <c r="BK13" s="394"/>
      <c r="BL13" s="289">
        <v>6242.806169999998</v>
      </c>
      <c r="BM13" s="289">
        <v>1146</v>
      </c>
      <c r="BN13" s="289">
        <v>452</v>
      </c>
      <c r="BO13" s="289">
        <v>9547</v>
      </c>
      <c r="BP13" s="290">
        <v>17387.703269999991</v>
      </c>
      <c r="BQ13" s="394"/>
      <c r="BR13" s="289">
        <v>2382.2039799999657</v>
      </c>
      <c r="BS13" s="289">
        <v>29</v>
      </c>
      <c r="BT13" s="289">
        <v>5274</v>
      </c>
      <c r="BU13" s="289">
        <v>6943</v>
      </c>
      <c r="BV13" s="290">
        <v>14628.103979999965</v>
      </c>
      <c r="BW13" s="394"/>
      <c r="BX13" s="289">
        <v>5132.605699999991</v>
      </c>
      <c r="BY13" s="289">
        <v>291</v>
      </c>
      <c r="BZ13" s="289">
        <v>89</v>
      </c>
      <c r="CA13" s="289">
        <v>4089</v>
      </c>
      <c r="CB13" s="290">
        <v>9601.270759999994</v>
      </c>
      <c r="CC13" s="153"/>
      <c r="CD13" s="80">
        <v>8399.5062899999757</v>
      </c>
      <c r="CE13" s="80">
        <v>-280</v>
      </c>
      <c r="CF13" s="80">
        <v>4859</v>
      </c>
      <c r="CG13" s="80">
        <v>9597</v>
      </c>
      <c r="CH13" s="281">
        <v>22575.82302999997</v>
      </c>
      <c r="CI13" s="153"/>
      <c r="CJ13" s="80" t="s">
        <v>76</v>
      </c>
      <c r="CK13" s="80" t="s">
        <v>76</v>
      </c>
      <c r="CL13" s="80" t="s">
        <v>76</v>
      </c>
      <c r="CM13" s="80" t="s">
        <v>76</v>
      </c>
      <c r="CN13" s="281" t="s">
        <v>76</v>
      </c>
      <c r="CO13" s="153"/>
      <c r="CP13" s="80" t="s">
        <v>76</v>
      </c>
      <c r="CQ13" s="80" t="s">
        <v>76</v>
      </c>
      <c r="CR13" s="80" t="s">
        <v>76</v>
      </c>
      <c r="CS13" s="80" t="s">
        <v>76</v>
      </c>
      <c r="CT13" s="281" t="s">
        <v>76</v>
      </c>
      <c r="CU13" s="153"/>
      <c r="CV13" s="80" t="s">
        <v>76</v>
      </c>
      <c r="CW13" s="80" t="s">
        <v>76</v>
      </c>
      <c r="CX13" s="80" t="s">
        <v>76</v>
      </c>
      <c r="CY13" s="80" t="s">
        <v>76</v>
      </c>
      <c r="CZ13" s="281" t="s">
        <v>76</v>
      </c>
    </row>
    <row r="14" spans="2:104" ht="15.75" customHeight="1" outlineLevel="3">
      <c r="B14" s="285" t="s">
        <v>342</v>
      </c>
      <c r="C14" s="117" t="s">
        <v>343</v>
      </c>
      <c r="D14" s="117"/>
      <c r="E14" s="117"/>
      <c r="F14" s="405">
        <v>3380</v>
      </c>
      <c r="G14" s="397">
        <v>2277.6</v>
      </c>
      <c r="H14" s="397">
        <v>2889.8545800000015</v>
      </c>
      <c r="I14" s="393"/>
      <c r="J14" s="397">
        <v>1730</v>
      </c>
      <c r="K14" s="397">
        <v>3477.1879900000008</v>
      </c>
      <c r="L14" s="397">
        <v>1591</v>
      </c>
      <c r="M14" s="289">
        <v>241</v>
      </c>
      <c r="N14" s="290">
        <v>7040</v>
      </c>
      <c r="O14" s="394"/>
      <c r="P14" s="289">
        <v>7175.8329500000027</v>
      </c>
      <c r="Q14" s="289" t="s">
        <v>344</v>
      </c>
      <c r="R14" s="289">
        <v>3489</v>
      </c>
      <c r="S14" s="289">
        <v>636</v>
      </c>
      <c r="T14" s="290">
        <v>11301.546020000003</v>
      </c>
      <c r="U14" s="394"/>
      <c r="V14" s="289" t="s">
        <v>76</v>
      </c>
      <c r="W14" s="289">
        <v>7313</v>
      </c>
      <c r="X14" s="289" t="s">
        <v>76</v>
      </c>
      <c r="Y14" s="289" t="s">
        <v>76</v>
      </c>
      <c r="Z14" s="290" t="s">
        <v>76</v>
      </c>
      <c r="AA14" s="394"/>
      <c r="AB14" s="289" t="s">
        <v>76</v>
      </c>
      <c r="AC14" s="289" t="s">
        <v>76</v>
      </c>
      <c r="AD14" s="289" t="s">
        <v>76</v>
      </c>
      <c r="AE14" s="289" t="s">
        <v>76</v>
      </c>
      <c r="AF14" s="290" t="s">
        <v>76</v>
      </c>
      <c r="AG14" s="394"/>
      <c r="AH14" s="289" t="s">
        <v>76</v>
      </c>
      <c r="AI14" s="289" t="s">
        <v>76</v>
      </c>
      <c r="AJ14" s="289" t="s">
        <v>76</v>
      </c>
      <c r="AK14" s="289" t="s">
        <v>76</v>
      </c>
      <c r="AL14" s="290" t="s">
        <v>76</v>
      </c>
      <c r="AM14" s="394"/>
      <c r="AN14" s="289" t="s">
        <v>76</v>
      </c>
      <c r="AO14" s="289" t="s">
        <v>76</v>
      </c>
      <c r="AP14" s="289" t="s">
        <v>76</v>
      </c>
      <c r="AQ14" s="289" t="s">
        <v>76</v>
      </c>
      <c r="AR14" s="290" t="s">
        <v>76</v>
      </c>
      <c r="AS14" s="394"/>
      <c r="AT14" s="289" t="s">
        <v>76</v>
      </c>
      <c r="AU14" s="289" t="s">
        <v>76</v>
      </c>
      <c r="AV14" s="289" t="s">
        <v>76</v>
      </c>
      <c r="AW14" s="289" t="s">
        <v>76</v>
      </c>
      <c r="AX14" s="290" t="s">
        <v>76</v>
      </c>
      <c r="AY14" s="394"/>
      <c r="AZ14" s="289" t="s">
        <v>76</v>
      </c>
      <c r="BA14" s="289" t="s">
        <v>76</v>
      </c>
      <c r="BB14" s="289" t="s">
        <v>76</v>
      </c>
      <c r="BC14" s="289" t="s">
        <v>76</v>
      </c>
      <c r="BD14" s="290" t="s">
        <v>76</v>
      </c>
      <c r="BE14" s="394"/>
      <c r="BF14" s="289" t="s">
        <v>76</v>
      </c>
      <c r="BG14" s="289" t="s">
        <v>76</v>
      </c>
      <c r="BH14" s="289" t="s">
        <v>76</v>
      </c>
      <c r="BI14" s="289" t="s">
        <v>76</v>
      </c>
      <c r="BJ14" s="290" t="s">
        <v>76</v>
      </c>
      <c r="BK14" s="394"/>
      <c r="BL14" s="289" t="s">
        <v>76</v>
      </c>
      <c r="BM14" s="289" t="s">
        <v>76</v>
      </c>
      <c r="BN14" s="289" t="s">
        <v>76</v>
      </c>
      <c r="BO14" s="289" t="s">
        <v>76</v>
      </c>
      <c r="BP14" s="290" t="s">
        <v>76</v>
      </c>
      <c r="BQ14" s="394"/>
      <c r="BR14" s="289" t="s">
        <v>76</v>
      </c>
      <c r="BS14" s="289" t="s">
        <v>76</v>
      </c>
      <c r="BT14" s="289" t="s">
        <v>76</v>
      </c>
      <c r="BU14" s="289" t="s">
        <v>76</v>
      </c>
      <c r="BV14" s="290" t="s">
        <v>76</v>
      </c>
      <c r="BW14" s="394"/>
      <c r="BX14" s="289" t="s">
        <v>76</v>
      </c>
      <c r="BY14" s="289" t="s">
        <v>76</v>
      </c>
      <c r="BZ14" s="289" t="s">
        <v>76</v>
      </c>
      <c r="CA14" s="289" t="s">
        <v>76</v>
      </c>
      <c r="CB14" s="290" t="s">
        <v>76</v>
      </c>
      <c r="CC14" s="153"/>
      <c r="CD14" s="80" t="s">
        <v>76</v>
      </c>
      <c r="CE14" s="80" t="s">
        <v>76</v>
      </c>
      <c r="CF14" s="80" t="s">
        <v>76</v>
      </c>
      <c r="CG14" s="80" t="s">
        <v>76</v>
      </c>
      <c r="CH14" s="281" t="s">
        <v>76</v>
      </c>
      <c r="CI14" s="153"/>
      <c r="CJ14" s="80" t="s">
        <v>76</v>
      </c>
      <c r="CK14" s="80" t="s">
        <v>76</v>
      </c>
      <c r="CL14" s="80" t="s">
        <v>76</v>
      </c>
      <c r="CM14" s="80" t="s">
        <v>76</v>
      </c>
      <c r="CN14" s="281" t="s">
        <v>76</v>
      </c>
      <c r="CO14" s="153"/>
      <c r="CP14" s="80" t="s">
        <v>76</v>
      </c>
      <c r="CQ14" s="80" t="s">
        <v>76</v>
      </c>
      <c r="CR14" s="80" t="s">
        <v>76</v>
      </c>
      <c r="CS14" s="80" t="s">
        <v>76</v>
      </c>
      <c r="CT14" s="281" t="s">
        <v>76</v>
      </c>
      <c r="CU14" s="153"/>
      <c r="CV14" s="80" t="s">
        <v>76</v>
      </c>
      <c r="CW14" s="80" t="s">
        <v>76</v>
      </c>
      <c r="CX14" s="80" t="s">
        <v>76</v>
      </c>
      <c r="CY14" s="80" t="s">
        <v>76</v>
      </c>
      <c r="CZ14" s="281" t="s">
        <v>76</v>
      </c>
    </row>
    <row r="15" spans="2:104" ht="15.75" customHeight="1" outlineLevel="3">
      <c r="B15" s="117" t="s">
        <v>345</v>
      </c>
      <c r="C15" s="117" t="s">
        <v>346</v>
      </c>
      <c r="D15" s="117"/>
      <c r="E15" s="117"/>
      <c r="F15" s="405">
        <v>24353</v>
      </c>
      <c r="G15" s="397">
        <v>37991</v>
      </c>
      <c r="H15" s="289">
        <v>22082</v>
      </c>
      <c r="I15" s="393"/>
      <c r="J15" s="289">
        <v>11420</v>
      </c>
      <c r="K15" s="289">
        <v>40148</v>
      </c>
      <c r="L15" s="289">
        <v>22124</v>
      </c>
      <c r="M15" s="289">
        <v>16891</v>
      </c>
      <c r="N15" s="290">
        <v>90583</v>
      </c>
      <c r="O15" s="394"/>
      <c r="P15" s="289">
        <v>17905</v>
      </c>
      <c r="Q15" s="289">
        <v>27907</v>
      </c>
      <c r="R15" s="289">
        <v>19766</v>
      </c>
      <c r="S15" s="289">
        <v>14222</v>
      </c>
      <c r="T15" s="290">
        <v>79800</v>
      </c>
      <c r="U15" s="394"/>
      <c r="V15" s="289">
        <v>5705</v>
      </c>
      <c r="W15" s="289">
        <v>4089</v>
      </c>
      <c r="X15" s="289">
        <v>15599</v>
      </c>
      <c r="Y15" s="289">
        <v>13813</v>
      </c>
      <c r="Z15" s="290">
        <v>39600</v>
      </c>
      <c r="AA15" s="394"/>
      <c r="AB15" s="289">
        <v>2289</v>
      </c>
      <c r="AC15" s="289">
        <v>2400</v>
      </c>
      <c r="AD15" s="289">
        <v>12350</v>
      </c>
      <c r="AE15" s="289">
        <v>9070</v>
      </c>
      <c r="AF15" s="290">
        <v>26109</v>
      </c>
      <c r="AG15" s="394"/>
      <c r="AH15" s="289">
        <v>2238</v>
      </c>
      <c r="AI15" s="289">
        <v>16635</v>
      </c>
      <c r="AJ15" s="289">
        <v>7946</v>
      </c>
      <c r="AK15" s="289">
        <v>1656</v>
      </c>
      <c r="AL15" s="290">
        <f t="shared" ref="AL15:AL20" si="5">SUM(AH15:AK15)</f>
        <v>28475</v>
      </c>
      <c r="AM15" s="394"/>
      <c r="AN15" s="289">
        <v>176</v>
      </c>
      <c r="AO15" s="289">
        <v>4332</v>
      </c>
      <c r="AP15" s="289">
        <v>3335</v>
      </c>
      <c r="AQ15" s="289">
        <v>5260</v>
      </c>
      <c r="AR15" s="290">
        <v>13052</v>
      </c>
      <c r="AS15" s="394"/>
      <c r="AT15" s="289" t="s">
        <v>76</v>
      </c>
      <c r="AU15" s="289" t="s">
        <v>76</v>
      </c>
      <c r="AV15" s="289" t="s">
        <v>76</v>
      </c>
      <c r="AW15" s="289" t="s">
        <v>76</v>
      </c>
      <c r="AX15" s="290" t="s">
        <v>76</v>
      </c>
      <c r="AY15" s="394"/>
      <c r="AZ15" s="289" t="s">
        <v>76</v>
      </c>
      <c r="BA15" s="289" t="s">
        <v>76</v>
      </c>
      <c r="BB15" s="289" t="s">
        <v>76</v>
      </c>
      <c r="BC15" s="289" t="s">
        <v>76</v>
      </c>
      <c r="BD15" s="290" t="s">
        <v>76</v>
      </c>
      <c r="BE15" s="394"/>
      <c r="BF15" s="289" t="s">
        <v>76</v>
      </c>
      <c r="BG15" s="289" t="s">
        <v>76</v>
      </c>
      <c r="BH15" s="289" t="s">
        <v>76</v>
      </c>
      <c r="BI15" s="289" t="s">
        <v>76</v>
      </c>
      <c r="BJ15" s="290" t="s">
        <v>76</v>
      </c>
      <c r="BK15" s="394"/>
      <c r="BL15" s="289" t="s">
        <v>76</v>
      </c>
      <c r="BM15" s="289" t="s">
        <v>76</v>
      </c>
      <c r="BN15" s="289" t="s">
        <v>76</v>
      </c>
      <c r="BO15" s="289" t="s">
        <v>76</v>
      </c>
      <c r="BP15" s="290" t="s">
        <v>76</v>
      </c>
      <c r="BQ15" s="394"/>
      <c r="BR15" s="289" t="s">
        <v>76</v>
      </c>
      <c r="BS15" s="289" t="s">
        <v>76</v>
      </c>
      <c r="BT15" s="289" t="s">
        <v>76</v>
      </c>
      <c r="BU15" s="289" t="s">
        <v>76</v>
      </c>
      <c r="BV15" s="290" t="s">
        <v>76</v>
      </c>
      <c r="BW15" s="394"/>
      <c r="BX15" s="289" t="s">
        <v>76</v>
      </c>
      <c r="BY15" s="289" t="s">
        <v>76</v>
      </c>
      <c r="BZ15" s="289" t="s">
        <v>76</v>
      </c>
      <c r="CA15" s="289" t="s">
        <v>76</v>
      </c>
      <c r="CB15" s="290" t="s">
        <v>76</v>
      </c>
      <c r="CC15" s="153"/>
      <c r="CD15" s="80" t="s">
        <v>76</v>
      </c>
      <c r="CE15" s="80" t="s">
        <v>76</v>
      </c>
      <c r="CF15" s="80" t="s">
        <v>76</v>
      </c>
      <c r="CG15" s="80" t="s">
        <v>76</v>
      </c>
      <c r="CH15" s="281" t="s">
        <v>76</v>
      </c>
      <c r="CI15" s="153"/>
      <c r="CJ15" s="80" t="s">
        <v>76</v>
      </c>
      <c r="CK15" s="80" t="s">
        <v>76</v>
      </c>
      <c r="CL15" s="80" t="s">
        <v>76</v>
      </c>
      <c r="CM15" s="80" t="s">
        <v>76</v>
      </c>
      <c r="CN15" s="281" t="s">
        <v>76</v>
      </c>
      <c r="CO15" s="153"/>
      <c r="CP15" s="80" t="s">
        <v>76</v>
      </c>
      <c r="CQ15" s="80" t="s">
        <v>76</v>
      </c>
      <c r="CR15" s="80" t="s">
        <v>76</v>
      </c>
      <c r="CS15" s="80" t="s">
        <v>76</v>
      </c>
      <c r="CT15" s="281" t="s">
        <v>76</v>
      </c>
      <c r="CU15" s="153"/>
      <c r="CV15" s="80" t="s">
        <v>76</v>
      </c>
      <c r="CW15" s="80" t="s">
        <v>76</v>
      </c>
      <c r="CX15" s="80" t="s">
        <v>76</v>
      </c>
      <c r="CY15" s="80" t="s">
        <v>76</v>
      </c>
      <c r="CZ15" s="281" t="s">
        <v>76</v>
      </c>
    </row>
    <row r="16" spans="2:104" ht="15.75" customHeight="1" outlineLevel="3">
      <c r="B16" s="117" t="s">
        <v>347</v>
      </c>
      <c r="C16" s="117" t="s">
        <v>348</v>
      </c>
      <c r="D16" s="117"/>
      <c r="E16" s="117"/>
      <c r="F16" s="405">
        <v>7271</v>
      </c>
      <c r="G16" s="289">
        <v>28510</v>
      </c>
      <c r="H16" s="289">
        <v>130212</v>
      </c>
      <c r="I16" s="393"/>
      <c r="J16" s="289">
        <v>83414</v>
      </c>
      <c r="K16" s="289">
        <v>10706</v>
      </c>
      <c r="L16" s="289">
        <v>63424</v>
      </c>
      <c r="M16" s="289">
        <v>167721</v>
      </c>
      <c r="N16" s="290">
        <v>325265</v>
      </c>
      <c r="O16" s="394"/>
      <c r="P16" s="289">
        <v>70586</v>
      </c>
      <c r="Q16" s="289">
        <v>-3791</v>
      </c>
      <c r="R16" s="289">
        <v>35280</v>
      </c>
      <c r="S16" s="289">
        <v>137238</v>
      </c>
      <c r="T16" s="290">
        <v>239313</v>
      </c>
      <c r="U16" s="394"/>
      <c r="V16" s="289">
        <v>60905</v>
      </c>
      <c r="W16" s="289">
        <v>2161</v>
      </c>
      <c r="X16" s="289">
        <v>31522</v>
      </c>
      <c r="Y16" s="289">
        <v>152615</v>
      </c>
      <c r="Z16" s="290">
        <v>247260</v>
      </c>
      <c r="AA16" s="394"/>
      <c r="AB16" s="289">
        <v>90198</v>
      </c>
      <c r="AC16" s="289">
        <v>7222</v>
      </c>
      <c r="AD16" s="289">
        <v>104600</v>
      </c>
      <c r="AE16" s="289">
        <v>177222</v>
      </c>
      <c r="AF16" s="290">
        <v>379242</v>
      </c>
      <c r="AG16" s="394"/>
      <c r="AH16" s="289">
        <v>89014</v>
      </c>
      <c r="AI16" s="289">
        <v>6305</v>
      </c>
      <c r="AJ16" s="289">
        <v>72017</v>
      </c>
      <c r="AK16" s="289">
        <v>97726</v>
      </c>
      <c r="AL16" s="290">
        <f t="shared" si="5"/>
        <v>265062</v>
      </c>
      <c r="AM16" s="394"/>
      <c r="AN16" s="289">
        <v>42842</v>
      </c>
      <c r="AO16" s="289">
        <v>9893</v>
      </c>
      <c r="AP16" s="289">
        <v>48271</v>
      </c>
      <c r="AQ16" s="289">
        <v>91937</v>
      </c>
      <c r="AR16" s="290">
        <v>192943</v>
      </c>
      <c r="AS16" s="394"/>
      <c r="AT16" s="289">
        <v>44350</v>
      </c>
      <c r="AU16" s="289">
        <v>1028</v>
      </c>
      <c r="AV16" s="289">
        <v>42049</v>
      </c>
      <c r="AW16" s="289">
        <v>75687</v>
      </c>
      <c r="AX16" s="290">
        <v>160476</v>
      </c>
      <c r="AY16" s="394"/>
      <c r="AZ16" s="289">
        <v>26915</v>
      </c>
      <c r="BA16" s="289">
        <v>-225</v>
      </c>
      <c r="BB16" s="289">
        <v>39938</v>
      </c>
      <c r="BC16" s="289">
        <v>75409</v>
      </c>
      <c r="BD16" s="290">
        <f t="shared" si="1"/>
        <v>142037</v>
      </c>
      <c r="BE16" s="394"/>
      <c r="BF16" s="289">
        <v>24259</v>
      </c>
      <c r="BG16" s="289">
        <v>1137</v>
      </c>
      <c r="BH16" s="289">
        <v>16345</v>
      </c>
      <c r="BI16" s="289">
        <v>34245</v>
      </c>
      <c r="BJ16" s="290">
        <f t="shared" si="2"/>
        <v>75986</v>
      </c>
      <c r="BK16" s="394"/>
      <c r="BL16" s="289">
        <v>22462</v>
      </c>
      <c r="BM16" s="289">
        <v>4730</v>
      </c>
      <c r="BN16" s="289">
        <v>23439</v>
      </c>
      <c r="BO16" s="289">
        <v>35285</v>
      </c>
      <c r="BP16" s="290">
        <f t="shared" si="3"/>
        <v>85916</v>
      </c>
      <c r="BQ16" s="394"/>
      <c r="BR16" s="289">
        <v>14240</v>
      </c>
      <c r="BS16" s="289">
        <v>1312</v>
      </c>
      <c r="BT16" s="289">
        <v>12842</v>
      </c>
      <c r="BU16" s="289">
        <v>26002</v>
      </c>
      <c r="BV16" s="290">
        <f t="shared" si="4"/>
        <v>54396</v>
      </c>
      <c r="BW16" s="394"/>
      <c r="BX16" s="289">
        <v>8542</v>
      </c>
      <c r="BY16" s="289">
        <v>3064</v>
      </c>
      <c r="BZ16" s="289">
        <v>2168</v>
      </c>
      <c r="CA16" s="289">
        <v>25632</v>
      </c>
      <c r="CB16" s="290">
        <v>39406</v>
      </c>
      <c r="CC16" s="153"/>
      <c r="CD16" s="80">
        <v>15912</v>
      </c>
      <c r="CE16" s="80" t="s">
        <v>76</v>
      </c>
      <c r="CF16" s="80">
        <v>25970</v>
      </c>
      <c r="CG16" s="80">
        <v>20701</v>
      </c>
      <c r="CH16" s="281">
        <v>62583</v>
      </c>
      <c r="CI16" s="153"/>
      <c r="CJ16" s="80">
        <v>5094</v>
      </c>
      <c r="CK16" s="80" t="s">
        <v>76</v>
      </c>
      <c r="CL16" s="80">
        <v>13229</v>
      </c>
      <c r="CM16" s="80">
        <v>22937</v>
      </c>
      <c r="CN16" s="281">
        <v>41260</v>
      </c>
      <c r="CO16" s="153"/>
      <c r="CP16" s="80">
        <v>3418</v>
      </c>
      <c r="CQ16" s="80">
        <v>459</v>
      </c>
      <c r="CR16" s="80">
        <v>17774</v>
      </c>
      <c r="CS16" s="80">
        <v>3194</v>
      </c>
      <c r="CT16" s="281">
        <v>24845</v>
      </c>
      <c r="CU16" s="153"/>
      <c r="CV16" s="80">
        <v>6731</v>
      </c>
      <c r="CW16" s="80" t="s">
        <v>76</v>
      </c>
      <c r="CX16" s="80" t="s">
        <v>76</v>
      </c>
      <c r="CY16" s="80" t="s">
        <v>76</v>
      </c>
      <c r="CZ16" s="281">
        <f t="shared" ref="CZ16:CZ71" si="6">SUM(CV16:CY16)</f>
        <v>6731</v>
      </c>
    </row>
    <row r="17" spans="1:181" ht="15.75" customHeight="1" outlineLevel="3">
      <c r="B17" s="117" t="s">
        <v>349</v>
      </c>
      <c r="C17" s="117" t="s">
        <v>350</v>
      </c>
      <c r="D17" s="117"/>
      <c r="E17" s="117"/>
      <c r="F17" s="405">
        <v>4070</v>
      </c>
      <c r="G17" s="289">
        <v>24305</v>
      </c>
      <c r="H17" s="289">
        <v>10678</v>
      </c>
      <c r="I17" s="393"/>
      <c r="J17" s="289">
        <v>7240</v>
      </c>
      <c r="K17" s="289">
        <v>9442</v>
      </c>
      <c r="L17" s="289">
        <v>3591</v>
      </c>
      <c r="M17" s="289">
        <v>6167</v>
      </c>
      <c r="N17" s="290">
        <v>26457</v>
      </c>
      <c r="O17" s="394"/>
      <c r="P17" s="289">
        <v>4747</v>
      </c>
      <c r="Q17" s="289">
        <v>5879</v>
      </c>
      <c r="R17" s="289">
        <v>11540</v>
      </c>
      <c r="S17" s="289">
        <v>9196</v>
      </c>
      <c r="T17" s="290">
        <v>31362</v>
      </c>
      <c r="U17" s="394"/>
      <c r="V17" s="289">
        <v>6225</v>
      </c>
      <c r="W17" s="289">
        <v>7837</v>
      </c>
      <c r="X17" s="289">
        <v>6130</v>
      </c>
      <c r="Y17" s="289">
        <v>6006</v>
      </c>
      <c r="Z17" s="290">
        <v>26262</v>
      </c>
      <c r="AA17" s="394"/>
      <c r="AB17" s="289">
        <v>8958</v>
      </c>
      <c r="AC17" s="289">
        <v>3856</v>
      </c>
      <c r="AD17" s="289">
        <v>6085</v>
      </c>
      <c r="AE17" s="289">
        <v>13874</v>
      </c>
      <c r="AF17" s="290">
        <v>32773</v>
      </c>
      <c r="AG17" s="394"/>
      <c r="AH17" s="289">
        <v>4794</v>
      </c>
      <c r="AI17" s="289">
        <v>7876</v>
      </c>
      <c r="AJ17" s="289">
        <v>2986</v>
      </c>
      <c r="AK17" s="289">
        <v>13910</v>
      </c>
      <c r="AL17" s="290">
        <f t="shared" si="5"/>
        <v>29566</v>
      </c>
      <c r="AM17" s="394"/>
      <c r="AN17" s="289">
        <v>12605</v>
      </c>
      <c r="AO17" s="289">
        <v>7216</v>
      </c>
      <c r="AP17" s="289">
        <v>7525</v>
      </c>
      <c r="AQ17" s="289">
        <v>6263</v>
      </c>
      <c r="AR17" s="290">
        <v>33609</v>
      </c>
      <c r="AS17" s="394"/>
      <c r="AT17" s="289">
        <v>5754</v>
      </c>
      <c r="AU17" s="289">
        <v>2762</v>
      </c>
      <c r="AV17" s="289">
        <v>6458</v>
      </c>
      <c r="AW17" s="289">
        <v>2000</v>
      </c>
      <c r="AX17" s="290">
        <v>16974</v>
      </c>
      <c r="AY17" s="394"/>
      <c r="AZ17" s="289">
        <v>1246</v>
      </c>
      <c r="BA17" s="289">
        <v>322</v>
      </c>
      <c r="BB17" s="289">
        <v>2547</v>
      </c>
      <c r="BC17" s="289">
        <v>0</v>
      </c>
      <c r="BD17" s="290">
        <f>SUM(AZ17:BC17)</f>
        <v>4115</v>
      </c>
      <c r="BE17" s="394"/>
      <c r="BF17" s="289">
        <v>0</v>
      </c>
      <c r="BG17" s="289">
        <v>0</v>
      </c>
      <c r="BH17" s="289">
        <v>0</v>
      </c>
      <c r="BI17" s="289">
        <v>0</v>
      </c>
      <c r="BJ17" s="290">
        <f>SUM(BF17:BI17)</f>
        <v>0</v>
      </c>
      <c r="BK17" s="394"/>
      <c r="BL17" s="289">
        <v>0</v>
      </c>
      <c r="BM17" s="289">
        <v>0</v>
      </c>
      <c r="BN17" s="289">
        <v>0</v>
      </c>
      <c r="BO17" s="289">
        <v>0</v>
      </c>
      <c r="BP17" s="290">
        <f>SUM(BL17:BO17)</f>
        <v>0</v>
      </c>
      <c r="BQ17" s="394"/>
      <c r="BR17" s="289">
        <v>0</v>
      </c>
      <c r="BS17" s="289">
        <v>0</v>
      </c>
      <c r="BT17" s="289">
        <v>0</v>
      </c>
      <c r="BU17" s="289">
        <v>0</v>
      </c>
      <c r="BV17" s="290">
        <f>SUM(BR17:BU17)</f>
        <v>0</v>
      </c>
      <c r="BW17" s="394"/>
      <c r="BX17" s="289">
        <v>0</v>
      </c>
      <c r="BY17" s="289">
        <v>0</v>
      </c>
      <c r="BZ17" s="289">
        <v>0</v>
      </c>
      <c r="CA17" s="289">
        <v>0</v>
      </c>
      <c r="CB17" s="290">
        <v>0</v>
      </c>
      <c r="CC17" s="153"/>
      <c r="CD17" s="80" t="s">
        <v>76</v>
      </c>
      <c r="CE17" s="80" t="s">
        <v>76</v>
      </c>
      <c r="CF17" s="80" t="s">
        <v>76</v>
      </c>
      <c r="CG17" s="80" t="s">
        <v>76</v>
      </c>
      <c r="CH17" s="281" t="s">
        <v>76</v>
      </c>
      <c r="CI17" s="153"/>
      <c r="CJ17" s="80">
        <v>0</v>
      </c>
      <c r="CK17" s="80" t="s">
        <v>76</v>
      </c>
      <c r="CL17" s="80" t="s">
        <v>76</v>
      </c>
      <c r="CM17" s="80" t="s">
        <v>76</v>
      </c>
      <c r="CN17" s="281" t="s">
        <v>76</v>
      </c>
      <c r="CO17" s="153"/>
      <c r="CP17" s="80" t="s">
        <v>76</v>
      </c>
      <c r="CQ17" s="80" t="s">
        <v>76</v>
      </c>
      <c r="CR17" s="80" t="s">
        <v>76</v>
      </c>
      <c r="CS17" s="80" t="s">
        <v>76</v>
      </c>
      <c r="CT17" s="281" t="s">
        <v>76</v>
      </c>
      <c r="CU17" s="153"/>
      <c r="CV17" s="80" t="s">
        <v>76</v>
      </c>
      <c r="CW17" s="80" t="s">
        <v>76</v>
      </c>
      <c r="CX17" s="80" t="s">
        <v>76</v>
      </c>
      <c r="CY17" s="80" t="s">
        <v>76</v>
      </c>
      <c r="CZ17" s="281" t="s">
        <v>76</v>
      </c>
    </row>
    <row r="18" spans="1:181" ht="15.75" customHeight="1" outlineLevel="3">
      <c r="B18" s="117" t="s">
        <v>351</v>
      </c>
      <c r="C18" s="117" t="s">
        <v>352</v>
      </c>
      <c r="D18" s="117"/>
      <c r="E18" s="117"/>
      <c r="F18" s="405">
        <v>2056</v>
      </c>
      <c r="G18" s="289">
        <v>2844</v>
      </c>
      <c r="H18" s="289">
        <v>1632</v>
      </c>
      <c r="I18" s="393"/>
      <c r="J18" s="289">
        <v>2874</v>
      </c>
      <c r="K18" s="289">
        <v>2956</v>
      </c>
      <c r="L18" s="289">
        <v>3463</v>
      </c>
      <c r="M18" s="289">
        <v>2575</v>
      </c>
      <c r="N18" s="290">
        <v>11868</v>
      </c>
      <c r="O18" s="394"/>
      <c r="P18" s="289">
        <v>3454</v>
      </c>
      <c r="Q18" s="289">
        <v>2436</v>
      </c>
      <c r="R18" s="289">
        <v>2691</v>
      </c>
      <c r="S18" s="289">
        <v>9252</v>
      </c>
      <c r="T18" s="290">
        <v>17833</v>
      </c>
      <c r="U18" s="394"/>
      <c r="V18" s="289">
        <v>2360</v>
      </c>
      <c r="W18" s="289">
        <v>2244</v>
      </c>
      <c r="X18" s="289">
        <v>2660</v>
      </c>
      <c r="Y18" s="289">
        <v>9571</v>
      </c>
      <c r="Z18" s="290">
        <v>17997</v>
      </c>
      <c r="AA18" s="394"/>
      <c r="AB18" s="289">
        <v>4654</v>
      </c>
      <c r="AC18" s="289">
        <v>1518</v>
      </c>
      <c r="AD18" s="289">
        <v>2920</v>
      </c>
      <c r="AE18" s="289">
        <v>5955</v>
      </c>
      <c r="AF18" s="290">
        <v>15047</v>
      </c>
      <c r="AG18" s="394"/>
      <c r="AH18" s="289">
        <v>7174</v>
      </c>
      <c r="AI18" s="289">
        <v>5385</v>
      </c>
      <c r="AJ18" s="289">
        <v>3220</v>
      </c>
      <c r="AK18" s="289">
        <v>3571</v>
      </c>
      <c r="AL18" s="290">
        <f t="shared" si="5"/>
        <v>19350</v>
      </c>
      <c r="AM18" s="394"/>
      <c r="AN18" s="289">
        <v>8574</v>
      </c>
      <c r="AO18" s="289">
        <v>4958</v>
      </c>
      <c r="AP18" s="289">
        <v>1992</v>
      </c>
      <c r="AQ18" s="289">
        <v>2603</v>
      </c>
      <c r="AR18" s="290">
        <v>18127</v>
      </c>
      <c r="AS18" s="394"/>
      <c r="AT18" s="289">
        <v>3938</v>
      </c>
      <c r="AU18" s="289">
        <v>1595</v>
      </c>
      <c r="AV18" s="289">
        <v>2499</v>
      </c>
      <c r="AW18" s="289">
        <v>1566</v>
      </c>
      <c r="AX18" s="290">
        <v>9598</v>
      </c>
      <c r="AY18" s="394"/>
      <c r="AZ18" s="289">
        <v>2731</v>
      </c>
      <c r="BA18" s="289">
        <v>1427</v>
      </c>
      <c r="BB18" s="289">
        <v>1384</v>
      </c>
      <c r="BC18" s="289">
        <v>1050</v>
      </c>
      <c r="BD18" s="290">
        <f t="shared" si="1"/>
        <v>6592</v>
      </c>
      <c r="BE18" s="394"/>
      <c r="BF18" s="289">
        <v>1257</v>
      </c>
      <c r="BG18" s="289">
        <v>629</v>
      </c>
      <c r="BH18" s="289">
        <v>906</v>
      </c>
      <c r="BI18" s="289">
        <v>28</v>
      </c>
      <c r="BJ18" s="290">
        <f t="shared" si="2"/>
        <v>2820</v>
      </c>
      <c r="BK18" s="394"/>
      <c r="BL18" s="289">
        <v>404</v>
      </c>
      <c r="BM18" s="289">
        <v>311</v>
      </c>
      <c r="BN18" s="289">
        <v>296</v>
      </c>
      <c r="BO18" s="289">
        <v>1249</v>
      </c>
      <c r="BP18" s="290">
        <f t="shared" si="3"/>
        <v>2260</v>
      </c>
      <c r="BQ18" s="394"/>
      <c r="BR18" s="289">
        <v>1258</v>
      </c>
      <c r="BS18" s="289">
        <v>989</v>
      </c>
      <c r="BT18" s="289">
        <v>571</v>
      </c>
      <c r="BU18" s="289">
        <v>386</v>
      </c>
      <c r="BV18" s="290">
        <f t="shared" si="4"/>
        <v>3204</v>
      </c>
      <c r="BW18" s="394"/>
      <c r="BX18" s="289">
        <v>303</v>
      </c>
      <c r="BY18" s="289">
        <v>453</v>
      </c>
      <c r="BZ18" s="289">
        <v>165</v>
      </c>
      <c r="CA18" s="289">
        <v>222</v>
      </c>
      <c r="CB18" s="290">
        <v>1143</v>
      </c>
      <c r="CC18" s="153"/>
      <c r="CD18" s="80">
        <v>738</v>
      </c>
      <c r="CE18" s="80">
        <v>111</v>
      </c>
      <c r="CF18" s="80">
        <v>197</v>
      </c>
      <c r="CG18" s="80">
        <v>215</v>
      </c>
      <c r="CH18" s="281">
        <v>1261</v>
      </c>
      <c r="CI18" s="153"/>
      <c r="CJ18" s="80">
        <v>289</v>
      </c>
      <c r="CK18" s="80">
        <v>63</v>
      </c>
      <c r="CL18" s="80">
        <v>109</v>
      </c>
      <c r="CM18" s="80">
        <v>52</v>
      </c>
      <c r="CN18" s="281">
        <v>513</v>
      </c>
      <c r="CO18" s="153"/>
      <c r="CP18" s="80">
        <v>40</v>
      </c>
      <c r="CQ18" s="80">
        <v>47</v>
      </c>
      <c r="CR18" s="80">
        <v>-178</v>
      </c>
      <c r="CS18" s="80">
        <v>131</v>
      </c>
      <c r="CT18" s="281">
        <v>40</v>
      </c>
      <c r="CU18" s="153"/>
      <c r="CV18" s="80">
        <v>122</v>
      </c>
      <c r="CW18" s="80">
        <v>50</v>
      </c>
      <c r="CX18" s="80">
        <v>52</v>
      </c>
      <c r="CY18" s="80">
        <v>148</v>
      </c>
      <c r="CZ18" s="281">
        <f t="shared" si="6"/>
        <v>372</v>
      </c>
    </row>
    <row r="19" spans="1:181" ht="15.75" customHeight="1" outlineLevel="3">
      <c r="B19" s="117" t="s">
        <v>353</v>
      </c>
      <c r="C19" s="117" t="s">
        <v>354</v>
      </c>
      <c r="D19" s="117"/>
      <c r="E19" s="117"/>
      <c r="F19" s="405">
        <v>1003</v>
      </c>
      <c r="G19" s="289">
        <v>1992</v>
      </c>
      <c r="H19" s="289">
        <v>832</v>
      </c>
      <c r="I19" s="393"/>
      <c r="J19" s="289">
        <v>852</v>
      </c>
      <c r="K19" s="289">
        <v>1451</v>
      </c>
      <c r="L19" s="289">
        <v>1727</v>
      </c>
      <c r="M19" s="289">
        <v>1244</v>
      </c>
      <c r="N19" s="290">
        <v>5026</v>
      </c>
      <c r="O19" s="394"/>
      <c r="P19" s="289">
        <v>1581</v>
      </c>
      <c r="Q19" s="289">
        <v>1027</v>
      </c>
      <c r="R19" s="289">
        <v>3478</v>
      </c>
      <c r="S19" s="289">
        <v>1314</v>
      </c>
      <c r="T19" s="290">
        <v>7400</v>
      </c>
      <c r="U19" s="394"/>
      <c r="V19" s="289">
        <v>1902</v>
      </c>
      <c r="W19" s="289">
        <v>1221</v>
      </c>
      <c r="X19" s="289">
        <v>787</v>
      </c>
      <c r="Y19" s="289">
        <v>479</v>
      </c>
      <c r="Z19" s="290">
        <v>5542</v>
      </c>
      <c r="AA19" s="394"/>
      <c r="AB19" s="289">
        <v>5160</v>
      </c>
      <c r="AC19" s="289">
        <v>645</v>
      </c>
      <c r="AD19" s="289">
        <v>1402</v>
      </c>
      <c r="AE19" s="289">
        <v>2161</v>
      </c>
      <c r="AF19" s="290">
        <v>9368</v>
      </c>
      <c r="AG19" s="394"/>
      <c r="AH19" s="289">
        <v>362</v>
      </c>
      <c r="AI19" s="289">
        <v>-29</v>
      </c>
      <c r="AJ19" s="289">
        <v>1700</v>
      </c>
      <c r="AK19" s="289">
        <v>-732</v>
      </c>
      <c r="AL19" s="290">
        <f t="shared" si="5"/>
        <v>1301</v>
      </c>
      <c r="AM19" s="394"/>
      <c r="AN19" s="289">
        <v>484</v>
      </c>
      <c r="AO19" s="289">
        <v>931</v>
      </c>
      <c r="AP19" s="289">
        <v>106</v>
      </c>
      <c r="AQ19" s="289">
        <v>137</v>
      </c>
      <c r="AR19" s="290">
        <v>1658</v>
      </c>
      <c r="AS19" s="394"/>
      <c r="AT19" s="289">
        <v>44</v>
      </c>
      <c r="AU19" s="289">
        <v>759</v>
      </c>
      <c r="AV19" s="289">
        <v>212</v>
      </c>
      <c r="AW19" s="289">
        <v>71</v>
      </c>
      <c r="AX19" s="290">
        <f t="shared" si="0"/>
        <v>1086</v>
      </c>
      <c r="AY19" s="394"/>
      <c r="AZ19" s="289">
        <v>-4</v>
      </c>
      <c r="BA19" s="289">
        <v>67</v>
      </c>
      <c r="BB19" s="289">
        <v>-376</v>
      </c>
      <c r="BC19" s="289">
        <v>445</v>
      </c>
      <c r="BD19" s="290">
        <f t="shared" si="1"/>
        <v>132</v>
      </c>
      <c r="BE19" s="394"/>
      <c r="BF19" s="289">
        <v>90</v>
      </c>
      <c r="BG19" s="289">
        <v>467</v>
      </c>
      <c r="BH19" s="289">
        <v>1298</v>
      </c>
      <c r="BI19" s="289">
        <v>372</v>
      </c>
      <c r="BJ19" s="290">
        <f t="shared" si="2"/>
        <v>2227</v>
      </c>
      <c r="BK19" s="394"/>
      <c r="BL19" s="289">
        <v>1150</v>
      </c>
      <c r="BM19" s="289">
        <v>818</v>
      </c>
      <c r="BN19" s="289">
        <v>1166</v>
      </c>
      <c r="BO19" s="289">
        <v>1213</v>
      </c>
      <c r="BP19" s="290">
        <f t="shared" si="3"/>
        <v>4347</v>
      </c>
      <c r="BQ19" s="394"/>
      <c r="BR19" s="289">
        <v>738</v>
      </c>
      <c r="BS19" s="289">
        <v>753</v>
      </c>
      <c r="BT19" s="289">
        <v>1548</v>
      </c>
      <c r="BU19" s="289">
        <v>1178</v>
      </c>
      <c r="BV19" s="290">
        <f t="shared" si="4"/>
        <v>4217</v>
      </c>
      <c r="BW19" s="394"/>
      <c r="BX19" s="289">
        <v>647</v>
      </c>
      <c r="BY19" s="289">
        <v>276</v>
      </c>
      <c r="BZ19" s="289">
        <v>561</v>
      </c>
      <c r="CA19" s="289">
        <v>246</v>
      </c>
      <c r="CB19" s="290">
        <v>1730</v>
      </c>
      <c r="CC19" s="153"/>
      <c r="CD19" s="80">
        <v>155</v>
      </c>
      <c r="CE19" s="80">
        <v>323</v>
      </c>
      <c r="CF19" s="80">
        <v>714</v>
      </c>
      <c r="CG19" s="80">
        <v>61</v>
      </c>
      <c r="CH19" s="281">
        <v>1253</v>
      </c>
      <c r="CI19" s="153"/>
      <c r="CJ19" s="80">
        <v>257</v>
      </c>
      <c r="CK19" s="80">
        <v>20</v>
      </c>
      <c r="CL19" s="80">
        <v>81</v>
      </c>
      <c r="CM19" s="80">
        <v>1</v>
      </c>
      <c r="CN19" s="281">
        <v>359</v>
      </c>
      <c r="CO19" s="153"/>
      <c r="CP19" s="80">
        <v>-8</v>
      </c>
      <c r="CQ19" s="80">
        <v>70</v>
      </c>
      <c r="CR19" s="80">
        <v>93</v>
      </c>
      <c r="CS19" s="80">
        <v>36</v>
      </c>
      <c r="CT19" s="281">
        <v>191</v>
      </c>
      <c r="CU19" s="153"/>
      <c r="CV19" s="80">
        <v>26</v>
      </c>
      <c r="CW19" s="80">
        <v>269</v>
      </c>
      <c r="CX19" s="80">
        <v>688</v>
      </c>
      <c r="CY19" s="80"/>
      <c r="CZ19" s="281">
        <f t="shared" si="6"/>
        <v>983</v>
      </c>
    </row>
    <row r="20" spans="1:181" ht="15.45" customHeight="1" outlineLevel="2" thickBot="1">
      <c r="B20" s="141" t="s">
        <v>355</v>
      </c>
      <c r="C20" s="141" t="s">
        <v>356</v>
      </c>
      <c r="D20" s="277"/>
      <c r="E20" s="277"/>
      <c r="F20" s="72">
        <v>-5336</v>
      </c>
      <c r="G20" s="72">
        <v>-8407</v>
      </c>
      <c r="H20" s="72">
        <v>-7020</v>
      </c>
      <c r="I20" s="398"/>
      <c r="J20" s="72">
        <v>-9064</v>
      </c>
      <c r="K20" s="72">
        <v>-4658</v>
      </c>
      <c r="L20" s="72">
        <v>-4290</v>
      </c>
      <c r="M20" s="72">
        <v>-6274</v>
      </c>
      <c r="N20" s="399">
        <v>-24286</v>
      </c>
      <c r="O20" s="394"/>
      <c r="P20" s="72">
        <v>-7395</v>
      </c>
      <c r="Q20" s="72">
        <v>-1189</v>
      </c>
      <c r="R20" s="72">
        <f>-16070-S20</f>
        <v>-8344</v>
      </c>
      <c r="S20" s="72">
        <v>-7726</v>
      </c>
      <c r="T20" s="399">
        <v>-24654</v>
      </c>
      <c r="U20" s="394"/>
      <c r="V20" s="72">
        <v>-6542</v>
      </c>
      <c r="W20" s="72">
        <v>-9509</v>
      </c>
      <c r="X20" s="72">
        <v>-4614</v>
      </c>
      <c r="Y20" s="72">
        <v>-6411</v>
      </c>
      <c r="Z20" s="399">
        <v>-27076</v>
      </c>
      <c r="AA20" s="394"/>
      <c r="AB20" s="72">
        <v>-5727</v>
      </c>
      <c r="AC20" s="72">
        <v>-3658</v>
      </c>
      <c r="AD20" s="72">
        <v>-7651</v>
      </c>
      <c r="AE20" s="72">
        <v>-5241</v>
      </c>
      <c r="AF20" s="399">
        <v>-22277</v>
      </c>
      <c r="AG20" s="394"/>
      <c r="AH20" s="72">
        <v>-2755</v>
      </c>
      <c r="AI20" s="72">
        <v>-5090</v>
      </c>
      <c r="AJ20" s="72">
        <v>-1997</v>
      </c>
      <c r="AK20" s="72">
        <v>-7075</v>
      </c>
      <c r="AL20" s="399">
        <f t="shared" si="5"/>
        <v>-16917</v>
      </c>
      <c r="AM20" s="394"/>
      <c r="AN20" s="72">
        <v>-2812</v>
      </c>
      <c r="AO20" s="72">
        <v>-4243</v>
      </c>
      <c r="AP20" s="72">
        <v>-784</v>
      </c>
      <c r="AQ20" s="72">
        <v>-1938</v>
      </c>
      <c r="AR20" s="399">
        <v>-9777</v>
      </c>
      <c r="AS20" s="394"/>
      <c r="AT20" s="72">
        <v>-1958</v>
      </c>
      <c r="AU20" s="72">
        <v>-895</v>
      </c>
      <c r="AV20" s="72">
        <v>-1453</v>
      </c>
      <c r="AW20" s="72">
        <v>-3556</v>
      </c>
      <c r="AX20" s="399">
        <f t="shared" si="0"/>
        <v>-7862</v>
      </c>
      <c r="AY20" s="394"/>
      <c r="AZ20" s="72">
        <v>-2303</v>
      </c>
      <c r="BA20" s="72">
        <v>-1780</v>
      </c>
      <c r="BB20" s="72">
        <v>-1955</v>
      </c>
      <c r="BC20" s="72">
        <v>-2435</v>
      </c>
      <c r="BD20" s="399">
        <f t="shared" si="1"/>
        <v>-8473</v>
      </c>
      <c r="BE20" s="394"/>
      <c r="BF20" s="72">
        <v>-2386</v>
      </c>
      <c r="BG20" s="72">
        <v>-588</v>
      </c>
      <c r="BH20" s="72">
        <v>-1147</v>
      </c>
      <c r="BI20" s="72">
        <v>-1273</v>
      </c>
      <c r="BJ20" s="399">
        <f t="shared" si="2"/>
        <v>-5394</v>
      </c>
      <c r="BK20" s="394"/>
      <c r="BL20" s="72">
        <v>-2642</v>
      </c>
      <c r="BM20" s="72">
        <v>-531</v>
      </c>
      <c r="BN20" s="72">
        <v>-1088</v>
      </c>
      <c r="BO20" s="72">
        <v>-4012</v>
      </c>
      <c r="BP20" s="399">
        <f t="shared" si="3"/>
        <v>-8273</v>
      </c>
      <c r="BQ20" s="394"/>
      <c r="BR20" s="72">
        <v>-3134</v>
      </c>
      <c r="BS20" s="72">
        <v>-1430</v>
      </c>
      <c r="BT20" s="72">
        <v>-2235</v>
      </c>
      <c r="BU20" s="72">
        <v>-2615</v>
      </c>
      <c r="BV20" s="399">
        <f t="shared" si="4"/>
        <v>-9414</v>
      </c>
      <c r="BW20" s="394"/>
      <c r="BX20" s="72">
        <v>-3176</v>
      </c>
      <c r="BY20" s="72">
        <v>-1318</v>
      </c>
      <c r="BZ20" s="72">
        <v>-563</v>
      </c>
      <c r="CA20" s="72">
        <v>-1804</v>
      </c>
      <c r="CB20" s="399">
        <v>-6861</v>
      </c>
      <c r="CC20" s="153"/>
      <c r="CD20" s="64">
        <v>-203</v>
      </c>
      <c r="CE20" s="64">
        <v>-1029</v>
      </c>
      <c r="CF20" s="64">
        <v>-5040</v>
      </c>
      <c r="CG20" s="64">
        <v>-2119</v>
      </c>
      <c r="CH20" s="195">
        <v>-8391</v>
      </c>
      <c r="CI20" s="153"/>
      <c r="CJ20" s="64">
        <v>-2698</v>
      </c>
      <c r="CK20" s="64">
        <v>-2071</v>
      </c>
      <c r="CL20" s="64">
        <v>-2498</v>
      </c>
      <c r="CM20" s="64">
        <v>-1892</v>
      </c>
      <c r="CN20" s="195">
        <v>-8322</v>
      </c>
      <c r="CO20" s="153"/>
      <c r="CP20" s="64">
        <v>-1645</v>
      </c>
      <c r="CQ20" s="64">
        <v>-796</v>
      </c>
      <c r="CR20" s="64">
        <v>-2688</v>
      </c>
      <c r="CS20" s="64">
        <v>-1512</v>
      </c>
      <c r="CT20" s="195">
        <v>-5203</v>
      </c>
      <c r="CU20" s="153"/>
      <c r="CV20" s="64">
        <v>-1310</v>
      </c>
      <c r="CW20" s="64">
        <v>-521</v>
      </c>
      <c r="CX20" s="64">
        <v>-479</v>
      </c>
      <c r="CY20" s="64">
        <v>-203</v>
      </c>
      <c r="CZ20" s="195">
        <f t="shared" si="6"/>
        <v>-2513</v>
      </c>
    </row>
    <row r="21" spans="1:181" ht="15.45" customHeight="1" outlineLevel="2" thickBot="1">
      <c r="B21" s="60" t="s">
        <v>357</v>
      </c>
      <c r="C21" s="60" t="s">
        <v>358</v>
      </c>
      <c r="D21" s="278"/>
      <c r="E21" s="278"/>
      <c r="F21" s="109">
        <f t="shared" ref="F21:N21" si="7">F10+F11+F15+F16+F17+F18+F19+F20</f>
        <v>145816</v>
      </c>
      <c r="G21" s="109">
        <f t="shared" si="7"/>
        <v>191058</v>
      </c>
      <c r="H21" s="109">
        <f t="shared" si="7"/>
        <v>302969</v>
      </c>
      <c r="I21" s="329">
        <f t="shared" si="7"/>
        <v>0</v>
      </c>
      <c r="J21" s="109">
        <f t="shared" si="7"/>
        <v>340732</v>
      </c>
      <c r="K21" s="109">
        <f t="shared" si="7"/>
        <v>170299</v>
      </c>
      <c r="L21" s="109">
        <f t="shared" si="7"/>
        <v>153114</v>
      </c>
      <c r="M21" s="109">
        <f t="shared" si="7"/>
        <v>454597</v>
      </c>
      <c r="N21" s="109">
        <f t="shared" si="7"/>
        <v>1118742</v>
      </c>
      <c r="O21" s="394"/>
      <c r="P21" s="109">
        <f>P10+P11+P15+P16+P17+P18+P19+P20</f>
        <v>519724</v>
      </c>
      <c r="Q21" s="109">
        <f>Q10+Q11+Q15+Q16+Q17+Q18+Q19+Q20</f>
        <v>121781</v>
      </c>
      <c r="R21" s="109">
        <f>R10+R11+R15+R16+R17+R18+R19+R20</f>
        <v>151974</v>
      </c>
      <c r="S21" s="109">
        <f>S10+S11+S15+S16+S17+S18+S19+S20</f>
        <v>272172</v>
      </c>
      <c r="T21" s="109">
        <v>1065651</v>
      </c>
      <c r="U21" s="394"/>
      <c r="V21" s="109">
        <v>673513</v>
      </c>
      <c r="W21" s="109">
        <f>W10+W11+W15+W16+W17+W18+W19+W20</f>
        <v>190690</v>
      </c>
      <c r="X21" s="109">
        <v>184793</v>
      </c>
      <c r="Y21" s="109">
        <v>299805</v>
      </c>
      <c r="Z21" s="109">
        <v>1348801</v>
      </c>
      <c r="AA21" s="394"/>
      <c r="AB21" s="109">
        <v>350737</v>
      </c>
      <c r="AC21" s="109">
        <v>175940</v>
      </c>
      <c r="AD21" s="109">
        <v>579548</v>
      </c>
      <c r="AE21" s="109">
        <v>378086</v>
      </c>
      <c r="AF21" s="109">
        <v>1484311</v>
      </c>
      <c r="AG21" s="394"/>
      <c r="AH21" s="109">
        <f>SUM(AH10,AH11,AH15,AH16,AH17,AH18,AH19,AH20)</f>
        <v>308101</v>
      </c>
      <c r="AI21" s="109">
        <f>SUM(AI10,AI11,AI15,AI16,AI17,AI18,AI19,AI20)</f>
        <v>92640</v>
      </c>
      <c r="AJ21" s="109">
        <f>SUM(AJ10,AJ11,AJ15,AJ16,AJ17,AJ18,AJ19,AJ20)</f>
        <v>118974</v>
      </c>
      <c r="AK21" s="109">
        <f>SUM(AK10,AK11,AK15,AK16,AK17,AK18,AK19,AK20)</f>
        <v>255844</v>
      </c>
      <c r="AL21" s="109">
        <v>721877</v>
      </c>
      <c r="AM21" s="394"/>
      <c r="AN21" s="109">
        <v>205907</v>
      </c>
      <c r="AO21" s="109">
        <v>81251</v>
      </c>
      <c r="AP21" s="109">
        <v>86922</v>
      </c>
      <c r="AQ21" s="109">
        <v>184980</v>
      </c>
      <c r="AR21" s="109">
        <v>559060</v>
      </c>
      <c r="AS21" s="394"/>
      <c r="AT21" s="109">
        <v>198259</v>
      </c>
      <c r="AU21" s="109">
        <v>19655</v>
      </c>
      <c r="AV21" s="109">
        <v>75545</v>
      </c>
      <c r="AW21" s="109">
        <v>241671</v>
      </c>
      <c r="AX21" s="109">
        <v>535131</v>
      </c>
      <c r="AY21" s="394"/>
      <c r="AZ21" s="109">
        <v>147193</v>
      </c>
      <c r="BA21" s="109">
        <v>17907</v>
      </c>
      <c r="BB21" s="109">
        <v>47838</v>
      </c>
      <c r="BC21" s="109">
        <v>83746</v>
      </c>
      <c r="BD21" s="109">
        <v>296684</v>
      </c>
      <c r="BE21" s="394"/>
      <c r="BF21" s="109">
        <v>110234</v>
      </c>
      <c r="BG21" s="109">
        <v>14946</v>
      </c>
      <c r="BH21" s="109">
        <v>17592</v>
      </c>
      <c r="BI21" s="109">
        <v>40155</v>
      </c>
      <c r="BJ21" s="109">
        <v>182927</v>
      </c>
      <c r="BK21" s="394"/>
      <c r="BL21" s="109">
        <v>52161</v>
      </c>
      <c r="BM21" s="109">
        <v>6848</v>
      </c>
      <c r="BN21" s="109">
        <v>26544</v>
      </c>
      <c r="BO21" s="109">
        <v>61575</v>
      </c>
      <c r="BP21" s="109">
        <v>147128</v>
      </c>
      <c r="BQ21" s="394"/>
      <c r="BR21" s="109">
        <v>346943.90801000001</v>
      </c>
      <c r="BS21" s="109">
        <v>21838</v>
      </c>
      <c r="BT21" s="109">
        <v>21253</v>
      </c>
      <c r="BU21" s="109">
        <v>50709</v>
      </c>
      <c r="BV21" s="109">
        <v>440743.90801000001</v>
      </c>
      <c r="BW21" s="394"/>
      <c r="BX21" s="109">
        <v>94057</v>
      </c>
      <c r="BY21" s="109">
        <v>28066</v>
      </c>
      <c r="BZ21" s="109">
        <v>3684</v>
      </c>
      <c r="CA21" s="109">
        <v>39244</v>
      </c>
      <c r="CB21" s="109">
        <v>165051</v>
      </c>
      <c r="CC21" s="153"/>
      <c r="CD21" s="109">
        <v>145603</v>
      </c>
      <c r="CE21" s="109">
        <v>20731</v>
      </c>
      <c r="CF21" s="109">
        <v>103022</v>
      </c>
      <c r="CG21" s="109">
        <v>39004</v>
      </c>
      <c r="CH21" s="109">
        <v>308360</v>
      </c>
      <c r="CI21" s="153"/>
      <c r="CJ21" s="109">
        <v>60987</v>
      </c>
      <c r="CK21" s="109">
        <v>22826</v>
      </c>
      <c r="CL21" s="109">
        <v>30511</v>
      </c>
      <c r="CM21" s="109">
        <v>50560</v>
      </c>
      <c r="CN21" s="109">
        <v>156125</v>
      </c>
      <c r="CO21" s="153"/>
      <c r="CP21" s="109">
        <v>43998</v>
      </c>
      <c r="CQ21" s="109">
        <v>16316</v>
      </c>
      <c r="CR21" s="109">
        <v>30253</v>
      </c>
      <c r="CS21" s="109">
        <v>10752</v>
      </c>
      <c r="CT21" s="109">
        <v>101319</v>
      </c>
      <c r="CU21" s="153"/>
      <c r="CV21" s="109">
        <f>SUM(CV11:CV20)</f>
        <v>18739</v>
      </c>
      <c r="CW21" s="109">
        <f>SUM(CW11:CW20)</f>
        <v>12295</v>
      </c>
      <c r="CX21" s="109">
        <f>SUM(CX11:CX20)</f>
        <v>2402</v>
      </c>
      <c r="CY21" s="109">
        <f>SUM(CY11:CY20)</f>
        <v>3310</v>
      </c>
      <c r="CZ21" s="109">
        <f t="shared" si="6"/>
        <v>36746</v>
      </c>
    </row>
    <row r="22" spans="1:181" ht="15.75" customHeight="1" outlineLevel="3">
      <c r="B22" s="124" t="s">
        <v>359</v>
      </c>
      <c r="C22" s="124" t="s">
        <v>360</v>
      </c>
      <c r="D22" s="117"/>
      <c r="E22" s="117"/>
      <c r="F22" s="400">
        <v>21682</v>
      </c>
      <c r="G22" s="400">
        <v>-7803</v>
      </c>
      <c r="H22" s="400">
        <v>-16975</v>
      </c>
      <c r="I22" s="401"/>
      <c r="J22" s="400">
        <v>28013</v>
      </c>
      <c r="K22" s="400">
        <v>54974</v>
      </c>
      <c r="L22" s="400">
        <v>35051.226999999999</v>
      </c>
      <c r="M22" s="400">
        <v>4634</v>
      </c>
      <c r="N22" s="402">
        <v>122671</v>
      </c>
      <c r="O22" s="394"/>
      <c r="P22" s="400">
        <v>32798</v>
      </c>
      <c r="Q22" s="400">
        <v>11930</v>
      </c>
      <c r="R22" s="400">
        <v>1917</v>
      </c>
      <c r="S22" s="400">
        <v>-6146</v>
      </c>
      <c r="T22" s="402">
        <v>40499</v>
      </c>
      <c r="U22" s="394"/>
      <c r="V22" s="400">
        <v>-5160</v>
      </c>
      <c r="W22" s="400">
        <v>67197</v>
      </c>
      <c r="X22" s="400">
        <v>2098</v>
      </c>
      <c r="Y22" s="400">
        <v>18299</v>
      </c>
      <c r="Z22" s="402">
        <v>78238</v>
      </c>
      <c r="AA22" s="394"/>
      <c r="AB22" s="400">
        <v>69888</v>
      </c>
      <c r="AC22" s="400">
        <v>241344</v>
      </c>
      <c r="AD22" s="400">
        <v>92692</v>
      </c>
      <c r="AE22" s="400">
        <v>145840</v>
      </c>
      <c r="AF22" s="402">
        <v>549764</v>
      </c>
      <c r="AG22" s="394"/>
      <c r="AH22" s="400">
        <v>157579</v>
      </c>
      <c r="AI22" s="400">
        <v>270006</v>
      </c>
      <c r="AJ22" s="400">
        <v>49164</v>
      </c>
      <c r="AK22" s="400">
        <v>50599</v>
      </c>
      <c r="AL22" s="402">
        <f>SUM(AH22:AK22)</f>
        <v>527348</v>
      </c>
      <c r="AM22" s="394"/>
      <c r="AN22" s="400">
        <v>40650</v>
      </c>
      <c r="AO22" s="400">
        <v>39276</v>
      </c>
      <c r="AP22" s="400">
        <v>42227</v>
      </c>
      <c r="AQ22" s="400">
        <v>38218</v>
      </c>
      <c r="AR22" s="402">
        <v>160371</v>
      </c>
      <c r="AS22" s="394"/>
      <c r="AT22" s="400">
        <v>1946</v>
      </c>
      <c r="AU22" s="400">
        <v>11376</v>
      </c>
      <c r="AV22" s="400">
        <v>14354</v>
      </c>
      <c r="AW22" s="400">
        <v>29042</v>
      </c>
      <c r="AX22" s="402">
        <f t="shared" si="0"/>
        <v>56718</v>
      </c>
      <c r="AY22" s="394"/>
      <c r="AZ22" s="400">
        <v>24454</v>
      </c>
      <c r="BA22" s="400">
        <v>32528</v>
      </c>
      <c r="BB22" s="400">
        <v>27866</v>
      </c>
      <c r="BC22" s="400">
        <v>14235</v>
      </c>
      <c r="BD22" s="402">
        <f>SUM(AZ22:BC22)</f>
        <v>99083</v>
      </c>
      <c r="BE22" s="394"/>
      <c r="BF22" s="400">
        <v>6802</v>
      </c>
      <c r="BG22" s="400">
        <v>241</v>
      </c>
      <c r="BH22" s="400">
        <v>2118</v>
      </c>
      <c r="BI22" s="400">
        <v>3105</v>
      </c>
      <c r="BJ22" s="402">
        <f>SUM(BF22:BI22)</f>
        <v>12266</v>
      </c>
      <c r="BK22" s="394"/>
      <c r="BL22" s="400">
        <v>-3843</v>
      </c>
      <c r="BM22" s="400">
        <v>-16083</v>
      </c>
      <c r="BN22" s="400">
        <v>6324</v>
      </c>
      <c r="BO22" s="400">
        <v>4884</v>
      </c>
      <c r="BP22" s="402">
        <f t="shared" si="3"/>
        <v>-8718</v>
      </c>
      <c r="BQ22" s="394"/>
      <c r="BR22" s="400">
        <v>-11754</v>
      </c>
      <c r="BS22" s="400">
        <v>11897</v>
      </c>
      <c r="BT22" s="400">
        <v>1871</v>
      </c>
      <c r="BU22" s="400">
        <v>7774</v>
      </c>
      <c r="BV22" s="402">
        <f t="shared" si="4"/>
        <v>9788</v>
      </c>
      <c r="BW22" s="394"/>
      <c r="BX22" s="400">
        <v>-8529</v>
      </c>
      <c r="BY22" s="400">
        <v>8987</v>
      </c>
      <c r="BZ22" s="400">
        <v>-556</v>
      </c>
      <c r="CA22" s="400">
        <v>1190</v>
      </c>
      <c r="CB22" s="402">
        <v>1092</v>
      </c>
      <c r="CC22" s="153"/>
      <c r="CD22" s="68">
        <v>-9358</v>
      </c>
      <c r="CE22" s="68">
        <v>-1875</v>
      </c>
      <c r="CF22" s="68">
        <v>3720</v>
      </c>
      <c r="CG22" s="68">
        <v>9802</v>
      </c>
      <c r="CH22" s="284">
        <v>2289</v>
      </c>
      <c r="CI22" s="153"/>
      <c r="CJ22" s="68">
        <v>-2818</v>
      </c>
      <c r="CK22" s="68">
        <v>5096</v>
      </c>
      <c r="CL22" s="68">
        <v>1091</v>
      </c>
      <c r="CM22" s="68">
        <v>-8140</v>
      </c>
      <c r="CN22" s="284">
        <v>-417</v>
      </c>
      <c r="CO22" s="153"/>
      <c r="CP22" s="68">
        <v>6954</v>
      </c>
      <c r="CQ22" s="68">
        <v>9804</v>
      </c>
      <c r="CR22" s="68">
        <v>4762</v>
      </c>
      <c r="CS22" s="68">
        <v>1241</v>
      </c>
      <c r="CT22" s="284">
        <v>22761</v>
      </c>
      <c r="CU22" s="153"/>
      <c r="CV22" s="68">
        <v>21095</v>
      </c>
      <c r="CW22" s="68"/>
      <c r="CX22" s="68"/>
      <c r="CY22" s="68"/>
      <c r="CZ22" s="284">
        <f t="shared" si="6"/>
        <v>21095</v>
      </c>
    </row>
    <row r="23" spans="1:181" ht="15.75" customHeight="1" outlineLevel="2" thickBot="1">
      <c r="B23" s="103" t="s">
        <v>361</v>
      </c>
      <c r="C23" s="103" t="s">
        <v>362</v>
      </c>
      <c r="D23" s="117"/>
      <c r="E23" s="117"/>
      <c r="F23" s="72">
        <v>-515</v>
      </c>
      <c r="G23" s="72">
        <v>390</v>
      </c>
      <c r="H23" s="72">
        <v>649</v>
      </c>
      <c r="I23" s="393"/>
      <c r="J23" s="72">
        <v>-5904</v>
      </c>
      <c r="K23" s="72">
        <v>-339</v>
      </c>
      <c r="L23" s="72">
        <v>-422693.03600000002</v>
      </c>
      <c r="M23" s="72">
        <v>-2023</v>
      </c>
      <c r="N23" s="399">
        <v>-8069</v>
      </c>
      <c r="O23" s="394"/>
      <c r="P23" s="72">
        <v>-770</v>
      </c>
      <c r="Q23" s="72">
        <v>-744</v>
      </c>
      <c r="R23" s="72">
        <v>1796</v>
      </c>
      <c r="S23" s="72">
        <v>-1373</v>
      </c>
      <c r="T23" s="399">
        <v>-1091</v>
      </c>
      <c r="U23" s="394"/>
      <c r="V23" s="72">
        <v>-36777</v>
      </c>
      <c r="W23" s="72">
        <v>-8690</v>
      </c>
      <c r="X23" s="72">
        <v>337</v>
      </c>
      <c r="Y23" s="72">
        <v>-2578</v>
      </c>
      <c r="Z23" s="399">
        <v>-47708</v>
      </c>
      <c r="AA23" s="394"/>
      <c r="AB23" s="72">
        <v>-561</v>
      </c>
      <c r="AC23" s="72">
        <v>-34846</v>
      </c>
      <c r="AD23" s="72">
        <v>-6650</v>
      </c>
      <c r="AE23" s="72">
        <v>-8765</v>
      </c>
      <c r="AF23" s="399">
        <v>-50822</v>
      </c>
      <c r="AG23" s="394"/>
      <c r="AH23" s="72">
        <v>-23745</v>
      </c>
      <c r="AI23" s="72">
        <v>-1253</v>
      </c>
      <c r="AJ23" s="72">
        <v>1</v>
      </c>
      <c r="AK23" s="72">
        <v>2269</v>
      </c>
      <c r="AL23" s="399">
        <f>SUM(AH23:AK23)</f>
        <v>-22728</v>
      </c>
      <c r="AM23" s="394"/>
      <c r="AN23" s="72">
        <v>-3042</v>
      </c>
      <c r="AO23" s="72">
        <v>-629</v>
      </c>
      <c r="AP23" s="72">
        <v>863</v>
      </c>
      <c r="AQ23" s="72">
        <v>-1345</v>
      </c>
      <c r="AR23" s="399">
        <v>-4153</v>
      </c>
      <c r="AS23" s="394"/>
      <c r="AT23" s="72">
        <v>-1604</v>
      </c>
      <c r="AU23" s="72">
        <v>-149</v>
      </c>
      <c r="AV23" s="72">
        <v>-287</v>
      </c>
      <c r="AW23" s="72">
        <v>0</v>
      </c>
      <c r="AX23" s="399">
        <f t="shared" si="0"/>
        <v>-2040</v>
      </c>
      <c r="AY23" s="394"/>
      <c r="AZ23" s="72">
        <v>1</v>
      </c>
      <c r="BA23" s="72">
        <v>-31</v>
      </c>
      <c r="BB23" s="72">
        <v>-45</v>
      </c>
      <c r="BC23" s="72">
        <v>958</v>
      </c>
      <c r="BD23" s="399">
        <f>SUM(AZ23:BC23)</f>
        <v>883</v>
      </c>
      <c r="BE23" s="394"/>
      <c r="BF23" s="72">
        <v>-1218</v>
      </c>
      <c r="BG23" s="72">
        <v>-186</v>
      </c>
      <c r="BH23" s="72">
        <v>-38</v>
      </c>
      <c r="BI23" s="72">
        <v>-213</v>
      </c>
      <c r="BJ23" s="399">
        <f>SUM(BF23:BI23)</f>
        <v>-1655</v>
      </c>
      <c r="BK23" s="394"/>
      <c r="BL23" s="72">
        <v>66</v>
      </c>
      <c r="BM23" s="72">
        <v>-177</v>
      </c>
      <c r="BN23" s="72">
        <v>0</v>
      </c>
      <c r="BO23" s="72">
        <v>770</v>
      </c>
      <c r="BP23" s="399">
        <f t="shared" si="3"/>
        <v>659</v>
      </c>
      <c r="BQ23" s="394"/>
      <c r="BR23" s="72">
        <v>-1259</v>
      </c>
      <c r="BS23" s="72">
        <v>-1</v>
      </c>
      <c r="BT23" s="72">
        <v>195</v>
      </c>
      <c r="BU23" s="72">
        <v>-1973</v>
      </c>
      <c r="BV23" s="399">
        <f t="shared" si="4"/>
        <v>-3038</v>
      </c>
      <c r="BW23" s="394"/>
      <c r="BX23" s="72">
        <v>-1041</v>
      </c>
      <c r="BY23" s="72">
        <v>-987</v>
      </c>
      <c r="BZ23" s="72">
        <v>0</v>
      </c>
      <c r="CA23" s="72">
        <v>-15</v>
      </c>
      <c r="CB23" s="399">
        <v>-2043</v>
      </c>
      <c r="CC23" s="153"/>
      <c r="CD23" s="64">
        <v>-420</v>
      </c>
      <c r="CE23" s="64">
        <v>-16</v>
      </c>
      <c r="CF23" s="64">
        <v>1505</v>
      </c>
      <c r="CG23" s="64">
        <v>590</v>
      </c>
      <c r="CH23" s="195">
        <v>1659</v>
      </c>
      <c r="CI23" s="153"/>
      <c r="CJ23" s="64">
        <v>-2740</v>
      </c>
      <c r="CK23" s="64">
        <v>-329</v>
      </c>
      <c r="CL23" s="64">
        <v>-483</v>
      </c>
      <c r="CM23" s="64">
        <v>889</v>
      </c>
      <c r="CN23" s="195">
        <v>-2663</v>
      </c>
      <c r="CO23" s="153"/>
      <c r="CP23" s="64"/>
      <c r="CQ23" s="64">
        <v>-24</v>
      </c>
      <c r="CR23" s="64">
        <v>529</v>
      </c>
      <c r="CS23" s="64">
        <v>744</v>
      </c>
      <c r="CT23" s="195">
        <v>0</v>
      </c>
      <c r="CU23" s="153"/>
      <c r="CV23" s="64">
        <v>-20785</v>
      </c>
      <c r="CW23" s="64"/>
      <c r="CX23" s="64"/>
      <c r="CY23" s="64"/>
      <c r="CZ23" s="195">
        <f t="shared" si="6"/>
        <v>-20785</v>
      </c>
    </row>
    <row r="24" spans="1:181" ht="15.45" customHeight="1" outlineLevel="2" thickBot="1">
      <c r="B24" s="60" t="s">
        <v>363</v>
      </c>
      <c r="C24" s="60" t="s">
        <v>364</v>
      </c>
      <c r="D24" s="278"/>
      <c r="E24" s="278"/>
      <c r="F24" s="109">
        <f>F21+F22+F23</f>
        <v>166983</v>
      </c>
      <c r="G24" s="109">
        <f>G21+G22+G23</f>
        <v>183645</v>
      </c>
      <c r="H24" s="109">
        <f>H21+H22+H23</f>
        <v>286643</v>
      </c>
      <c r="I24" s="403"/>
      <c r="J24" s="109">
        <f>J21+J22+J23</f>
        <v>362841</v>
      </c>
      <c r="K24" s="109">
        <f>K21+K22+K23</f>
        <v>224934</v>
      </c>
      <c r="L24" s="109">
        <f>L21+L22+L23</f>
        <v>-234527.80900000001</v>
      </c>
      <c r="M24" s="109">
        <f>M21+M22+M23</f>
        <v>457208</v>
      </c>
      <c r="N24" s="109">
        <f>N21+N22+N23</f>
        <v>1233344</v>
      </c>
      <c r="O24" s="394"/>
      <c r="P24" s="109">
        <f>P21+P22+P23</f>
        <v>551752</v>
      </c>
      <c r="Q24" s="109">
        <f>Q21+Q22+Q23</f>
        <v>132967</v>
      </c>
      <c r="R24" s="109">
        <f>R21+R22+R23</f>
        <v>155687</v>
      </c>
      <c r="S24" s="109">
        <f>S21+S22+S23</f>
        <v>264653</v>
      </c>
      <c r="T24" s="109">
        <v>1105059</v>
      </c>
      <c r="U24" s="394"/>
      <c r="V24" s="109">
        <f>V21+V22+V23</f>
        <v>631576</v>
      </c>
      <c r="W24" s="109">
        <f>W21+W22+W23</f>
        <v>249197</v>
      </c>
      <c r="X24" s="109">
        <f>X21+X22+X23</f>
        <v>187228</v>
      </c>
      <c r="Y24" s="109">
        <f>Y21+Y22+Y23</f>
        <v>315526</v>
      </c>
      <c r="Z24" s="109">
        <f>Z21+Z22+Z23</f>
        <v>1379331</v>
      </c>
      <c r="AA24" s="394"/>
      <c r="AB24" s="109">
        <v>420064</v>
      </c>
      <c r="AC24" s="109">
        <v>382438</v>
      </c>
      <c r="AD24" s="109">
        <v>665590</v>
      </c>
      <c r="AE24" s="109">
        <v>515161</v>
      </c>
      <c r="AF24" s="109">
        <v>1983253</v>
      </c>
      <c r="AG24" s="394"/>
      <c r="AH24" s="109">
        <v>415094</v>
      </c>
      <c r="AI24" s="109">
        <f>SUM(AI21:AI23)</f>
        <v>361393</v>
      </c>
      <c r="AJ24" s="109">
        <f>SUM(AJ21:AJ23)</f>
        <v>168139</v>
      </c>
      <c r="AK24" s="109">
        <f>SUM(AK21:AK23)</f>
        <v>308712</v>
      </c>
      <c r="AL24" s="109">
        <v>1226497</v>
      </c>
      <c r="AM24" s="394"/>
      <c r="AN24" s="109">
        <v>243515</v>
      </c>
      <c r="AO24" s="109">
        <v>119898</v>
      </c>
      <c r="AP24" s="109">
        <v>130012</v>
      </c>
      <c r="AQ24" s="109">
        <v>221853</v>
      </c>
      <c r="AR24" s="109">
        <v>715278</v>
      </c>
      <c r="AS24" s="394"/>
      <c r="AT24" s="109">
        <v>198602</v>
      </c>
      <c r="AU24" s="109">
        <v>30882</v>
      </c>
      <c r="AV24" s="109">
        <v>89612</v>
      </c>
      <c r="AW24" s="109">
        <v>270714</v>
      </c>
      <c r="AX24" s="109">
        <v>589810</v>
      </c>
      <c r="AY24" s="394"/>
      <c r="AZ24" s="109">
        <v>171648</v>
      </c>
      <c r="BA24" s="109">
        <v>50404</v>
      </c>
      <c r="BB24" s="109">
        <v>75659</v>
      </c>
      <c r="BC24" s="109">
        <v>98939</v>
      </c>
      <c r="BD24" s="109">
        <v>396650</v>
      </c>
      <c r="BE24" s="394"/>
      <c r="BF24" s="109">
        <v>115818</v>
      </c>
      <c r="BG24" s="109">
        <v>15001</v>
      </c>
      <c r="BH24" s="109">
        <v>19672</v>
      </c>
      <c r="BI24" s="109">
        <v>43047</v>
      </c>
      <c r="BJ24" s="109">
        <v>193538</v>
      </c>
      <c r="BK24" s="394"/>
      <c r="BL24" s="109">
        <v>48384</v>
      </c>
      <c r="BM24" s="109">
        <v>-9412</v>
      </c>
      <c r="BN24" s="109">
        <v>32868</v>
      </c>
      <c r="BO24" s="109">
        <v>67229</v>
      </c>
      <c r="BP24" s="109">
        <v>139069</v>
      </c>
      <c r="BQ24" s="394"/>
      <c r="BR24" s="109">
        <v>333930.90801000001</v>
      </c>
      <c r="BS24" s="109">
        <v>33734</v>
      </c>
      <c r="BT24" s="109">
        <v>23319</v>
      </c>
      <c r="BU24" s="109">
        <v>56510</v>
      </c>
      <c r="BV24" s="109">
        <v>447493.90801000001</v>
      </c>
      <c r="BW24" s="394"/>
      <c r="BX24" s="109">
        <v>84487</v>
      </c>
      <c r="BY24" s="109">
        <v>36066</v>
      </c>
      <c r="BZ24" s="109">
        <v>3128</v>
      </c>
      <c r="CA24" s="109">
        <v>40419</v>
      </c>
      <c r="CB24" s="109">
        <v>164100</v>
      </c>
      <c r="CC24" s="153"/>
      <c r="CD24" s="109">
        <v>135643</v>
      </c>
      <c r="CE24" s="109">
        <v>17177</v>
      </c>
      <c r="CF24" s="109">
        <v>61956</v>
      </c>
      <c r="CG24" s="109">
        <v>49396</v>
      </c>
      <c r="CH24" s="109">
        <v>312308</v>
      </c>
      <c r="CI24" s="153"/>
      <c r="CJ24" s="109">
        <v>60987</v>
      </c>
      <c r="CK24" s="109">
        <v>12522</v>
      </c>
      <c r="CL24" s="109">
        <v>30511</v>
      </c>
      <c r="CM24" s="109">
        <v>52105</v>
      </c>
      <c r="CN24" s="109">
        <v>156125</v>
      </c>
      <c r="CO24" s="153"/>
      <c r="CP24" s="109">
        <v>43998</v>
      </c>
      <c r="CQ24" s="109">
        <v>6537</v>
      </c>
      <c r="CR24" s="109">
        <v>30253</v>
      </c>
      <c r="CS24" s="109">
        <v>8767</v>
      </c>
      <c r="CT24" s="109">
        <v>101319</v>
      </c>
      <c r="CU24" s="153"/>
      <c r="CV24" s="109">
        <f>SUM(CV21:CV23)</f>
        <v>19049</v>
      </c>
      <c r="CW24" s="109">
        <f>SUM(CW21:CW23)</f>
        <v>12295</v>
      </c>
      <c r="CX24" s="109">
        <f>SUM(CX21:CX23)</f>
        <v>2402</v>
      </c>
      <c r="CY24" s="109">
        <f>SUM(CY21:CY23)</f>
        <v>3310</v>
      </c>
      <c r="CZ24" s="109">
        <f t="shared" si="6"/>
        <v>37056</v>
      </c>
    </row>
    <row r="25" spans="1:181" s="287" customFormat="1" ht="15.75" customHeight="1" outlineLevel="1">
      <c r="A25" s="145"/>
      <c r="B25" s="124" t="s">
        <v>365</v>
      </c>
      <c r="C25" s="124" t="s">
        <v>366</v>
      </c>
      <c r="D25" s="117"/>
      <c r="E25" s="117"/>
      <c r="F25" s="400">
        <v>-1986</v>
      </c>
      <c r="G25" s="400">
        <v>0</v>
      </c>
      <c r="H25" s="400">
        <v>0</v>
      </c>
      <c r="I25" s="393"/>
      <c r="J25" s="400">
        <v>-39845</v>
      </c>
      <c r="K25" s="400">
        <v>0</v>
      </c>
      <c r="L25" s="400">
        <v>0</v>
      </c>
      <c r="M25" s="400">
        <v>-21368</v>
      </c>
      <c r="N25" s="286">
        <v>-61213</v>
      </c>
      <c r="O25" s="394"/>
      <c r="P25" s="400">
        <v>-45709</v>
      </c>
      <c r="Q25" s="400" t="s">
        <v>344</v>
      </c>
      <c r="R25" s="400">
        <f>-(174+226)</f>
        <v>-400</v>
      </c>
      <c r="S25" s="400">
        <v>-41</v>
      </c>
      <c r="T25" s="402">
        <v>-46150</v>
      </c>
      <c r="U25" s="394"/>
      <c r="V25" s="400">
        <v>-87290</v>
      </c>
      <c r="W25" s="400">
        <v>0</v>
      </c>
      <c r="X25" s="400">
        <v>-11495</v>
      </c>
      <c r="Y25" s="400">
        <v>-579</v>
      </c>
      <c r="Z25" s="402">
        <v>-99364.258000000002</v>
      </c>
      <c r="AA25" s="394"/>
      <c r="AB25" s="400" t="s">
        <v>76</v>
      </c>
      <c r="AC25" s="400">
        <v>0</v>
      </c>
      <c r="AD25" s="400">
        <v>-64640</v>
      </c>
      <c r="AE25" s="400" t="s">
        <v>76</v>
      </c>
      <c r="AF25" s="402">
        <v>-64640</v>
      </c>
      <c r="AG25" s="394"/>
      <c r="AH25" s="400">
        <v>-4761</v>
      </c>
      <c r="AI25" s="400">
        <v>0</v>
      </c>
      <c r="AJ25" s="400">
        <v>-30</v>
      </c>
      <c r="AK25" s="400">
        <v>-27878</v>
      </c>
      <c r="AL25" s="402">
        <v>-5828</v>
      </c>
      <c r="AM25" s="394"/>
      <c r="AN25" s="400">
        <v>-6716</v>
      </c>
      <c r="AO25" s="400">
        <v>0</v>
      </c>
      <c r="AP25" s="400">
        <v>-954</v>
      </c>
      <c r="AQ25" s="400">
        <v>-2402</v>
      </c>
      <c r="AR25" s="402">
        <v>-10072</v>
      </c>
      <c r="AS25" s="394"/>
      <c r="AT25" s="400">
        <v>-10466</v>
      </c>
      <c r="AU25" s="400">
        <v>0</v>
      </c>
      <c r="AV25" s="400">
        <v>-1403</v>
      </c>
      <c r="AW25" s="400">
        <v>-22541</v>
      </c>
      <c r="AX25" s="402">
        <f t="shared" si="0"/>
        <v>-34410</v>
      </c>
      <c r="AY25" s="394"/>
      <c r="AZ25" s="400">
        <v>-12589</v>
      </c>
      <c r="BA25" s="400">
        <v>0</v>
      </c>
      <c r="BB25" s="400">
        <v>0</v>
      </c>
      <c r="BC25" s="400">
        <v>0</v>
      </c>
      <c r="BD25" s="402">
        <f>SUM(AZ25:BC25)</f>
        <v>-12589</v>
      </c>
      <c r="BE25" s="394"/>
      <c r="BF25" s="400">
        <v>-9300</v>
      </c>
      <c r="BG25" s="400">
        <v>0</v>
      </c>
      <c r="BH25" s="400">
        <v>0</v>
      </c>
      <c r="BI25" s="400">
        <v>0</v>
      </c>
      <c r="BJ25" s="402">
        <f>SUM(BF25:BI25)</f>
        <v>-9300</v>
      </c>
      <c r="BK25" s="394"/>
      <c r="BL25" s="400">
        <v>0</v>
      </c>
      <c r="BM25" s="400" t="s">
        <v>76</v>
      </c>
      <c r="BN25" s="400" t="s">
        <v>76</v>
      </c>
      <c r="BO25" s="400">
        <v>0</v>
      </c>
      <c r="BP25" s="402">
        <f>BO25</f>
        <v>0</v>
      </c>
      <c r="BQ25" s="394"/>
      <c r="BR25" s="400">
        <v>-72820</v>
      </c>
      <c r="BS25" s="400">
        <v>-109</v>
      </c>
      <c r="BT25" s="400">
        <v>0</v>
      </c>
      <c r="BU25" s="400">
        <v>0</v>
      </c>
      <c r="BV25" s="402">
        <f>SUM(BR25:BU25)</f>
        <v>-72929</v>
      </c>
      <c r="BW25" s="394"/>
      <c r="BX25" s="400">
        <v>-11892</v>
      </c>
      <c r="BY25" s="400">
        <v>0</v>
      </c>
      <c r="BZ25" s="400">
        <v>0</v>
      </c>
      <c r="CA25" s="400">
        <v>0</v>
      </c>
      <c r="CB25" s="402">
        <v>-11892</v>
      </c>
      <c r="CC25" s="153"/>
      <c r="CD25" s="68">
        <v>-19762</v>
      </c>
      <c r="CE25" s="68" t="s">
        <v>76</v>
      </c>
      <c r="CF25" s="68" t="s">
        <v>76</v>
      </c>
      <c r="CG25" s="68">
        <v>0</v>
      </c>
      <c r="CH25" s="284">
        <v>-67898</v>
      </c>
      <c r="CI25" s="153"/>
      <c r="CJ25" s="68">
        <v>0</v>
      </c>
      <c r="CK25" s="68"/>
      <c r="CL25" s="68"/>
      <c r="CM25" s="68"/>
      <c r="CN25" s="284"/>
      <c r="CO25" s="153"/>
      <c r="CP25" s="68"/>
      <c r="CQ25" s="68"/>
      <c r="CR25" s="68"/>
      <c r="CS25" s="68"/>
      <c r="CT25" s="284">
        <v>0</v>
      </c>
      <c r="CU25" s="153"/>
      <c r="CV25" s="68"/>
      <c r="CW25" s="68"/>
      <c r="CX25" s="68"/>
      <c r="CY25" s="68"/>
      <c r="CZ25" s="284">
        <f>SUM(CV25:CY25)</f>
        <v>0</v>
      </c>
      <c r="DA25" s="145"/>
      <c r="DB25" s="145"/>
      <c r="DC25" s="145"/>
      <c r="DD25" s="145"/>
      <c r="DE25" s="145"/>
      <c r="DF25" s="145"/>
      <c r="DG25" s="145"/>
      <c r="DH25" s="145"/>
      <c r="DI25" s="145"/>
      <c r="DJ25" s="145"/>
      <c r="DK25" s="145"/>
      <c r="DL25" s="145"/>
      <c r="DM25" s="145"/>
      <c r="DN25" s="145"/>
      <c r="DO25" s="145"/>
      <c r="DP25" s="145"/>
      <c r="DQ25" s="145"/>
      <c r="DR25" s="145"/>
      <c r="DS25" s="145"/>
      <c r="DT25" s="145"/>
      <c r="DU25" s="145"/>
      <c r="DV25" s="145"/>
      <c r="DW25" s="145"/>
      <c r="DX25" s="145"/>
      <c r="DY25" s="145"/>
      <c r="DZ25" s="145"/>
      <c r="EA25" s="145"/>
      <c r="EB25" s="145"/>
      <c r="EC25" s="145"/>
      <c r="ED25" s="145"/>
      <c r="EE25" s="145"/>
      <c r="EF25" s="145"/>
      <c r="EG25" s="145"/>
      <c r="EH25" s="145"/>
      <c r="EI25" s="145"/>
      <c r="EJ25" s="145"/>
      <c r="EK25" s="145"/>
      <c r="EL25" s="145"/>
      <c r="EM25" s="145"/>
      <c r="EN25" s="145"/>
      <c r="EO25" s="145"/>
      <c r="EP25" s="145"/>
      <c r="EQ25" s="145"/>
      <c r="ER25" s="145"/>
      <c r="ES25" s="145"/>
      <c r="ET25" s="145"/>
      <c r="EU25" s="145"/>
      <c r="EV25" s="145"/>
      <c r="EW25" s="145"/>
      <c r="EX25" s="145"/>
      <c r="EY25" s="145"/>
      <c r="EZ25" s="145"/>
      <c r="FA25" s="145"/>
      <c r="FB25" s="145"/>
      <c r="FC25" s="145"/>
      <c r="FD25" s="145"/>
      <c r="FE25" s="145"/>
      <c r="FF25" s="145"/>
      <c r="FG25" s="145"/>
      <c r="FH25" s="145"/>
      <c r="FI25" s="145"/>
      <c r="FJ25" s="145"/>
      <c r="FK25" s="145"/>
      <c r="FL25" s="145"/>
      <c r="FM25" s="145"/>
      <c r="FN25" s="145"/>
      <c r="FO25" s="145"/>
      <c r="FP25" s="145"/>
      <c r="FQ25" s="145"/>
      <c r="FR25" s="145"/>
      <c r="FS25" s="145"/>
      <c r="FT25" s="145"/>
      <c r="FU25" s="145"/>
      <c r="FV25" s="145"/>
      <c r="FW25" s="145"/>
      <c r="FX25" s="145"/>
      <c r="FY25" s="145"/>
    </row>
    <row r="26" spans="1:181" ht="15.45" customHeight="1" outlineLevel="2" thickBot="1">
      <c r="B26" s="103" t="s">
        <v>367</v>
      </c>
      <c r="C26" s="103" t="s">
        <v>368</v>
      </c>
      <c r="D26" s="117"/>
      <c r="E26" s="117"/>
      <c r="F26" s="72">
        <v>-138088</v>
      </c>
      <c r="G26" s="72">
        <v>-166926</v>
      </c>
      <c r="H26" s="72">
        <v>-292356</v>
      </c>
      <c r="I26" s="393"/>
      <c r="J26" s="72">
        <v>-239018</v>
      </c>
      <c r="K26" s="72">
        <v>-170176</v>
      </c>
      <c r="L26" s="72">
        <v>299333.522</v>
      </c>
      <c r="M26" s="72">
        <v>-301160</v>
      </c>
      <c r="N26" s="399">
        <v>-833910</v>
      </c>
      <c r="O26" s="394"/>
      <c r="P26" s="72">
        <v>-226572.40000000002</v>
      </c>
      <c r="Q26" s="72">
        <v>-114864</v>
      </c>
      <c r="R26" s="72">
        <v>-158155</v>
      </c>
      <c r="S26" s="72">
        <v>-247429</v>
      </c>
      <c r="T26" s="399">
        <v>-747019.4</v>
      </c>
      <c r="U26" s="394"/>
      <c r="V26" s="72">
        <v>-269687</v>
      </c>
      <c r="W26" s="72">
        <v>-181738</v>
      </c>
      <c r="X26" s="72">
        <v>-153850</v>
      </c>
      <c r="Y26" s="72">
        <v>-280950</v>
      </c>
      <c r="Z26" s="399">
        <v>-886225</v>
      </c>
      <c r="AA26" s="394"/>
      <c r="AB26" s="72">
        <v>-372115</v>
      </c>
      <c r="AC26" s="72">
        <v>-184230</v>
      </c>
      <c r="AD26" s="72">
        <v>-204164</v>
      </c>
      <c r="AE26" s="72">
        <v>-382179</v>
      </c>
      <c r="AF26" s="399">
        <v>-1142688</v>
      </c>
      <c r="AG26" s="394"/>
      <c r="AH26" s="72">
        <v>-290346</v>
      </c>
      <c r="AI26" s="72">
        <v>-132725</v>
      </c>
      <c r="AJ26" s="72">
        <v>-98535</v>
      </c>
      <c r="AK26" s="72">
        <v>-207539</v>
      </c>
      <c r="AL26" s="399">
        <f>SUM(AH26:AK26)</f>
        <v>-729145</v>
      </c>
      <c r="AM26" s="394"/>
      <c r="AN26" s="72">
        <v>-174208</v>
      </c>
      <c r="AO26" s="72">
        <v>-77213</v>
      </c>
      <c r="AP26" s="72">
        <v>-73584</v>
      </c>
      <c r="AQ26" s="72">
        <v>-158808</v>
      </c>
      <c r="AR26" s="399">
        <v>-483813</v>
      </c>
      <c r="AS26" s="394"/>
      <c r="AT26" s="72">
        <v>-146503</v>
      </c>
      <c r="AU26" s="72">
        <v>-12995</v>
      </c>
      <c r="AV26" s="72">
        <v>-54647</v>
      </c>
      <c r="AW26" s="72">
        <v>-105069</v>
      </c>
      <c r="AX26" s="399">
        <f t="shared" si="0"/>
        <v>-319214</v>
      </c>
      <c r="AY26" s="394"/>
      <c r="AZ26" s="72">
        <v>-97845</v>
      </c>
      <c r="BA26" s="72">
        <v>-16225</v>
      </c>
      <c r="BB26" s="72">
        <v>-47438</v>
      </c>
      <c r="BC26" s="72">
        <v>-66811</v>
      </c>
      <c r="BD26" s="399">
        <f>SUM(AZ26:BC26)</f>
        <v>-228319</v>
      </c>
      <c r="BE26" s="394"/>
      <c r="BF26" s="72">
        <v>-77593</v>
      </c>
      <c r="BG26" s="72">
        <v>-7482</v>
      </c>
      <c r="BH26" s="72">
        <v>-11844</v>
      </c>
      <c r="BI26" s="72">
        <v>-39443</v>
      </c>
      <c r="BJ26" s="399">
        <f>SUM(BF26:BI26)</f>
        <v>-136362</v>
      </c>
      <c r="BK26" s="394"/>
      <c r="BL26" s="72">
        <v>-53549</v>
      </c>
      <c r="BM26" s="72">
        <v>-3099</v>
      </c>
      <c r="BN26" s="72">
        <v>-23368</v>
      </c>
      <c r="BO26" s="72">
        <v>-54698</v>
      </c>
      <c r="BP26" s="399">
        <f t="shared" si="3"/>
        <v>-134714</v>
      </c>
      <c r="BQ26" s="394"/>
      <c r="BR26" s="72">
        <v>-79603</v>
      </c>
      <c r="BS26" s="72">
        <v>-20483</v>
      </c>
      <c r="BT26" s="72">
        <v>-21847</v>
      </c>
      <c r="BU26" s="72">
        <v>-48556</v>
      </c>
      <c r="BV26" s="399">
        <f t="shared" si="4"/>
        <v>-170489</v>
      </c>
      <c r="BW26" s="394"/>
      <c r="BX26" s="72">
        <v>-66276</v>
      </c>
      <c r="BY26" s="72">
        <v>-29188</v>
      </c>
      <c r="BZ26" s="72">
        <v>-5383.2562099999996</v>
      </c>
      <c r="CA26" s="72">
        <v>-37687.74379</v>
      </c>
      <c r="CB26" s="399">
        <v>-138535</v>
      </c>
      <c r="CC26" s="153"/>
      <c r="CD26" s="64">
        <v>-76185</v>
      </c>
      <c r="CE26" s="64">
        <v>-20789</v>
      </c>
      <c r="CF26" s="64">
        <v>-36117</v>
      </c>
      <c r="CG26" s="64">
        <v>-37552</v>
      </c>
      <c r="CH26" s="195">
        <v>-170643</v>
      </c>
      <c r="CI26" s="153"/>
      <c r="CJ26" s="64">
        <v>-64853</v>
      </c>
      <c r="CK26" s="64">
        <v>-9403</v>
      </c>
      <c r="CL26" s="64">
        <v>-26808</v>
      </c>
      <c r="CM26" s="64">
        <v>-30663</v>
      </c>
      <c r="CN26" s="195">
        <v>-136447</v>
      </c>
      <c r="CO26" s="153"/>
      <c r="CP26" s="64">
        <v>-32501</v>
      </c>
      <c r="CQ26" s="64">
        <v>-3841</v>
      </c>
      <c r="CR26" s="64">
        <v>-17162</v>
      </c>
      <c r="CS26" s="64">
        <v>-7996</v>
      </c>
      <c r="CT26" s="195">
        <v>-61500</v>
      </c>
      <c r="CU26" s="153"/>
      <c r="CV26" s="64">
        <v>-17121</v>
      </c>
      <c r="CW26" s="64">
        <v>-11308</v>
      </c>
      <c r="CX26" s="64">
        <v>-2966</v>
      </c>
      <c r="CY26" s="64">
        <v>-2994</v>
      </c>
      <c r="CZ26" s="195">
        <f t="shared" si="6"/>
        <v>-34389</v>
      </c>
    </row>
    <row r="27" spans="1:181" ht="16.2" customHeight="1" outlineLevel="2" thickBot="1">
      <c r="B27" s="60" t="s">
        <v>369</v>
      </c>
      <c r="C27" s="60" t="s">
        <v>370</v>
      </c>
      <c r="D27" s="278"/>
      <c r="E27" s="278"/>
      <c r="F27" s="109">
        <f>SUM(F24:F26)</f>
        <v>26909</v>
      </c>
      <c r="G27" s="109">
        <f>SUM(G24:G26)</f>
        <v>16719</v>
      </c>
      <c r="H27" s="109">
        <f>SUM(H24:H26)</f>
        <v>-5713</v>
      </c>
      <c r="I27" s="403"/>
      <c r="J27" s="109">
        <f>SUM(J24:J26)</f>
        <v>83978</v>
      </c>
      <c r="K27" s="109">
        <v>54758</v>
      </c>
      <c r="L27" s="109">
        <f>SUM(L24:L26)</f>
        <v>64805.712999999989</v>
      </c>
      <c r="M27" s="109">
        <f>SUM(M24:M26)</f>
        <v>134680</v>
      </c>
      <c r="N27" s="109">
        <f>SUM(N24:N26)</f>
        <v>338221</v>
      </c>
      <c r="O27" s="394"/>
      <c r="P27" s="109">
        <f>SUM(P24:P26)</f>
        <v>279470.59999999998</v>
      </c>
      <c r="Q27" s="109">
        <f>SUM(Q24:Q26)</f>
        <v>18103</v>
      </c>
      <c r="R27" s="109">
        <f>SUM(R24:R26)</f>
        <v>-2868</v>
      </c>
      <c r="S27" s="109">
        <f>SUM(S24:S26)</f>
        <v>17183</v>
      </c>
      <c r="T27" s="109">
        <f>SUM(P27:S27)</f>
        <v>311888.59999999998</v>
      </c>
      <c r="U27" s="394"/>
      <c r="V27" s="109">
        <f>SUM(V24:V26)</f>
        <v>274599</v>
      </c>
      <c r="W27" s="109">
        <f>SUM(W24:W26)</f>
        <v>67459</v>
      </c>
      <c r="X27" s="109">
        <f>SUM(X24:X26)</f>
        <v>21883</v>
      </c>
      <c r="Y27" s="109">
        <f>SUM(Y24:Y26)</f>
        <v>33997</v>
      </c>
      <c r="Z27" s="109">
        <f>SUM(Z24:Z26)</f>
        <v>393741.74200000009</v>
      </c>
      <c r="AA27" s="394"/>
      <c r="AB27" s="109">
        <f>SUM(AB24:AB26)</f>
        <v>47949</v>
      </c>
      <c r="AC27" s="109">
        <f>SUM(AC24:AC26)</f>
        <v>198208</v>
      </c>
      <c r="AD27" s="109">
        <f>SUM(AD24:AD26)</f>
        <v>396786</v>
      </c>
      <c r="AE27" s="109">
        <f>SUM(AE24:AE26)</f>
        <v>132982</v>
      </c>
      <c r="AF27" s="109">
        <f>SUM(AF24:AF26)</f>
        <v>775925</v>
      </c>
      <c r="AG27" s="394"/>
      <c r="AH27" s="109">
        <f>SUM(AH24:AH26)</f>
        <v>119987</v>
      </c>
      <c r="AI27" s="109">
        <f>SUM(AI24:AI26)</f>
        <v>228668</v>
      </c>
      <c r="AJ27" s="109">
        <f>SUM(AJ24:AJ26)</f>
        <v>69574</v>
      </c>
      <c r="AK27" s="109">
        <f>SUM(AK24:AK26)</f>
        <v>73295</v>
      </c>
      <c r="AL27" s="109">
        <f>SUM(AL24:AL26)</f>
        <v>491524</v>
      </c>
      <c r="AM27" s="394"/>
      <c r="AN27" s="109">
        <f>SUM(AN24:AN26)</f>
        <v>62591</v>
      </c>
      <c r="AO27" s="109">
        <f>SUM(AO24:AO26)</f>
        <v>42685</v>
      </c>
      <c r="AP27" s="109">
        <f>SUM(AP24:AP26)</f>
        <v>55474</v>
      </c>
      <c r="AQ27" s="109">
        <f>SUM(AQ24:AQ26)</f>
        <v>60643</v>
      </c>
      <c r="AR27" s="109">
        <f>SUM(AR24:AR26)</f>
        <v>221393</v>
      </c>
      <c r="AS27" s="394"/>
      <c r="AT27" s="109">
        <f>SUM(AT24:AT26)</f>
        <v>41633</v>
      </c>
      <c r="AU27" s="109">
        <f>SUM(AU24:AU26)</f>
        <v>17887</v>
      </c>
      <c r="AV27" s="109">
        <f>SUM(AV24:AV26)</f>
        <v>33562</v>
      </c>
      <c r="AW27" s="109">
        <f>SUM(AW24:AW26)</f>
        <v>143104</v>
      </c>
      <c r="AX27" s="109">
        <f>SUM(AX24:AX26)</f>
        <v>236186</v>
      </c>
      <c r="AY27" s="394"/>
      <c r="AZ27" s="109">
        <f>SUM(AZ24:AZ26)</f>
        <v>61214</v>
      </c>
      <c r="BA27" s="109">
        <f>SUM(BA24:BA26)</f>
        <v>34179</v>
      </c>
      <c r="BB27" s="109">
        <f>SUM(BB24:BB26)</f>
        <v>28221</v>
      </c>
      <c r="BC27" s="109">
        <f>SUM(BC24:BC26)</f>
        <v>32128</v>
      </c>
      <c r="BD27" s="109">
        <f>SUM(BD24:BD26)</f>
        <v>155742</v>
      </c>
      <c r="BE27" s="394"/>
      <c r="BF27" s="109">
        <f>SUM(BF24:BF26)</f>
        <v>28925</v>
      </c>
      <c r="BG27" s="109">
        <f>SUM(BG24:BG26)</f>
        <v>7519</v>
      </c>
      <c r="BH27" s="109">
        <f>SUM(BH24:BH26)</f>
        <v>7828</v>
      </c>
      <c r="BI27" s="109">
        <f>SUM(BI24:BI26)</f>
        <v>3604</v>
      </c>
      <c r="BJ27" s="109">
        <f>SUM(BJ24:BJ26)</f>
        <v>47876</v>
      </c>
      <c r="BK27" s="394"/>
      <c r="BL27" s="109">
        <f>SUM(BL24:BL26)</f>
        <v>-5165</v>
      </c>
      <c r="BM27" s="109">
        <f>SUM(BM24:BM26)</f>
        <v>-12511</v>
      </c>
      <c r="BN27" s="109">
        <f>SUM(BN24:BN26)</f>
        <v>9500</v>
      </c>
      <c r="BO27" s="109">
        <f>SUM(BO24:BO26)</f>
        <v>12531</v>
      </c>
      <c r="BP27" s="109">
        <f>SUM(BP24:BP26)</f>
        <v>4355</v>
      </c>
      <c r="BQ27" s="394"/>
      <c r="BR27" s="109">
        <f>SUM(BR24:BR26)</f>
        <v>181507.90801000001</v>
      </c>
      <c r="BS27" s="109">
        <f>SUM(BS24:BS26)</f>
        <v>13142</v>
      </c>
      <c r="BT27" s="109">
        <f>SUM(BT24:BT26)</f>
        <v>1472</v>
      </c>
      <c r="BU27" s="109">
        <f>SUM(BU24:BU26)</f>
        <v>7954</v>
      </c>
      <c r="BV27" s="109">
        <f>SUM(BV24:BV26)</f>
        <v>204075.90801000001</v>
      </c>
      <c r="BW27" s="394"/>
      <c r="BX27" s="109">
        <f>SUM(BX24:BX26)</f>
        <v>6319</v>
      </c>
      <c r="BY27" s="109">
        <f>SUM(BY24:BY26)</f>
        <v>6878</v>
      </c>
      <c r="BZ27" s="109">
        <f>SUM(BZ24:BZ26)</f>
        <v>-2255.2562099999996</v>
      </c>
      <c r="CA27" s="109">
        <f>SUM(CA24:CA26)</f>
        <v>2731.2562099999996</v>
      </c>
      <c r="CB27" s="109">
        <f>SUM(CB24:CB26)</f>
        <v>13673</v>
      </c>
      <c r="CC27" s="153"/>
      <c r="CD27" s="109">
        <f>SUM(CD24:CD26)</f>
        <v>39696</v>
      </c>
      <c r="CE27" s="109">
        <f>SUM(CE24:CE26)</f>
        <v>-3612</v>
      </c>
      <c r="CF27" s="109">
        <f>SUM(CF24:CF26)</f>
        <v>25839</v>
      </c>
      <c r="CG27" s="109">
        <f>SUM(CG24:CG26)</f>
        <v>11844</v>
      </c>
      <c r="CH27" s="109">
        <f>SUM(CH24:CH26)</f>
        <v>73767</v>
      </c>
      <c r="CI27" s="153"/>
      <c r="CJ27" s="109">
        <f>SUM(CJ24:CJ26)</f>
        <v>-3866</v>
      </c>
      <c r="CK27" s="109">
        <f>SUM(CK24:CK26)</f>
        <v>3119</v>
      </c>
      <c r="CL27" s="109">
        <f>SUM(CL24:CL26)</f>
        <v>3703</v>
      </c>
      <c r="CM27" s="109">
        <f>CM21+CM26</f>
        <v>19897</v>
      </c>
      <c r="CN27" s="109">
        <f>SUM(CN24:CN26)</f>
        <v>19678</v>
      </c>
      <c r="CO27" s="153"/>
      <c r="CP27" s="109">
        <f>SUM(CP24:CP26)</f>
        <v>11497</v>
      </c>
      <c r="CQ27" s="109">
        <f>CQ21+CQ26</f>
        <v>12475</v>
      </c>
      <c r="CR27" s="109">
        <f>SUM(CR24:CR26)</f>
        <v>13091</v>
      </c>
      <c r="CS27" s="109">
        <f>CS21+CS26</f>
        <v>2756</v>
      </c>
      <c r="CT27" s="109">
        <f>SUM(CT24:CT26)</f>
        <v>39819</v>
      </c>
      <c r="CU27" s="153"/>
      <c r="CV27" s="109">
        <f>SUM(CV24:CV26)</f>
        <v>1928</v>
      </c>
      <c r="CW27" s="109">
        <f>SUM(CW24:CW26)</f>
        <v>987</v>
      </c>
      <c r="CX27" s="109">
        <f>SUM(CX24:CX26)</f>
        <v>-564</v>
      </c>
      <c r="CY27" s="109">
        <f>SUM(CY24:CY26)</f>
        <v>316</v>
      </c>
      <c r="CZ27" s="109">
        <f t="shared" si="6"/>
        <v>2667</v>
      </c>
    </row>
    <row r="28" spans="1:181" ht="15.75" customHeight="1" outlineLevel="1" thickBot="1">
      <c r="B28" s="142"/>
      <c r="C28" s="142"/>
      <c r="D28" s="279"/>
      <c r="E28" s="279"/>
      <c r="F28" s="404"/>
      <c r="G28" s="404"/>
      <c r="H28" s="404"/>
      <c r="I28" s="405"/>
      <c r="J28" s="404"/>
      <c r="K28" s="404"/>
      <c r="L28" s="72"/>
      <c r="M28" s="72"/>
      <c r="N28" s="72"/>
      <c r="O28" s="394"/>
      <c r="P28" s="72"/>
      <c r="Q28" s="72"/>
      <c r="R28" s="72"/>
      <c r="S28" s="72"/>
      <c r="T28" s="72"/>
      <c r="U28" s="394"/>
      <c r="V28" s="72"/>
      <c r="W28" s="72"/>
      <c r="X28" s="72"/>
      <c r="Y28" s="72"/>
      <c r="Z28" s="72"/>
      <c r="AA28" s="394"/>
      <c r="AB28" s="72"/>
      <c r="AC28" s="72"/>
      <c r="AD28" s="72"/>
      <c r="AE28" s="72"/>
      <c r="AF28" s="72"/>
      <c r="AG28" s="394"/>
      <c r="AH28" s="72"/>
      <c r="AI28" s="72"/>
      <c r="AJ28" s="72"/>
      <c r="AK28" s="72"/>
      <c r="AL28" s="72"/>
      <c r="AM28" s="394"/>
      <c r="AN28" s="72"/>
      <c r="AO28" s="72"/>
      <c r="AP28" s="72"/>
      <c r="AQ28" s="72"/>
      <c r="AR28" s="72"/>
      <c r="AS28" s="394"/>
      <c r="AT28" s="72"/>
      <c r="AU28" s="72"/>
      <c r="AV28" s="72"/>
      <c r="AW28" s="72"/>
      <c r="AX28" s="72"/>
      <c r="AY28" s="394"/>
      <c r="AZ28" s="72"/>
      <c r="BA28" s="72"/>
      <c r="BB28" s="72"/>
      <c r="BC28" s="72"/>
      <c r="BD28" s="72"/>
      <c r="BE28" s="394"/>
      <c r="BF28" s="72"/>
      <c r="BG28" s="72"/>
      <c r="BH28" s="72"/>
      <c r="BI28" s="72"/>
      <c r="BJ28" s="72"/>
      <c r="BK28" s="394"/>
      <c r="BL28" s="72"/>
      <c r="BM28" s="72"/>
      <c r="BN28" s="72"/>
      <c r="BO28" s="72"/>
      <c r="BP28" s="72"/>
      <c r="BQ28" s="394"/>
      <c r="BR28" s="72"/>
      <c r="BS28" s="72"/>
      <c r="BT28" s="72"/>
      <c r="BU28" s="72"/>
      <c r="BV28" s="72"/>
      <c r="BW28" s="394"/>
      <c r="BX28" s="72"/>
      <c r="BY28" s="72"/>
      <c r="BZ28" s="72"/>
      <c r="CA28" s="72"/>
      <c r="CB28" s="72"/>
      <c r="CC28" s="153"/>
      <c r="CD28" s="64"/>
      <c r="CE28" s="64"/>
      <c r="CF28" s="64"/>
      <c r="CG28" s="64"/>
      <c r="CH28" s="64"/>
      <c r="CI28" s="153"/>
      <c r="CJ28" s="64"/>
      <c r="CK28" s="64"/>
      <c r="CL28" s="64"/>
      <c r="CM28" s="64"/>
      <c r="CN28" s="64"/>
      <c r="CO28" s="153"/>
      <c r="CP28" s="64"/>
      <c r="CQ28" s="64"/>
      <c r="CR28" s="64"/>
      <c r="CS28" s="64"/>
      <c r="CT28" s="64"/>
      <c r="CU28" s="153"/>
      <c r="CV28" s="64"/>
      <c r="CW28" s="64"/>
      <c r="CX28" s="64"/>
      <c r="CY28" s="64"/>
      <c r="CZ28" s="64"/>
    </row>
    <row r="29" spans="1:181" ht="16.2" customHeight="1" outlineLevel="2" thickBot="1">
      <c r="B29" s="60" t="s">
        <v>371</v>
      </c>
      <c r="C29" s="60" t="s">
        <v>372</v>
      </c>
      <c r="D29" s="278"/>
      <c r="E29" s="278"/>
      <c r="F29" s="109">
        <v>-16852</v>
      </c>
      <c r="G29" s="109">
        <v>-13882.962239999999</v>
      </c>
      <c r="H29" s="109">
        <v>-14992.037759999999</v>
      </c>
      <c r="I29" s="403"/>
      <c r="J29" s="109">
        <v>-20058</v>
      </c>
      <c r="K29" s="109">
        <v>-15207</v>
      </c>
      <c r="L29" s="109">
        <v>-10651.008000000002</v>
      </c>
      <c r="M29" s="109">
        <v>-13596</v>
      </c>
      <c r="N29" s="109">
        <v>-59512</v>
      </c>
      <c r="O29" s="394"/>
      <c r="P29" s="109">
        <v>-18524</v>
      </c>
      <c r="Q29" s="109">
        <v>-14912</v>
      </c>
      <c r="R29" s="109">
        <v>-6480</v>
      </c>
      <c r="S29" s="109">
        <v>-15149</v>
      </c>
      <c r="T29" s="109">
        <f>SUM(P29:S29)</f>
        <v>-55065</v>
      </c>
      <c r="U29" s="394"/>
      <c r="V29" s="109">
        <v>-13797</v>
      </c>
      <c r="W29" s="109">
        <v>-9544</v>
      </c>
      <c r="X29" s="109">
        <v>-10161</v>
      </c>
      <c r="Y29" s="109">
        <v>-7506</v>
      </c>
      <c r="Z29" s="109">
        <f>SUM(V29:Y29)</f>
        <v>-41008</v>
      </c>
      <c r="AA29" s="394"/>
      <c r="AB29" s="109">
        <v>-17201</v>
      </c>
      <c r="AC29" s="109">
        <v>-9833</v>
      </c>
      <c r="AD29" s="109">
        <v>-12233</v>
      </c>
      <c r="AE29" s="109">
        <v>-4311</v>
      </c>
      <c r="AF29" s="109">
        <f>SUM(AB29:AE29)</f>
        <v>-43578</v>
      </c>
      <c r="AG29" s="394"/>
      <c r="AH29" s="109">
        <v>-13997</v>
      </c>
      <c r="AI29" s="109">
        <v>-3402</v>
      </c>
      <c r="AJ29" s="109">
        <v>-5115</v>
      </c>
      <c r="AK29" s="109">
        <v>-5437</v>
      </c>
      <c r="AL29" s="109">
        <f t="shared" ref="AL29:AL42" si="8">SUM(AH29:AK29)</f>
        <v>-27951</v>
      </c>
      <c r="AM29" s="394"/>
      <c r="AN29" s="109">
        <v>-9154</v>
      </c>
      <c r="AO29" s="109">
        <v>1265</v>
      </c>
      <c r="AP29" s="109">
        <v>-2538</v>
      </c>
      <c r="AQ29" s="109">
        <v>-3873</v>
      </c>
      <c r="AR29" s="109">
        <v>-14300</v>
      </c>
      <c r="AS29" s="394"/>
      <c r="AT29" s="109">
        <v>-4438</v>
      </c>
      <c r="AU29" s="109">
        <v>-3190</v>
      </c>
      <c r="AV29" s="109">
        <v>-1734</v>
      </c>
      <c r="AW29" s="109">
        <v>-1174</v>
      </c>
      <c r="AX29" s="109">
        <f t="shared" si="0"/>
        <v>-10536</v>
      </c>
      <c r="AY29" s="394"/>
      <c r="AZ29" s="109">
        <v>-5740</v>
      </c>
      <c r="BA29" s="109">
        <v>-2257</v>
      </c>
      <c r="BB29" s="109">
        <v>-1353</v>
      </c>
      <c r="BC29" s="109">
        <v>-737</v>
      </c>
      <c r="BD29" s="109">
        <f>SUM(AZ29:BC29)</f>
        <v>-10087</v>
      </c>
      <c r="BE29" s="394"/>
      <c r="BF29" s="109">
        <v>-6139</v>
      </c>
      <c r="BG29" s="109">
        <v>-417</v>
      </c>
      <c r="BH29" s="109">
        <v>-210</v>
      </c>
      <c r="BI29" s="109">
        <v>90</v>
      </c>
      <c r="BJ29" s="109">
        <f>SUM(BF29:BI29)</f>
        <v>-6676</v>
      </c>
      <c r="BK29" s="394"/>
      <c r="BL29" s="109">
        <v>-1552</v>
      </c>
      <c r="BM29" s="109">
        <v>-285</v>
      </c>
      <c r="BN29" s="109">
        <v>-269</v>
      </c>
      <c r="BO29" s="109">
        <v>-626</v>
      </c>
      <c r="BP29" s="109">
        <f t="shared" ref="BP29:BP35" si="9">SUM(BL29:BO29)</f>
        <v>-2732</v>
      </c>
      <c r="BQ29" s="394"/>
      <c r="BR29" s="109">
        <v>-8324</v>
      </c>
      <c r="BS29" s="109">
        <v>-311</v>
      </c>
      <c r="BT29" s="109">
        <v>477</v>
      </c>
      <c r="BU29" s="109">
        <v>-848</v>
      </c>
      <c r="BV29" s="109">
        <f>SUM(BR29:BU29)</f>
        <v>-9006</v>
      </c>
      <c r="BW29" s="394"/>
      <c r="BX29" s="109">
        <v>-5404</v>
      </c>
      <c r="BY29" s="109">
        <v>-1669</v>
      </c>
      <c r="BZ29" s="109">
        <v>-1200</v>
      </c>
      <c r="CA29" s="109">
        <v>-1966</v>
      </c>
      <c r="CB29" s="109">
        <v>-10239</v>
      </c>
      <c r="CC29" s="153"/>
      <c r="CD29" s="109">
        <v>-8466</v>
      </c>
      <c r="CE29" s="109">
        <v>-535</v>
      </c>
      <c r="CF29" s="109">
        <v>-3033</v>
      </c>
      <c r="CG29" s="109">
        <v>-1994</v>
      </c>
      <c r="CH29" s="109">
        <v>-14028</v>
      </c>
      <c r="CI29" s="153"/>
      <c r="CJ29" s="109">
        <v>-3084</v>
      </c>
      <c r="CK29" s="109">
        <v>-79</v>
      </c>
      <c r="CL29" s="109">
        <v>-449</v>
      </c>
      <c r="CM29" s="109">
        <v>-403</v>
      </c>
      <c r="CN29" s="109">
        <v>-4015</v>
      </c>
      <c r="CO29" s="153"/>
      <c r="CP29" s="109">
        <v>-2284</v>
      </c>
      <c r="CQ29" s="109">
        <v>-83</v>
      </c>
      <c r="CR29" s="109">
        <v>-612</v>
      </c>
      <c r="CS29" s="109">
        <v>-12</v>
      </c>
      <c r="CT29" s="109">
        <v>-2991</v>
      </c>
      <c r="CU29" s="153"/>
      <c r="CV29" s="109">
        <v>-1406</v>
      </c>
      <c r="CW29" s="109">
        <v>-11</v>
      </c>
      <c r="CX29" s="109">
        <v>-510</v>
      </c>
      <c r="CY29" s="109">
        <v>-248</v>
      </c>
      <c r="CZ29" s="109">
        <f t="shared" si="6"/>
        <v>-2175</v>
      </c>
    </row>
    <row r="30" spans="1:181" ht="15.45" customHeight="1" outlineLevel="2" thickBot="1">
      <c r="B30" s="60" t="s">
        <v>373</v>
      </c>
      <c r="C30" s="60" t="s">
        <v>374</v>
      </c>
      <c r="D30" s="278"/>
      <c r="E30" s="278"/>
      <c r="F30" s="109">
        <f>SUM(F31:F35)</f>
        <v>-16398</v>
      </c>
      <c r="G30" s="109">
        <f>SUM(G31:G35)</f>
        <v>-15226</v>
      </c>
      <c r="H30" s="109">
        <f>SUM(H31:H35)</f>
        <v>-16587</v>
      </c>
      <c r="I30" s="403"/>
      <c r="J30" s="109">
        <f>SUM(J31:J35)</f>
        <v>-16710</v>
      </c>
      <c r="K30" s="109">
        <f>SUM(K31:K35)</f>
        <v>-13803</v>
      </c>
      <c r="L30" s="109">
        <f>SUM(L31:L35)</f>
        <v>-18806</v>
      </c>
      <c r="M30" s="109">
        <f>SUM(M31:M35)</f>
        <v>-18168</v>
      </c>
      <c r="N30" s="109">
        <f>SUM(N31:N35)</f>
        <v>-67488</v>
      </c>
      <c r="O30" s="394"/>
      <c r="P30" s="109">
        <f>SUM(P31:P35)</f>
        <v>-18953</v>
      </c>
      <c r="Q30" s="109">
        <f>SUM(Q31:Q35)</f>
        <v>-14523</v>
      </c>
      <c r="R30" s="109">
        <f>SUM(R31:R35)</f>
        <v>-16259</v>
      </c>
      <c r="S30" s="109">
        <f>SUM(S31:S35)</f>
        <v>-15799</v>
      </c>
      <c r="T30" s="109">
        <f>SUM(T31:T35)</f>
        <v>-65534</v>
      </c>
      <c r="U30" s="394"/>
      <c r="V30" s="109">
        <f t="shared" ref="V30:CH30" si="10">SUM(V31:V35)</f>
        <v>-22462</v>
      </c>
      <c r="W30" s="109">
        <f t="shared" si="10"/>
        <v>-12286</v>
      </c>
      <c r="X30" s="109">
        <f>SUM(X31:X35)</f>
        <v>-16710</v>
      </c>
      <c r="Y30" s="109">
        <f t="shared" si="10"/>
        <v>-14334</v>
      </c>
      <c r="Z30" s="109">
        <f t="shared" si="10"/>
        <v>-65792</v>
      </c>
      <c r="AA30" s="394">
        <f t="shared" si="10"/>
        <v>0</v>
      </c>
      <c r="AB30" s="109">
        <f t="shared" si="10"/>
        <v>-19897</v>
      </c>
      <c r="AC30" s="109">
        <f t="shared" si="10"/>
        <v>-10078</v>
      </c>
      <c r="AD30" s="109">
        <f t="shared" si="10"/>
        <v>-12215</v>
      </c>
      <c r="AE30" s="109">
        <f t="shared" si="10"/>
        <v>-13777</v>
      </c>
      <c r="AF30" s="109">
        <f t="shared" si="10"/>
        <v>-55968</v>
      </c>
      <c r="AG30" s="394"/>
      <c r="AH30" s="109">
        <f t="shared" si="10"/>
        <v>-20106</v>
      </c>
      <c r="AI30" s="109">
        <f t="shared" si="10"/>
        <v>-9637</v>
      </c>
      <c r="AJ30" s="109">
        <f t="shared" si="10"/>
        <v>-9303</v>
      </c>
      <c r="AK30" s="109">
        <f t="shared" si="10"/>
        <v>-7908</v>
      </c>
      <c r="AL30" s="109">
        <f t="shared" si="10"/>
        <v>-46852</v>
      </c>
      <c r="AM30" s="394"/>
      <c r="AN30" s="109">
        <f t="shared" si="10"/>
        <v>-15894</v>
      </c>
      <c r="AO30" s="109">
        <f t="shared" si="10"/>
        <v>-8988</v>
      </c>
      <c r="AP30" s="109">
        <f t="shared" si="10"/>
        <v>-9822</v>
      </c>
      <c r="AQ30" s="109">
        <f t="shared" si="10"/>
        <v>-9186</v>
      </c>
      <c r="AR30" s="109">
        <f t="shared" si="10"/>
        <v>-43890</v>
      </c>
      <c r="AS30" s="394"/>
      <c r="AT30" s="109">
        <f t="shared" si="10"/>
        <v>-14274</v>
      </c>
      <c r="AU30" s="109">
        <f t="shared" si="10"/>
        <v>-7455</v>
      </c>
      <c r="AV30" s="109">
        <f t="shared" si="10"/>
        <v>-6765</v>
      </c>
      <c r="AW30" s="109">
        <f t="shared" si="10"/>
        <v>-10318</v>
      </c>
      <c r="AX30" s="109">
        <f t="shared" si="10"/>
        <v>-38812</v>
      </c>
      <c r="AY30" s="394"/>
      <c r="AZ30" s="109">
        <f t="shared" si="10"/>
        <v>-13326</v>
      </c>
      <c r="BA30" s="109">
        <f t="shared" si="10"/>
        <v>-6829</v>
      </c>
      <c r="BB30" s="109">
        <f t="shared" si="10"/>
        <v>-7165</v>
      </c>
      <c r="BC30" s="109">
        <f t="shared" si="10"/>
        <v>-7625</v>
      </c>
      <c r="BD30" s="109">
        <f t="shared" si="10"/>
        <v>-34945</v>
      </c>
      <c r="BE30" s="394"/>
      <c r="BF30" s="109">
        <f t="shared" si="10"/>
        <v>-11303</v>
      </c>
      <c r="BG30" s="109">
        <f t="shared" si="10"/>
        <v>-5964</v>
      </c>
      <c r="BH30" s="109">
        <f t="shared" si="10"/>
        <v>-6221</v>
      </c>
      <c r="BI30" s="109">
        <f t="shared" si="10"/>
        <v>-7453</v>
      </c>
      <c r="BJ30" s="109">
        <f t="shared" si="10"/>
        <v>-30941</v>
      </c>
      <c r="BK30" s="394"/>
      <c r="BL30" s="109">
        <f t="shared" si="10"/>
        <v>-8812</v>
      </c>
      <c r="BM30" s="109">
        <f t="shared" si="10"/>
        <v>-6221</v>
      </c>
      <c r="BN30" s="109">
        <f t="shared" si="10"/>
        <v>-6820</v>
      </c>
      <c r="BO30" s="109">
        <f t="shared" si="10"/>
        <v>-7091</v>
      </c>
      <c r="BP30" s="109">
        <f t="shared" si="10"/>
        <v>-28944</v>
      </c>
      <c r="BQ30" s="394"/>
      <c r="BR30" s="109">
        <f t="shared" si="10"/>
        <v>-10307</v>
      </c>
      <c r="BS30" s="109">
        <f t="shared" si="10"/>
        <v>-5641</v>
      </c>
      <c r="BT30" s="109">
        <f t="shared" si="10"/>
        <v>-6336</v>
      </c>
      <c r="BU30" s="109">
        <f t="shared" si="10"/>
        <v>-7076</v>
      </c>
      <c r="BV30" s="109">
        <f t="shared" si="10"/>
        <v>-29360</v>
      </c>
      <c r="BW30" s="394"/>
      <c r="BX30" s="109">
        <f t="shared" si="10"/>
        <v>-9715</v>
      </c>
      <c r="BY30" s="109">
        <f t="shared" si="10"/>
        <v>-6636</v>
      </c>
      <c r="BZ30" s="109">
        <f t="shared" si="10"/>
        <v>-7396.2811200000006</v>
      </c>
      <c r="CA30" s="109">
        <f t="shared" si="10"/>
        <v>-6630.7188799999994</v>
      </c>
      <c r="CB30" s="109">
        <f t="shared" si="10"/>
        <v>-30378</v>
      </c>
      <c r="CC30" s="153"/>
      <c r="CD30" s="109">
        <f t="shared" si="10"/>
        <v>-9250</v>
      </c>
      <c r="CE30" s="109">
        <f t="shared" si="10"/>
        <v>-6716</v>
      </c>
      <c r="CF30" s="109">
        <f t="shared" si="10"/>
        <v>-6595</v>
      </c>
      <c r="CG30" s="109">
        <f t="shared" si="10"/>
        <v>-6672</v>
      </c>
      <c r="CH30" s="109">
        <f t="shared" si="10"/>
        <v>-29233</v>
      </c>
      <c r="CI30" s="153"/>
      <c r="CJ30" s="109">
        <f t="shared" ref="CJ30:CT30" si="11">SUM(CJ31:CJ35)</f>
        <v>-10537</v>
      </c>
      <c r="CK30" s="109">
        <f t="shared" si="11"/>
        <v>-6408</v>
      </c>
      <c r="CL30" s="109">
        <f t="shared" si="11"/>
        <v>-6208</v>
      </c>
      <c r="CM30" s="109">
        <f t="shared" si="11"/>
        <v>-5740</v>
      </c>
      <c r="CN30" s="109">
        <f t="shared" si="11"/>
        <v>-28892</v>
      </c>
      <c r="CO30" s="153"/>
      <c r="CP30" s="109">
        <f t="shared" si="11"/>
        <v>-7373</v>
      </c>
      <c r="CQ30" s="109">
        <f t="shared" si="11"/>
        <v>-11233</v>
      </c>
      <c r="CR30" s="109">
        <f t="shared" si="11"/>
        <v>-3651</v>
      </c>
      <c r="CS30" s="109">
        <f t="shared" si="11"/>
        <v>-4072</v>
      </c>
      <c r="CT30" s="109">
        <f t="shared" si="11"/>
        <v>-26330</v>
      </c>
      <c r="CU30" s="153"/>
      <c r="CV30" s="109">
        <f>SUM(CV31:CV35)</f>
        <v>-5626</v>
      </c>
      <c r="CW30" s="109">
        <f>SUM(CW31:CW37)</f>
        <v>-6100</v>
      </c>
      <c r="CX30" s="109">
        <f>SUM(CX31:CX37)</f>
        <v>-6173</v>
      </c>
      <c r="CY30" s="109">
        <f>SUM(CY31:CY37)</f>
        <v>-5331</v>
      </c>
      <c r="CZ30" s="109">
        <f t="shared" si="6"/>
        <v>-23230</v>
      </c>
    </row>
    <row r="31" spans="1:181" ht="15.75" customHeight="1" outlineLevel="1">
      <c r="B31" s="288" t="s">
        <v>375</v>
      </c>
      <c r="C31" s="288" t="s">
        <v>376</v>
      </c>
      <c r="D31" s="117"/>
      <c r="E31" s="117"/>
      <c r="F31" s="289">
        <v>-811</v>
      </c>
      <c r="G31" s="289">
        <v>-785</v>
      </c>
      <c r="H31" s="289">
        <v>-804</v>
      </c>
      <c r="I31" s="393"/>
      <c r="J31" s="289">
        <v>-819</v>
      </c>
      <c r="K31" s="289">
        <v>-768</v>
      </c>
      <c r="L31" s="289">
        <v>-588</v>
      </c>
      <c r="M31" s="289">
        <v>-535</v>
      </c>
      <c r="N31" s="290">
        <v>-2710</v>
      </c>
      <c r="O31" s="394"/>
      <c r="P31" s="289">
        <v>-385</v>
      </c>
      <c r="Q31" s="289">
        <v>-413</v>
      </c>
      <c r="R31" s="406">
        <v>-259</v>
      </c>
      <c r="S31" s="406">
        <v>-413</v>
      </c>
      <c r="T31" s="407">
        <v>-1470</v>
      </c>
      <c r="U31" s="394"/>
      <c r="V31" s="406">
        <v>-408</v>
      </c>
      <c r="W31" s="406">
        <v>-100</v>
      </c>
      <c r="X31" s="406">
        <v>-315</v>
      </c>
      <c r="Y31" s="406">
        <v>-305</v>
      </c>
      <c r="Z31" s="407">
        <v>-1128</v>
      </c>
      <c r="AA31" s="394"/>
      <c r="AB31" s="406">
        <v>-309</v>
      </c>
      <c r="AC31" s="406">
        <v>-346</v>
      </c>
      <c r="AD31" s="406">
        <v>-295</v>
      </c>
      <c r="AE31" s="406">
        <v>-284</v>
      </c>
      <c r="AF31" s="407">
        <v>-1290</v>
      </c>
      <c r="AG31" s="394"/>
      <c r="AH31" s="406">
        <v>-51</v>
      </c>
      <c r="AI31" s="406">
        <v>-368</v>
      </c>
      <c r="AJ31" s="406">
        <v>-295</v>
      </c>
      <c r="AK31" s="406">
        <v>-369</v>
      </c>
      <c r="AL31" s="407">
        <v>-981</v>
      </c>
      <c r="AM31" s="394"/>
      <c r="AN31" s="406">
        <v>-446</v>
      </c>
      <c r="AO31" s="406">
        <v>-414</v>
      </c>
      <c r="AP31" s="406">
        <v>-328</v>
      </c>
      <c r="AQ31" s="406">
        <v>-324</v>
      </c>
      <c r="AR31" s="407">
        <v>-1512</v>
      </c>
      <c r="AS31" s="394"/>
      <c r="AT31" s="406">
        <v>-152</v>
      </c>
      <c r="AU31" s="406">
        <v>-156</v>
      </c>
      <c r="AV31" s="406">
        <v>104</v>
      </c>
      <c r="AW31" s="406">
        <v>-380</v>
      </c>
      <c r="AX31" s="407">
        <f t="shared" si="0"/>
        <v>-584</v>
      </c>
      <c r="AY31" s="394"/>
      <c r="AZ31" s="406">
        <v>-334</v>
      </c>
      <c r="BA31" s="406">
        <v>-145</v>
      </c>
      <c r="BB31" s="406">
        <v>-164</v>
      </c>
      <c r="BC31" s="406">
        <v>-173</v>
      </c>
      <c r="BD31" s="407">
        <f>SUM(AZ31:BC31)</f>
        <v>-816</v>
      </c>
      <c r="BE31" s="394"/>
      <c r="BF31" s="406">
        <v>-171</v>
      </c>
      <c r="BG31" s="406">
        <v>-179</v>
      </c>
      <c r="BH31" s="406">
        <v>-174</v>
      </c>
      <c r="BI31" s="406">
        <v>-177</v>
      </c>
      <c r="BJ31" s="407">
        <f t="shared" ref="BJ31:BJ39" si="12">SUM(BF31:BI31)</f>
        <v>-701</v>
      </c>
      <c r="BK31" s="394"/>
      <c r="BL31" s="406">
        <v>-164</v>
      </c>
      <c r="BM31" s="406">
        <v>-173</v>
      </c>
      <c r="BN31" s="406">
        <v>-196</v>
      </c>
      <c r="BO31" s="406">
        <v>-213</v>
      </c>
      <c r="BP31" s="407">
        <f t="shared" si="9"/>
        <v>-746</v>
      </c>
      <c r="BQ31" s="394"/>
      <c r="BR31" s="406">
        <v>-252</v>
      </c>
      <c r="BS31" s="406">
        <v>-326</v>
      </c>
      <c r="BT31" s="406">
        <v>-335</v>
      </c>
      <c r="BU31" s="406">
        <v>-336</v>
      </c>
      <c r="BV31" s="407">
        <f>SUM(BR31:BU31)</f>
        <v>-1249</v>
      </c>
      <c r="BW31" s="394"/>
      <c r="BX31" s="406">
        <v>-299</v>
      </c>
      <c r="BY31" s="406">
        <v>-102</v>
      </c>
      <c r="BZ31" s="406">
        <v>-341.89530999999999</v>
      </c>
      <c r="CA31" s="406">
        <v>-375.10469000000001</v>
      </c>
      <c r="CB31" s="407">
        <v>-1118</v>
      </c>
      <c r="CC31" s="153"/>
      <c r="CD31" s="86">
        <v>-337</v>
      </c>
      <c r="CE31" s="86">
        <v>-327</v>
      </c>
      <c r="CF31" s="86">
        <v>-327</v>
      </c>
      <c r="CG31" s="86">
        <v>-304</v>
      </c>
      <c r="CH31" s="291">
        <v>-1295</v>
      </c>
      <c r="CI31" s="153"/>
      <c r="CJ31" s="86">
        <v>-295</v>
      </c>
      <c r="CK31" s="86">
        <v>-284</v>
      </c>
      <c r="CL31" s="86">
        <v>-274</v>
      </c>
      <c r="CM31" s="86">
        <v>-274</v>
      </c>
      <c r="CN31" s="291">
        <v>-1127</v>
      </c>
      <c r="CO31" s="153"/>
      <c r="CP31" s="86">
        <v>-283</v>
      </c>
      <c r="CQ31" s="86">
        <v>-248</v>
      </c>
      <c r="CR31" s="86">
        <v>-234</v>
      </c>
      <c r="CS31" s="86">
        <v>-226</v>
      </c>
      <c r="CT31" s="291">
        <v>-991</v>
      </c>
      <c r="CU31" s="153"/>
      <c r="CV31" s="86">
        <v>-208</v>
      </c>
      <c r="CW31" s="86">
        <v>-249</v>
      </c>
      <c r="CX31" s="86">
        <v>-172</v>
      </c>
      <c r="CY31" s="86">
        <v>-171</v>
      </c>
      <c r="CZ31" s="291">
        <f t="shared" si="6"/>
        <v>-800</v>
      </c>
    </row>
    <row r="32" spans="1:181" ht="15.75" customHeight="1" outlineLevel="1">
      <c r="B32" s="117" t="s">
        <v>377</v>
      </c>
      <c r="C32" s="117" t="s">
        <v>378</v>
      </c>
      <c r="D32" s="117"/>
      <c r="E32" s="117"/>
      <c r="F32" s="289">
        <v>-11185</v>
      </c>
      <c r="G32" s="289">
        <v>-10505</v>
      </c>
      <c r="H32" s="289">
        <v>-9231</v>
      </c>
      <c r="I32" s="393"/>
      <c r="J32" s="289">
        <v>-11028</v>
      </c>
      <c r="K32" s="289">
        <v>-9666</v>
      </c>
      <c r="L32" s="289">
        <v>-12449</v>
      </c>
      <c r="M32" s="289">
        <v>-10380</v>
      </c>
      <c r="N32" s="290">
        <v>-43973</v>
      </c>
      <c r="O32" s="394"/>
      <c r="P32" s="289">
        <v>-13037</v>
      </c>
      <c r="Q32" s="289">
        <v>-9152</v>
      </c>
      <c r="R32" s="289">
        <v>-10455</v>
      </c>
      <c r="S32" s="289">
        <v>-9382</v>
      </c>
      <c r="T32" s="290">
        <v>-42026</v>
      </c>
      <c r="U32" s="394"/>
      <c r="V32" s="289">
        <v>-16556</v>
      </c>
      <c r="W32" s="289">
        <v>-8884</v>
      </c>
      <c r="X32" s="289">
        <v>-11680</v>
      </c>
      <c r="Y32" s="289">
        <v>-9085</v>
      </c>
      <c r="Z32" s="290">
        <v>-46205</v>
      </c>
      <c r="AA32" s="394"/>
      <c r="AB32" s="289">
        <f>-15566</f>
        <v>-15566</v>
      </c>
      <c r="AC32" s="289">
        <v>-7679</v>
      </c>
      <c r="AD32" s="289">
        <v>-7763</v>
      </c>
      <c r="AE32" s="289">
        <v>-8249</v>
      </c>
      <c r="AF32" s="290">
        <v>-39257</v>
      </c>
      <c r="AG32" s="394"/>
      <c r="AH32" s="289">
        <v>-16144</v>
      </c>
      <c r="AI32" s="289">
        <v>-5794</v>
      </c>
      <c r="AJ32" s="289">
        <v>-5897</v>
      </c>
      <c r="AK32" s="289">
        <v>-4571</v>
      </c>
      <c r="AL32" s="290">
        <f t="shared" si="8"/>
        <v>-32406</v>
      </c>
      <c r="AM32" s="394"/>
      <c r="AN32" s="289">
        <v>-12077</v>
      </c>
      <c r="AO32" s="289">
        <v>-5291</v>
      </c>
      <c r="AP32" s="289">
        <v>-7295</v>
      </c>
      <c r="AQ32" s="289">
        <v>-6018</v>
      </c>
      <c r="AR32" s="290">
        <v>-30681</v>
      </c>
      <c r="AS32" s="394"/>
      <c r="AT32" s="289">
        <v>-11962</v>
      </c>
      <c r="AU32" s="289">
        <v>-5219</v>
      </c>
      <c r="AV32" s="289">
        <v>-4526</v>
      </c>
      <c r="AW32" s="289">
        <v>-6972</v>
      </c>
      <c r="AX32" s="290">
        <f t="shared" si="0"/>
        <v>-28679</v>
      </c>
      <c r="AY32" s="394"/>
      <c r="AZ32" s="289">
        <v>-10512</v>
      </c>
      <c r="BA32" s="289">
        <v>-4374</v>
      </c>
      <c r="BB32" s="289">
        <v>-4406</v>
      </c>
      <c r="BC32" s="289">
        <v>-4841</v>
      </c>
      <c r="BD32" s="290">
        <f t="shared" ref="BD32:BD38" si="13">SUM(AZ32:BC32)</f>
        <v>-24133</v>
      </c>
      <c r="BE32" s="394"/>
      <c r="BF32" s="289">
        <v>-8296</v>
      </c>
      <c r="BG32" s="289">
        <v>-4114</v>
      </c>
      <c r="BH32" s="289">
        <v>-3454</v>
      </c>
      <c r="BI32" s="289">
        <v>-5335</v>
      </c>
      <c r="BJ32" s="290">
        <f t="shared" si="12"/>
        <v>-21199</v>
      </c>
      <c r="BK32" s="394"/>
      <c r="BL32" s="289">
        <v>-6277</v>
      </c>
      <c r="BM32" s="289">
        <v>-3837</v>
      </c>
      <c r="BN32" s="289">
        <v>-4008</v>
      </c>
      <c r="BO32" s="289">
        <v>-5013</v>
      </c>
      <c r="BP32" s="290">
        <f t="shared" si="9"/>
        <v>-19135</v>
      </c>
      <c r="BQ32" s="394"/>
      <c r="BR32" s="289">
        <v>-7992</v>
      </c>
      <c r="BS32" s="289">
        <v>-3796</v>
      </c>
      <c r="BT32" s="289">
        <v>-3354</v>
      </c>
      <c r="BU32" s="289">
        <v>-4401</v>
      </c>
      <c r="BV32" s="290">
        <f t="shared" ref="BV32:BV38" si="14">SUM(BR32:BU32)</f>
        <v>-19543</v>
      </c>
      <c r="BW32" s="394"/>
      <c r="BX32" s="289">
        <v>-7199</v>
      </c>
      <c r="BY32" s="289">
        <v>-3947</v>
      </c>
      <c r="BZ32" s="289">
        <v>-3972.5793700000004</v>
      </c>
      <c r="CA32" s="289">
        <v>-4470.4206299999996</v>
      </c>
      <c r="CB32" s="290">
        <v>-19589</v>
      </c>
      <c r="CC32" s="153"/>
      <c r="CD32" s="80">
        <v>-7003</v>
      </c>
      <c r="CE32" s="80">
        <v>-3772</v>
      </c>
      <c r="CF32" s="80">
        <v>-3658</v>
      </c>
      <c r="CG32" s="80">
        <v>-3538</v>
      </c>
      <c r="CH32" s="281">
        <v>-17971</v>
      </c>
      <c r="CI32" s="153"/>
      <c r="CJ32" s="80">
        <v>-5659</v>
      </c>
      <c r="CK32" s="80">
        <v>-3592</v>
      </c>
      <c r="CL32" s="80">
        <v>-3351</v>
      </c>
      <c r="CM32" s="80">
        <v>-3230</v>
      </c>
      <c r="CN32" s="281">
        <v>-15832</v>
      </c>
      <c r="CO32" s="153"/>
      <c r="CP32" s="80">
        <v>-4104</v>
      </c>
      <c r="CQ32" s="80">
        <v>-3509</v>
      </c>
      <c r="CR32" s="80">
        <v>-2671</v>
      </c>
      <c r="CS32" s="80">
        <v>-2652</v>
      </c>
      <c r="CT32" s="281">
        <v>-12936</v>
      </c>
      <c r="CU32" s="153"/>
      <c r="CV32" s="80">
        <v>-2591</v>
      </c>
      <c r="CW32" s="80">
        <v>-2684</v>
      </c>
      <c r="CX32" s="80">
        <v>-2577</v>
      </c>
      <c r="CY32" s="80">
        <v>-2256</v>
      </c>
      <c r="CZ32" s="281">
        <f t="shared" si="6"/>
        <v>-10108</v>
      </c>
    </row>
    <row r="33" spans="1:181" ht="15.75" customHeight="1" outlineLevel="1">
      <c r="B33" s="117" t="s">
        <v>379</v>
      </c>
      <c r="C33" s="117" t="s">
        <v>380</v>
      </c>
      <c r="D33" s="117"/>
      <c r="E33" s="117"/>
      <c r="F33" s="289">
        <v>-1568</v>
      </c>
      <c r="G33" s="289">
        <v>-2462</v>
      </c>
      <c r="H33" s="289">
        <v>-1392</v>
      </c>
      <c r="I33" s="393"/>
      <c r="J33" s="289">
        <v>-2291</v>
      </c>
      <c r="K33" s="289">
        <v>-1618</v>
      </c>
      <c r="L33" s="289">
        <v>-2287</v>
      </c>
      <c r="M33" s="289">
        <v>-1524</v>
      </c>
      <c r="N33" s="290">
        <v>-7720</v>
      </c>
      <c r="O33" s="394"/>
      <c r="P33" s="289">
        <v>-2275</v>
      </c>
      <c r="Q33" s="289">
        <v>-2952</v>
      </c>
      <c r="R33" s="289">
        <v>-3009</v>
      </c>
      <c r="S33" s="289">
        <v>-1543</v>
      </c>
      <c r="T33" s="290">
        <v>-9779</v>
      </c>
      <c r="U33" s="394"/>
      <c r="V33" s="289">
        <v>-2882</v>
      </c>
      <c r="W33" s="289">
        <v>-1470</v>
      </c>
      <c r="X33" s="289">
        <v>-1465</v>
      </c>
      <c r="Y33" s="289">
        <v>-973</v>
      </c>
      <c r="Z33" s="290">
        <v>-6790</v>
      </c>
      <c r="AA33" s="394"/>
      <c r="AB33" s="289">
        <v>-1575</v>
      </c>
      <c r="AC33" s="289">
        <v>-364</v>
      </c>
      <c r="AD33" s="289">
        <v>-1944</v>
      </c>
      <c r="AE33" s="289">
        <v>-1975</v>
      </c>
      <c r="AF33" s="290">
        <v>-5858</v>
      </c>
      <c r="AG33" s="394"/>
      <c r="AH33" s="289">
        <v>-1979</v>
      </c>
      <c r="AI33" s="289">
        <v>-2086</v>
      </c>
      <c r="AJ33" s="289">
        <v>-1075</v>
      </c>
      <c r="AK33" s="289">
        <v>-1342</v>
      </c>
      <c r="AL33" s="290">
        <f t="shared" si="8"/>
        <v>-6482</v>
      </c>
      <c r="AM33" s="394"/>
      <c r="AN33" s="289">
        <v>-1701</v>
      </c>
      <c r="AO33" s="289">
        <v>-1864</v>
      </c>
      <c r="AP33" s="289">
        <v>-930</v>
      </c>
      <c r="AQ33" s="289">
        <v>-1098</v>
      </c>
      <c r="AR33" s="290">
        <v>-5593</v>
      </c>
      <c r="AS33" s="394"/>
      <c r="AT33" s="289">
        <v>-418</v>
      </c>
      <c r="AU33" s="289">
        <v>-1005</v>
      </c>
      <c r="AV33" s="289">
        <v>-899</v>
      </c>
      <c r="AW33" s="289">
        <v>-1127</v>
      </c>
      <c r="AX33" s="290">
        <f t="shared" si="0"/>
        <v>-3449</v>
      </c>
      <c r="AY33" s="394"/>
      <c r="AZ33" s="289">
        <v>-865</v>
      </c>
      <c r="BA33" s="289">
        <v>-1139</v>
      </c>
      <c r="BB33" s="289">
        <v>-987</v>
      </c>
      <c r="BC33" s="289">
        <v>-1288</v>
      </c>
      <c r="BD33" s="290">
        <f t="shared" si="13"/>
        <v>-4279</v>
      </c>
      <c r="BE33" s="394"/>
      <c r="BF33" s="289">
        <v>-1370</v>
      </c>
      <c r="BG33" s="289">
        <v>-725</v>
      </c>
      <c r="BH33" s="289">
        <v>-730</v>
      </c>
      <c r="BI33" s="289">
        <v>-947</v>
      </c>
      <c r="BJ33" s="290">
        <f t="shared" si="12"/>
        <v>-3772</v>
      </c>
      <c r="BK33" s="394"/>
      <c r="BL33" s="289">
        <v>-657</v>
      </c>
      <c r="BM33" s="289">
        <v>-946</v>
      </c>
      <c r="BN33" s="289">
        <v>-941</v>
      </c>
      <c r="BO33" s="289">
        <v>-431</v>
      </c>
      <c r="BP33" s="290">
        <f t="shared" si="9"/>
        <v>-2975</v>
      </c>
      <c r="BQ33" s="394"/>
      <c r="BR33" s="289">
        <v>-1006</v>
      </c>
      <c r="BS33" s="289">
        <v>-617</v>
      </c>
      <c r="BT33" s="289">
        <v>-1540</v>
      </c>
      <c r="BU33" s="289">
        <v>-914</v>
      </c>
      <c r="BV33" s="290">
        <f t="shared" si="14"/>
        <v>-4077</v>
      </c>
      <c r="BW33" s="394"/>
      <c r="BX33" s="289">
        <v>-1287</v>
      </c>
      <c r="BY33" s="289">
        <v>-1154</v>
      </c>
      <c r="BZ33" s="289">
        <v>-1540.3904400000001</v>
      </c>
      <c r="CA33" s="289">
        <v>-859.60955999999999</v>
      </c>
      <c r="CB33" s="290">
        <v>-4841</v>
      </c>
      <c r="CC33" s="153"/>
      <c r="CD33" s="80">
        <v>-1265</v>
      </c>
      <c r="CE33" s="80">
        <v>-1733</v>
      </c>
      <c r="CF33" s="80">
        <v>-1157</v>
      </c>
      <c r="CG33" s="80">
        <v>-1281</v>
      </c>
      <c r="CH33" s="281">
        <v>-5436</v>
      </c>
      <c r="CI33" s="153"/>
      <c r="CJ33" s="80">
        <v>-2276</v>
      </c>
      <c r="CK33" s="80">
        <v>-1184</v>
      </c>
      <c r="CL33" s="80">
        <v>-1224</v>
      </c>
      <c r="CM33" s="80">
        <v>-645</v>
      </c>
      <c r="CN33" s="281">
        <v>-5328</v>
      </c>
      <c r="CO33" s="153"/>
      <c r="CP33" s="80">
        <v>-2866</v>
      </c>
      <c r="CQ33" s="80">
        <v>-5783</v>
      </c>
      <c r="CR33" s="80">
        <v>-627</v>
      </c>
      <c r="CS33" s="80">
        <v>-633</v>
      </c>
      <c r="CT33" s="281">
        <v>-9909</v>
      </c>
      <c r="CU33" s="153"/>
      <c r="CV33" s="80">
        <v>-2656</v>
      </c>
      <c r="CW33" s="80"/>
      <c r="CX33" s="80">
        <v>-2643</v>
      </c>
      <c r="CY33" s="80">
        <v>-1484</v>
      </c>
      <c r="CZ33" s="281">
        <f t="shared" si="6"/>
        <v>-6783</v>
      </c>
    </row>
    <row r="34" spans="1:181" ht="15.75" customHeight="1" outlineLevel="1">
      <c r="B34" s="117" t="s">
        <v>381</v>
      </c>
      <c r="C34" s="117" t="s">
        <v>382</v>
      </c>
      <c r="D34" s="117"/>
      <c r="E34" s="117"/>
      <c r="F34" s="289">
        <v>-99</v>
      </c>
      <c r="G34" s="289">
        <v>-150</v>
      </c>
      <c r="H34" s="289">
        <v>-104</v>
      </c>
      <c r="I34" s="393"/>
      <c r="J34" s="289">
        <v>-154</v>
      </c>
      <c r="K34" s="289">
        <v>-91</v>
      </c>
      <c r="L34" s="289">
        <v>-224</v>
      </c>
      <c r="M34" s="289">
        <v>-238</v>
      </c>
      <c r="N34" s="290">
        <v>-707</v>
      </c>
      <c r="O34" s="394"/>
      <c r="P34" s="289">
        <v>-126</v>
      </c>
      <c r="Q34" s="289">
        <v>-87</v>
      </c>
      <c r="R34" s="289">
        <v>-261</v>
      </c>
      <c r="S34" s="289">
        <v>-163</v>
      </c>
      <c r="T34" s="290">
        <v>-637</v>
      </c>
      <c r="U34" s="394"/>
      <c r="V34" s="289">
        <v>-111</v>
      </c>
      <c r="W34" s="289">
        <v>-128</v>
      </c>
      <c r="X34" s="289">
        <v>-182</v>
      </c>
      <c r="Y34" s="289">
        <v>-141</v>
      </c>
      <c r="Z34" s="290">
        <v>-562</v>
      </c>
      <c r="AA34" s="394"/>
      <c r="AB34" s="289">
        <v>-18</v>
      </c>
      <c r="AC34" s="289">
        <v>-39</v>
      </c>
      <c r="AD34" s="289">
        <v>-163</v>
      </c>
      <c r="AE34" s="289">
        <v>-254</v>
      </c>
      <c r="AF34" s="290">
        <v>-342</v>
      </c>
      <c r="AG34" s="394"/>
      <c r="AH34" s="289">
        <v>-294</v>
      </c>
      <c r="AI34" s="289">
        <v>47</v>
      </c>
      <c r="AJ34" s="289">
        <v>-135</v>
      </c>
      <c r="AK34" s="289">
        <v>-15</v>
      </c>
      <c r="AL34" s="290">
        <f t="shared" si="8"/>
        <v>-397</v>
      </c>
      <c r="AM34" s="394"/>
      <c r="AN34" s="289">
        <v>43</v>
      </c>
      <c r="AO34" s="289">
        <v>-48</v>
      </c>
      <c r="AP34" s="289">
        <v>-81</v>
      </c>
      <c r="AQ34" s="289">
        <v>-89</v>
      </c>
      <c r="AR34" s="290">
        <v>-175</v>
      </c>
      <c r="AS34" s="394"/>
      <c r="AT34" s="289">
        <v>-173</v>
      </c>
      <c r="AU34" s="289">
        <v>-212</v>
      </c>
      <c r="AV34" s="289">
        <v>-242</v>
      </c>
      <c r="AW34" s="289">
        <v>-176</v>
      </c>
      <c r="AX34" s="290">
        <f t="shared" si="0"/>
        <v>-803</v>
      </c>
      <c r="AY34" s="394"/>
      <c r="AZ34" s="289">
        <v>-193</v>
      </c>
      <c r="BA34" s="289">
        <v>-200</v>
      </c>
      <c r="BB34" s="289">
        <v>-190</v>
      </c>
      <c r="BC34" s="289">
        <v>-106</v>
      </c>
      <c r="BD34" s="290">
        <f t="shared" si="13"/>
        <v>-689</v>
      </c>
      <c r="BE34" s="394"/>
      <c r="BF34" s="289">
        <v>-139</v>
      </c>
      <c r="BG34" s="289">
        <v>-200</v>
      </c>
      <c r="BH34" s="289">
        <v>-188</v>
      </c>
      <c r="BI34" s="289">
        <v>-201</v>
      </c>
      <c r="BJ34" s="290">
        <f t="shared" si="12"/>
        <v>-728</v>
      </c>
      <c r="BK34" s="394"/>
      <c r="BL34" s="289">
        <v>-230</v>
      </c>
      <c r="BM34" s="289">
        <v>-194</v>
      </c>
      <c r="BN34" s="289">
        <v>-126</v>
      </c>
      <c r="BO34" s="289">
        <v>-238</v>
      </c>
      <c r="BP34" s="290">
        <f t="shared" si="9"/>
        <v>-788</v>
      </c>
      <c r="BQ34" s="394"/>
      <c r="BR34" s="289">
        <v>-182</v>
      </c>
      <c r="BS34" s="289">
        <v>-170</v>
      </c>
      <c r="BT34" s="289">
        <v>-129</v>
      </c>
      <c r="BU34" s="289">
        <v>-232</v>
      </c>
      <c r="BV34" s="290">
        <f t="shared" si="14"/>
        <v>-713</v>
      </c>
      <c r="BW34" s="394"/>
      <c r="BX34" s="289">
        <v>-151</v>
      </c>
      <c r="BY34" s="289">
        <v>-193</v>
      </c>
      <c r="BZ34" s="289">
        <v>-354</v>
      </c>
      <c r="CA34" s="289">
        <v>0</v>
      </c>
      <c r="CB34" s="290">
        <v>-698</v>
      </c>
      <c r="CC34" s="153"/>
      <c r="CD34" s="80">
        <v>-149</v>
      </c>
      <c r="CE34" s="80">
        <v>-159</v>
      </c>
      <c r="CF34" s="80">
        <v>-340</v>
      </c>
      <c r="CG34" s="80">
        <v>0</v>
      </c>
      <c r="CH34" s="281">
        <v>-648</v>
      </c>
      <c r="CI34" s="153"/>
      <c r="CJ34" s="80" t="s">
        <v>76</v>
      </c>
      <c r="CK34" s="80" t="s">
        <v>76</v>
      </c>
      <c r="CL34" s="80" t="s">
        <v>76</v>
      </c>
      <c r="CM34" s="80" t="s">
        <v>76</v>
      </c>
      <c r="CN34" s="281">
        <v>0</v>
      </c>
      <c r="CO34" s="153"/>
      <c r="CP34" s="80" t="s">
        <v>76</v>
      </c>
      <c r="CQ34" s="80" t="s">
        <v>76</v>
      </c>
      <c r="CR34" s="80" t="s">
        <v>76</v>
      </c>
      <c r="CS34" s="80" t="s">
        <v>76</v>
      </c>
      <c r="CT34" s="281">
        <v>0</v>
      </c>
      <c r="CU34" s="153"/>
      <c r="CV34" s="80"/>
      <c r="CW34" s="80">
        <v>-2407</v>
      </c>
      <c r="CX34" s="80"/>
      <c r="CY34" s="80"/>
      <c r="CZ34" s="281">
        <f t="shared" si="6"/>
        <v>-2407</v>
      </c>
    </row>
    <row r="35" spans="1:181" ht="15.75" customHeight="1" outlineLevel="1">
      <c r="B35" s="117" t="s">
        <v>383</v>
      </c>
      <c r="C35" s="117" t="s">
        <v>384</v>
      </c>
      <c r="D35" s="117"/>
      <c r="E35" s="117"/>
      <c r="F35" s="289">
        <v>-2735</v>
      </c>
      <c r="G35" s="289">
        <v>-1324</v>
      </c>
      <c r="H35" s="289">
        <v>-5056</v>
      </c>
      <c r="I35" s="393"/>
      <c r="J35" s="289">
        <v>-2418</v>
      </c>
      <c r="K35" s="289">
        <v>-1660</v>
      </c>
      <c r="L35" s="289">
        <v>-3258</v>
      </c>
      <c r="M35" s="289">
        <v>-5491</v>
      </c>
      <c r="N35" s="290">
        <v>-12378</v>
      </c>
      <c r="O35" s="394"/>
      <c r="P35" s="289">
        <v>-3130</v>
      </c>
      <c r="Q35" s="289">
        <v>-1919</v>
      </c>
      <c r="R35" s="289">
        <v>-2275</v>
      </c>
      <c r="S35" s="289">
        <v>-4298</v>
      </c>
      <c r="T35" s="290">
        <v>-11622</v>
      </c>
      <c r="U35" s="394"/>
      <c r="V35" s="289">
        <v>-2505</v>
      </c>
      <c r="W35" s="289">
        <v>-1704</v>
      </c>
      <c r="X35" s="289">
        <v>-3068</v>
      </c>
      <c r="Y35" s="289">
        <v>-3830</v>
      </c>
      <c r="Z35" s="290">
        <v>-11107</v>
      </c>
      <c r="AA35" s="394"/>
      <c r="AB35" s="289">
        <v>-2429</v>
      </c>
      <c r="AC35" s="289">
        <f>+-3+-276+-650+-721</f>
        <v>-1650</v>
      </c>
      <c r="AD35" s="289">
        <v>-2050</v>
      </c>
      <c r="AE35" s="289">
        <v>-3015</v>
      </c>
      <c r="AF35" s="290">
        <v>-9221</v>
      </c>
      <c r="AG35" s="394"/>
      <c r="AH35" s="289">
        <v>-1638</v>
      </c>
      <c r="AI35" s="289">
        <v>-1436</v>
      </c>
      <c r="AJ35" s="289">
        <v>-1901</v>
      </c>
      <c r="AK35" s="289">
        <v>-1611</v>
      </c>
      <c r="AL35" s="290">
        <f t="shared" si="8"/>
        <v>-6586</v>
      </c>
      <c r="AM35" s="394"/>
      <c r="AN35" s="289">
        <v>-1713</v>
      </c>
      <c r="AO35" s="289">
        <v>-1371</v>
      </c>
      <c r="AP35" s="289">
        <v>-1188</v>
      </c>
      <c r="AQ35" s="289">
        <v>-1657</v>
      </c>
      <c r="AR35" s="290">
        <v>-5929</v>
      </c>
      <c r="AS35" s="394"/>
      <c r="AT35" s="289">
        <v>-1569</v>
      </c>
      <c r="AU35" s="289">
        <v>-863</v>
      </c>
      <c r="AV35" s="289">
        <v>-1202</v>
      </c>
      <c r="AW35" s="289">
        <v>-1663</v>
      </c>
      <c r="AX35" s="290">
        <f t="shared" si="0"/>
        <v>-5297</v>
      </c>
      <c r="AY35" s="394"/>
      <c r="AZ35" s="289">
        <v>-1422</v>
      </c>
      <c r="BA35" s="289">
        <v>-971</v>
      </c>
      <c r="BB35" s="289">
        <v>-1418</v>
      </c>
      <c r="BC35" s="289">
        <v>-1217</v>
      </c>
      <c r="BD35" s="290">
        <f t="shared" si="13"/>
        <v>-5028</v>
      </c>
      <c r="BE35" s="394"/>
      <c r="BF35" s="289">
        <v>-1327</v>
      </c>
      <c r="BG35" s="289">
        <v>-746</v>
      </c>
      <c r="BH35" s="289">
        <v>-1675</v>
      </c>
      <c r="BI35" s="289">
        <v>-793</v>
      </c>
      <c r="BJ35" s="290">
        <f t="shared" si="12"/>
        <v>-4541</v>
      </c>
      <c r="BK35" s="394"/>
      <c r="BL35" s="289">
        <v>-1484</v>
      </c>
      <c r="BM35" s="289">
        <v>-1071</v>
      </c>
      <c r="BN35" s="289">
        <v>-1549</v>
      </c>
      <c r="BO35" s="289">
        <v>-1196</v>
      </c>
      <c r="BP35" s="290">
        <f t="shared" si="9"/>
        <v>-5300</v>
      </c>
      <c r="BQ35" s="394"/>
      <c r="BR35" s="289">
        <v>-875</v>
      </c>
      <c r="BS35" s="289">
        <v>-732</v>
      </c>
      <c r="BT35" s="289">
        <v>-978</v>
      </c>
      <c r="BU35" s="289">
        <v>-1193</v>
      </c>
      <c r="BV35" s="290">
        <f t="shared" si="14"/>
        <v>-3778</v>
      </c>
      <c r="BW35" s="394"/>
      <c r="BX35" s="289">
        <v>-779</v>
      </c>
      <c r="BY35" s="289">
        <v>-1240</v>
      </c>
      <c r="BZ35" s="289">
        <v>-1187.4159999999999</v>
      </c>
      <c r="CA35" s="289">
        <v>-925.58400000000006</v>
      </c>
      <c r="CB35" s="290">
        <v>-4132</v>
      </c>
      <c r="CC35" s="153"/>
      <c r="CD35" s="80">
        <v>-496</v>
      </c>
      <c r="CE35" s="80">
        <v>-725</v>
      </c>
      <c r="CF35" s="80">
        <v>-1113</v>
      </c>
      <c r="CG35" s="80">
        <v>-1549</v>
      </c>
      <c r="CH35" s="281">
        <v>-3883</v>
      </c>
      <c r="CI35" s="153"/>
      <c r="CJ35" s="80">
        <v>-2307</v>
      </c>
      <c r="CK35" s="80">
        <v>-1348</v>
      </c>
      <c r="CL35" s="80">
        <v>-1359</v>
      </c>
      <c r="CM35" s="80">
        <v>-1591</v>
      </c>
      <c r="CN35" s="281">
        <v>-6605</v>
      </c>
      <c r="CO35" s="153"/>
      <c r="CP35" s="80">
        <v>-120</v>
      </c>
      <c r="CQ35" s="80">
        <v>-1693</v>
      </c>
      <c r="CR35" s="80">
        <v>-119</v>
      </c>
      <c r="CS35" s="80">
        <v>-561</v>
      </c>
      <c r="CT35" s="281">
        <v>-2494</v>
      </c>
      <c r="CU35" s="153"/>
      <c r="CV35" s="80">
        <v>-171</v>
      </c>
      <c r="CW35" s="80">
        <v>-721</v>
      </c>
      <c r="CX35" s="80">
        <v>-192</v>
      </c>
      <c r="CY35" s="80">
        <v>-535</v>
      </c>
      <c r="CZ35" s="281">
        <f t="shared" si="6"/>
        <v>-1619</v>
      </c>
    </row>
    <row r="36" spans="1:181" ht="15.75" customHeight="1" outlineLevel="1">
      <c r="B36" s="117" t="s">
        <v>385</v>
      </c>
      <c r="C36" s="117" t="s">
        <v>386</v>
      </c>
      <c r="D36" s="117"/>
      <c r="E36" s="117"/>
      <c r="F36" s="436" t="s">
        <v>76</v>
      </c>
      <c r="G36" s="289">
        <v>0</v>
      </c>
      <c r="H36" s="289">
        <v>0</v>
      </c>
      <c r="I36" s="393"/>
      <c r="J36" s="289" t="s">
        <v>76</v>
      </c>
      <c r="K36" s="289" t="s">
        <v>76</v>
      </c>
      <c r="L36" s="289" t="s">
        <v>76</v>
      </c>
      <c r="M36" s="289" t="s">
        <v>76</v>
      </c>
      <c r="N36" s="292">
        <v>0</v>
      </c>
      <c r="O36" s="394"/>
      <c r="P36" s="289" t="s">
        <v>76</v>
      </c>
      <c r="Q36" s="289" t="s">
        <v>76</v>
      </c>
      <c r="R36" s="289" t="s">
        <v>76</v>
      </c>
      <c r="S36" s="289">
        <v>0</v>
      </c>
      <c r="T36" s="290" t="s">
        <v>76</v>
      </c>
      <c r="U36" s="394"/>
      <c r="V36" s="289" t="s">
        <v>76</v>
      </c>
      <c r="W36" s="289" t="s">
        <v>76</v>
      </c>
      <c r="X36" s="289" t="s">
        <v>76</v>
      </c>
      <c r="Y36" s="289" t="s">
        <v>76</v>
      </c>
      <c r="Z36" s="290" t="s">
        <v>76</v>
      </c>
      <c r="AA36" s="394"/>
      <c r="AB36" s="289" t="s">
        <v>76</v>
      </c>
      <c r="AC36" s="289" t="s">
        <v>76</v>
      </c>
      <c r="AD36" s="289" t="s">
        <v>76</v>
      </c>
      <c r="AE36" s="289" t="s">
        <v>76</v>
      </c>
      <c r="AF36" s="290">
        <f>SUM(AB36:AE36)</f>
        <v>0</v>
      </c>
      <c r="AG36" s="394"/>
      <c r="AH36" s="289">
        <v>0</v>
      </c>
      <c r="AI36" s="289">
        <v>0</v>
      </c>
      <c r="AJ36" s="289">
        <v>0</v>
      </c>
      <c r="AK36" s="289">
        <v>0</v>
      </c>
      <c r="AL36" s="290">
        <f t="shared" si="8"/>
        <v>0</v>
      </c>
      <c r="AM36" s="394"/>
      <c r="AN36" s="289">
        <v>0</v>
      </c>
      <c r="AO36" s="289">
        <v>0</v>
      </c>
      <c r="AP36" s="289">
        <v>0</v>
      </c>
      <c r="AQ36" s="289">
        <v>0</v>
      </c>
      <c r="AR36" s="290">
        <v>0</v>
      </c>
      <c r="AS36" s="394"/>
      <c r="AT36" s="289">
        <v>0</v>
      </c>
      <c r="AU36" s="289">
        <v>0</v>
      </c>
      <c r="AV36" s="289">
        <v>0</v>
      </c>
      <c r="AW36" s="289">
        <v>0</v>
      </c>
      <c r="AX36" s="290">
        <f t="shared" si="0"/>
        <v>0</v>
      </c>
      <c r="AY36" s="394"/>
      <c r="AZ36" s="289">
        <v>0</v>
      </c>
      <c r="BA36" s="289">
        <v>0</v>
      </c>
      <c r="BB36" s="289">
        <v>0</v>
      </c>
      <c r="BC36" s="289">
        <v>0</v>
      </c>
      <c r="BD36" s="290">
        <f>SUM(AZ36:BC36)</f>
        <v>0</v>
      </c>
      <c r="BE36" s="394"/>
      <c r="BF36" s="289">
        <v>0</v>
      </c>
      <c r="BG36" s="289"/>
      <c r="BH36" s="289">
        <v>0</v>
      </c>
      <c r="BI36" s="289">
        <v>0</v>
      </c>
      <c r="BJ36" s="290">
        <f>SUM(BF36:BI36)</f>
        <v>0</v>
      </c>
      <c r="BK36" s="394"/>
      <c r="BL36" s="289">
        <v>0</v>
      </c>
      <c r="BM36" s="289">
        <v>0</v>
      </c>
      <c r="BN36" s="289">
        <v>0</v>
      </c>
      <c r="BO36" s="289">
        <v>0</v>
      </c>
      <c r="BP36" s="290">
        <f>BO36</f>
        <v>0</v>
      </c>
      <c r="BQ36" s="394"/>
      <c r="BR36" s="289">
        <v>0</v>
      </c>
      <c r="BS36" s="289" t="s">
        <v>76</v>
      </c>
      <c r="BT36" s="289" t="s">
        <v>76</v>
      </c>
      <c r="BU36" s="289" t="s">
        <v>76</v>
      </c>
      <c r="BV36" s="290">
        <f>SUM(BR36:BU36)</f>
        <v>0</v>
      </c>
      <c r="BW36" s="394"/>
      <c r="BX36" s="289" t="s">
        <v>76</v>
      </c>
      <c r="BY36" s="289" t="s">
        <v>76</v>
      </c>
      <c r="BZ36" s="289" t="s">
        <v>76</v>
      </c>
      <c r="CA36" s="289" t="s">
        <v>76</v>
      </c>
      <c r="CB36" s="290">
        <v>0</v>
      </c>
      <c r="CC36" s="153"/>
      <c r="CD36" s="80" t="s">
        <v>76</v>
      </c>
      <c r="CE36" s="80" t="s">
        <v>76</v>
      </c>
      <c r="CF36" s="80" t="s">
        <v>76</v>
      </c>
      <c r="CG36" s="80" t="s">
        <v>76</v>
      </c>
      <c r="CH36" s="281">
        <v>0</v>
      </c>
      <c r="CI36" s="153"/>
      <c r="CJ36" s="80" t="s">
        <v>76</v>
      </c>
      <c r="CK36" s="80" t="s">
        <v>76</v>
      </c>
      <c r="CL36" s="80" t="s">
        <v>76</v>
      </c>
      <c r="CM36" s="80" t="s">
        <v>76</v>
      </c>
      <c r="CN36" s="281">
        <v>0</v>
      </c>
      <c r="CO36" s="153"/>
      <c r="CP36" s="80"/>
      <c r="CQ36" s="80">
        <v>-601</v>
      </c>
      <c r="CR36" s="80">
        <v>-588</v>
      </c>
      <c r="CS36" s="80">
        <v>-846</v>
      </c>
      <c r="CT36" s="281"/>
      <c r="CU36" s="153"/>
      <c r="CV36" s="80"/>
      <c r="CW36" s="80">
        <v>-451</v>
      </c>
      <c r="CX36" s="80">
        <v>-711</v>
      </c>
      <c r="CY36" s="80">
        <v>-924</v>
      </c>
      <c r="CZ36" s="281">
        <f>SUM(CV36:CY36)</f>
        <v>-2086</v>
      </c>
    </row>
    <row r="37" spans="1:181" ht="15.75" customHeight="1" outlineLevel="1">
      <c r="B37" s="117" t="s">
        <v>387</v>
      </c>
      <c r="C37" s="117" t="s">
        <v>388</v>
      </c>
      <c r="D37" s="117"/>
      <c r="E37" s="117"/>
      <c r="F37" s="436" t="s">
        <v>76</v>
      </c>
      <c r="G37" s="289">
        <v>0</v>
      </c>
      <c r="H37" s="289">
        <v>0</v>
      </c>
      <c r="I37" s="393"/>
      <c r="J37" s="289" t="s">
        <v>76</v>
      </c>
      <c r="K37" s="289" t="s">
        <v>76</v>
      </c>
      <c r="L37" s="289" t="s">
        <v>76</v>
      </c>
      <c r="M37" s="289" t="s">
        <v>76</v>
      </c>
      <c r="N37" s="292">
        <v>0</v>
      </c>
      <c r="O37" s="394"/>
      <c r="P37" s="289" t="s">
        <v>76</v>
      </c>
      <c r="Q37" s="289" t="s">
        <v>76</v>
      </c>
      <c r="R37" s="289" t="s">
        <v>76</v>
      </c>
      <c r="S37" s="289">
        <v>0</v>
      </c>
      <c r="T37" s="290" t="s">
        <v>76</v>
      </c>
      <c r="U37" s="394"/>
      <c r="V37" s="289" t="s">
        <v>76</v>
      </c>
      <c r="W37" s="289" t="s">
        <v>76</v>
      </c>
      <c r="X37" s="289" t="s">
        <v>76</v>
      </c>
      <c r="Y37" s="289" t="s">
        <v>76</v>
      </c>
      <c r="Z37" s="290" t="s">
        <v>76</v>
      </c>
      <c r="AA37" s="394"/>
      <c r="AB37" s="289" t="s">
        <v>76</v>
      </c>
      <c r="AC37" s="289" t="s">
        <v>76</v>
      </c>
      <c r="AD37" s="289" t="s">
        <v>76</v>
      </c>
      <c r="AE37" s="289" t="s">
        <v>76</v>
      </c>
      <c r="AF37" s="290">
        <f>SUM(AB37:AE37)</f>
        <v>0</v>
      </c>
      <c r="AG37" s="394"/>
      <c r="AH37" s="289">
        <v>0</v>
      </c>
      <c r="AI37" s="289">
        <v>0</v>
      </c>
      <c r="AJ37" s="289">
        <v>0</v>
      </c>
      <c r="AK37" s="289">
        <v>0</v>
      </c>
      <c r="AL37" s="290">
        <f t="shared" si="8"/>
        <v>0</v>
      </c>
      <c r="AM37" s="394"/>
      <c r="AN37" s="289">
        <v>0</v>
      </c>
      <c r="AO37" s="289">
        <v>0</v>
      </c>
      <c r="AP37" s="289">
        <v>0</v>
      </c>
      <c r="AQ37" s="289">
        <v>0</v>
      </c>
      <c r="AR37" s="290">
        <v>0</v>
      </c>
      <c r="AS37" s="394"/>
      <c r="AT37" s="289">
        <v>0</v>
      </c>
      <c r="AU37" s="289">
        <v>0</v>
      </c>
      <c r="AV37" s="289">
        <v>0</v>
      </c>
      <c r="AW37" s="289">
        <v>0</v>
      </c>
      <c r="AX37" s="290">
        <f t="shared" si="0"/>
        <v>0</v>
      </c>
      <c r="AY37" s="394"/>
      <c r="AZ37" s="289">
        <v>0</v>
      </c>
      <c r="BA37" s="289">
        <v>0</v>
      </c>
      <c r="BB37" s="289">
        <v>0</v>
      </c>
      <c r="BC37" s="289">
        <v>0</v>
      </c>
      <c r="BD37" s="290">
        <f t="shared" si="13"/>
        <v>0</v>
      </c>
      <c r="BE37" s="394"/>
      <c r="BF37" s="289">
        <v>0</v>
      </c>
      <c r="BG37" s="289">
        <v>0</v>
      </c>
      <c r="BH37" s="289">
        <v>0</v>
      </c>
      <c r="BI37" s="289">
        <v>0</v>
      </c>
      <c r="BJ37" s="290">
        <f t="shared" si="12"/>
        <v>0</v>
      </c>
      <c r="BK37" s="394"/>
      <c r="BL37" s="289">
        <v>0</v>
      </c>
      <c r="BM37" s="289">
        <v>0</v>
      </c>
      <c r="BN37" s="289">
        <v>0</v>
      </c>
      <c r="BO37" s="289">
        <v>0</v>
      </c>
      <c r="BP37" s="290">
        <f>BO37</f>
        <v>0</v>
      </c>
      <c r="BQ37" s="394"/>
      <c r="BR37" s="289">
        <v>0</v>
      </c>
      <c r="BS37" s="289" t="s">
        <v>76</v>
      </c>
      <c r="BT37" s="289" t="s">
        <v>76</v>
      </c>
      <c r="BU37" s="289" t="s">
        <v>76</v>
      </c>
      <c r="BV37" s="290">
        <f t="shared" si="14"/>
        <v>0</v>
      </c>
      <c r="BW37" s="394"/>
      <c r="BX37" s="289">
        <f>SUM(BT37:BW37)</f>
        <v>0</v>
      </c>
      <c r="BY37" s="289">
        <f>SUM(BU37:BX37)</f>
        <v>0</v>
      </c>
      <c r="BZ37" s="289">
        <v>0</v>
      </c>
      <c r="CA37" s="289">
        <v>0</v>
      </c>
      <c r="CB37" s="290">
        <v>0</v>
      </c>
      <c r="CC37" s="153"/>
      <c r="CD37" s="80" t="s">
        <v>76</v>
      </c>
      <c r="CE37" s="80" t="s">
        <v>76</v>
      </c>
      <c r="CF37" s="80" t="s">
        <v>76</v>
      </c>
      <c r="CG37" s="80" t="s">
        <v>76</v>
      </c>
      <c r="CH37" s="281">
        <v>0</v>
      </c>
      <c r="CI37" s="153"/>
      <c r="CJ37" s="80" t="s">
        <v>76</v>
      </c>
      <c r="CK37" s="80" t="s">
        <v>76</v>
      </c>
      <c r="CL37" s="80" t="s">
        <v>76</v>
      </c>
      <c r="CM37" s="80" t="s">
        <v>76</v>
      </c>
      <c r="CN37" s="281">
        <v>0</v>
      </c>
      <c r="CO37" s="153"/>
      <c r="CP37" s="80"/>
      <c r="CQ37" s="80">
        <v>-1</v>
      </c>
      <c r="CR37" s="80">
        <v>1291</v>
      </c>
      <c r="CS37" s="80">
        <v>667</v>
      </c>
      <c r="CT37" s="281">
        <v>0</v>
      </c>
      <c r="CU37" s="153"/>
      <c r="CV37" s="80"/>
      <c r="CW37" s="80">
        <v>412</v>
      </c>
      <c r="CX37" s="80">
        <v>122</v>
      </c>
      <c r="CY37" s="80">
        <v>39</v>
      </c>
      <c r="CZ37" s="281">
        <f t="shared" si="6"/>
        <v>573</v>
      </c>
    </row>
    <row r="38" spans="1:181" s="159" customFormat="1" ht="15.75" customHeight="1" outlineLevel="1">
      <c r="A38" s="145"/>
      <c r="B38" s="115" t="s">
        <v>389</v>
      </c>
      <c r="C38" s="115" t="s">
        <v>390</v>
      </c>
      <c r="D38" s="117"/>
      <c r="E38" s="117"/>
      <c r="F38" s="408">
        <v>0</v>
      </c>
      <c r="G38" s="408">
        <v>0</v>
      </c>
      <c r="H38" s="408">
        <v>0</v>
      </c>
      <c r="I38" s="393"/>
      <c r="J38" s="408" t="s">
        <v>76</v>
      </c>
      <c r="K38" s="408" t="s">
        <v>76</v>
      </c>
      <c r="L38" s="408" t="s">
        <v>76</v>
      </c>
      <c r="M38" s="408" t="s">
        <v>76</v>
      </c>
      <c r="N38" s="293">
        <v>0</v>
      </c>
      <c r="O38" s="394"/>
      <c r="P38" s="408" t="s">
        <v>76</v>
      </c>
      <c r="Q38" s="408" t="s">
        <v>76</v>
      </c>
      <c r="R38" s="408" t="s">
        <v>76</v>
      </c>
      <c r="S38" s="408">
        <v>0</v>
      </c>
      <c r="T38" s="409" t="s">
        <v>76</v>
      </c>
      <c r="U38" s="394"/>
      <c r="V38" s="408" t="s">
        <v>76</v>
      </c>
      <c r="W38" s="408" t="s">
        <v>76</v>
      </c>
      <c r="X38" s="408" t="s">
        <v>76</v>
      </c>
      <c r="Y38" s="408" t="s">
        <v>76</v>
      </c>
      <c r="Z38" s="409" t="s">
        <v>76</v>
      </c>
      <c r="AA38" s="394"/>
      <c r="AB38" s="408" t="s">
        <v>76</v>
      </c>
      <c r="AC38" s="408" t="s">
        <v>76</v>
      </c>
      <c r="AD38" s="408" t="s">
        <v>76</v>
      </c>
      <c r="AE38" s="408" t="s">
        <v>76</v>
      </c>
      <c r="AF38" s="409">
        <f>SUM(AB38:AE38)</f>
        <v>0</v>
      </c>
      <c r="AG38" s="394"/>
      <c r="AH38" s="408">
        <v>0</v>
      </c>
      <c r="AI38" s="408">
        <v>0</v>
      </c>
      <c r="AJ38" s="408">
        <v>0</v>
      </c>
      <c r="AK38" s="408">
        <v>0</v>
      </c>
      <c r="AL38" s="409">
        <f t="shared" si="8"/>
        <v>0</v>
      </c>
      <c r="AM38" s="394"/>
      <c r="AN38" s="408">
        <v>0</v>
      </c>
      <c r="AO38" s="408">
        <v>0</v>
      </c>
      <c r="AP38" s="408">
        <v>0</v>
      </c>
      <c r="AQ38" s="408">
        <v>0</v>
      </c>
      <c r="AR38" s="409">
        <v>0</v>
      </c>
      <c r="AS38" s="394"/>
      <c r="AT38" s="408">
        <v>0</v>
      </c>
      <c r="AU38" s="408">
        <v>0</v>
      </c>
      <c r="AV38" s="408">
        <v>0</v>
      </c>
      <c r="AW38" s="408">
        <v>0</v>
      </c>
      <c r="AX38" s="409">
        <f t="shared" si="0"/>
        <v>0</v>
      </c>
      <c r="AY38" s="394"/>
      <c r="AZ38" s="408">
        <v>0</v>
      </c>
      <c r="BA38" s="408">
        <v>0</v>
      </c>
      <c r="BB38" s="408">
        <v>0</v>
      </c>
      <c r="BC38" s="408">
        <v>0</v>
      </c>
      <c r="BD38" s="409">
        <f t="shared" si="13"/>
        <v>0</v>
      </c>
      <c r="BE38" s="394"/>
      <c r="BF38" s="408">
        <v>0</v>
      </c>
      <c r="BG38" s="408">
        <v>0</v>
      </c>
      <c r="BH38" s="408">
        <v>0</v>
      </c>
      <c r="BI38" s="408">
        <v>0</v>
      </c>
      <c r="BJ38" s="409">
        <f t="shared" si="12"/>
        <v>0</v>
      </c>
      <c r="BK38" s="394"/>
      <c r="BL38" s="408">
        <v>0</v>
      </c>
      <c r="BM38" s="408">
        <v>0</v>
      </c>
      <c r="BN38" s="408">
        <v>0</v>
      </c>
      <c r="BO38" s="408">
        <v>0</v>
      </c>
      <c r="BP38" s="409">
        <f>BO38</f>
        <v>0</v>
      </c>
      <c r="BQ38" s="394"/>
      <c r="BR38" s="408">
        <v>0</v>
      </c>
      <c r="BS38" s="408" t="s">
        <v>76</v>
      </c>
      <c r="BT38" s="408" t="s">
        <v>76</v>
      </c>
      <c r="BU38" s="408" t="s">
        <v>76</v>
      </c>
      <c r="BV38" s="409">
        <f t="shared" si="14"/>
        <v>0</v>
      </c>
      <c r="BW38" s="394"/>
      <c r="BX38" s="408">
        <f>SUM(BT38:BW38)</f>
        <v>0</v>
      </c>
      <c r="BY38" s="408">
        <f>SUM(BU38:BX38)</f>
        <v>0</v>
      </c>
      <c r="BZ38" s="408">
        <v>0</v>
      </c>
      <c r="CA38" s="408">
        <v>0</v>
      </c>
      <c r="CB38" s="409">
        <v>0</v>
      </c>
      <c r="CC38" s="153"/>
      <c r="CD38" s="116" t="s">
        <v>76</v>
      </c>
      <c r="CE38" s="116" t="s">
        <v>76</v>
      </c>
      <c r="CF38" s="116" t="s">
        <v>76</v>
      </c>
      <c r="CG38" s="116" t="s">
        <v>76</v>
      </c>
      <c r="CH38" s="209">
        <v>0</v>
      </c>
      <c r="CI38" s="153"/>
      <c r="CJ38" s="116" t="s">
        <v>76</v>
      </c>
      <c r="CK38" s="116" t="s">
        <v>76</v>
      </c>
      <c r="CL38" s="116">
        <v>8034</v>
      </c>
      <c r="CM38" s="116">
        <v>15451</v>
      </c>
      <c r="CN38" s="209">
        <v>0</v>
      </c>
      <c r="CO38" s="153"/>
      <c r="CP38" s="116"/>
      <c r="CQ38" s="116" t="s">
        <v>76</v>
      </c>
      <c r="CR38" s="116">
        <v>765</v>
      </c>
      <c r="CS38" s="116">
        <v>-7992</v>
      </c>
      <c r="CT38" s="209"/>
      <c r="CU38" s="153"/>
      <c r="CV38" s="116">
        <v>2982</v>
      </c>
      <c r="CW38" s="116"/>
      <c r="CX38" s="116"/>
      <c r="CY38" s="116"/>
      <c r="CZ38" s="209">
        <f t="shared" si="6"/>
        <v>2982</v>
      </c>
      <c r="DA38" s="145"/>
      <c r="DB38" s="145"/>
      <c r="DC38" s="145"/>
      <c r="DD38" s="145"/>
      <c r="DE38" s="145"/>
      <c r="DF38" s="145"/>
      <c r="DG38" s="145"/>
      <c r="DH38" s="145"/>
      <c r="DI38" s="145"/>
      <c r="DJ38" s="145"/>
      <c r="DK38" s="145"/>
      <c r="DL38" s="145"/>
      <c r="DM38" s="145"/>
      <c r="DN38" s="145"/>
      <c r="DO38" s="145"/>
      <c r="DP38" s="145"/>
      <c r="DQ38" s="145"/>
      <c r="DR38" s="145"/>
      <c r="DS38" s="145"/>
      <c r="DT38" s="145"/>
      <c r="DU38" s="145"/>
      <c r="DV38" s="145"/>
      <c r="DW38" s="145"/>
      <c r="DX38" s="145"/>
      <c r="DY38" s="145"/>
      <c r="DZ38" s="145"/>
      <c r="EA38" s="145"/>
      <c r="EB38" s="145"/>
      <c r="EC38" s="145"/>
      <c r="ED38" s="145"/>
      <c r="EE38" s="145"/>
      <c r="EF38" s="145"/>
      <c r="EG38" s="145"/>
      <c r="EH38" s="145"/>
      <c r="EI38" s="145"/>
      <c r="EJ38" s="145"/>
      <c r="EK38" s="145"/>
      <c r="EL38" s="145"/>
      <c r="EM38" s="145"/>
      <c r="EN38" s="145"/>
      <c r="EO38" s="145"/>
      <c r="EP38" s="145"/>
      <c r="EQ38" s="145"/>
      <c r="ER38" s="145"/>
      <c r="ES38" s="145"/>
      <c r="ET38" s="145"/>
      <c r="EU38" s="145"/>
      <c r="EV38" s="145"/>
      <c r="EW38" s="145"/>
      <c r="EX38" s="145"/>
      <c r="EY38" s="145"/>
      <c r="EZ38" s="145"/>
      <c r="FA38" s="145"/>
      <c r="FB38" s="145"/>
      <c r="FC38" s="145"/>
      <c r="FD38" s="145"/>
      <c r="FE38" s="145"/>
      <c r="FF38" s="145"/>
      <c r="FG38" s="145"/>
      <c r="FH38" s="145"/>
      <c r="FI38" s="145"/>
      <c r="FJ38" s="145"/>
      <c r="FK38" s="145"/>
      <c r="FL38" s="145"/>
      <c r="FM38" s="145"/>
      <c r="FN38" s="145"/>
      <c r="FO38" s="145"/>
      <c r="FP38" s="145"/>
      <c r="FQ38" s="145"/>
      <c r="FR38" s="145"/>
      <c r="FS38" s="145"/>
      <c r="FT38" s="145"/>
      <c r="FU38" s="145"/>
      <c r="FV38" s="145"/>
      <c r="FW38" s="145"/>
      <c r="FX38" s="145"/>
      <c r="FY38" s="145"/>
    </row>
    <row r="39" spans="1:181" ht="15.45" customHeight="1" outlineLevel="2" thickBot="1">
      <c r="B39" s="65"/>
      <c r="C39" s="65"/>
      <c r="D39" s="278"/>
      <c r="E39" s="278"/>
      <c r="F39" s="143"/>
      <c r="G39" s="143"/>
      <c r="H39" s="143"/>
      <c r="I39" s="403"/>
      <c r="J39" s="143"/>
      <c r="K39" s="143"/>
      <c r="L39" s="143"/>
      <c r="M39" s="143"/>
      <c r="N39" s="109"/>
      <c r="O39" s="394"/>
      <c r="P39" s="143"/>
      <c r="Q39" s="143"/>
      <c r="R39" s="143"/>
      <c r="S39" s="143"/>
      <c r="T39" s="109"/>
      <c r="U39" s="394"/>
      <c r="V39" s="143"/>
      <c r="W39" s="143"/>
      <c r="X39" s="143"/>
      <c r="Y39" s="143"/>
      <c r="Z39" s="109"/>
      <c r="AA39" s="394"/>
      <c r="AB39" s="143"/>
      <c r="AC39" s="143"/>
      <c r="AD39" s="143"/>
      <c r="AE39" s="143"/>
      <c r="AF39" s="109"/>
      <c r="AG39" s="394"/>
      <c r="AH39" s="143"/>
      <c r="AI39" s="143"/>
      <c r="AJ39" s="143"/>
      <c r="AK39" s="143"/>
      <c r="AL39" s="109">
        <f t="shared" si="8"/>
        <v>0</v>
      </c>
      <c r="AM39" s="394"/>
      <c r="AN39" s="143"/>
      <c r="AO39" s="143"/>
      <c r="AP39" s="143"/>
      <c r="AQ39" s="143"/>
      <c r="AR39" s="109"/>
      <c r="AS39" s="394"/>
      <c r="AT39" s="143"/>
      <c r="AU39" s="143"/>
      <c r="AV39" s="143"/>
      <c r="AW39" s="143"/>
      <c r="AX39" s="109"/>
      <c r="AY39" s="394"/>
      <c r="AZ39" s="143"/>
      <c r="BA39" s="143"/>
      <c r="BB39" s="143"/>
      <c r="BC39" s="143"/>
      <c r="BD39" s="109"/>
      <c r="BE39" s="394"/>
      <c r="BF39" s="143"/>
      <c r="BG39" s="143"/>
      <c r="BH39" s="143"/>
      <c r="BI39" s="143"/>
      <c r="BJ39" s="109">
        <f t="shared" si="12"/>
        <v>0</v>
      </c>
      <c r="BK39" s="394"/>
      <c r="BL39" s="143"/>
      <c r="BM39" s="143"/>
      <c r="BN39" s="143"/>
      <c r="BO39" s="143"/>
      <c r="BP39" s="109"/>
      <c r="BQ39" s="394"/>
      <c r="BR39" s="143"/>
      <c r="BS39" s="143"/>
      <c r="BT39" s="143"/>
      <c r="BU39" s="143"/>
      <c r="BV39" s="109"/>
      <c r="BW39" s="394"/>
      <c r="BX39" s="143"/>
      <c r="BY39" s="143"/>
      <c r="BZ39" s="143"/>
      <c r="CA39" s="143"/>
      <c r="CB39" s="109"/>
      <c r="CC39" s="153"/>
      <c r="CD39" s="143"/>
      <c r="CE39" s="143"/>
      <c r="CF39" s="143"/>
      <c r="CG39" s="143"/>
      <c r="CH39" s="109"/>
      <c r="CI39" s="153"/>
      <c r="CJ39" s="143"/>
      <c r="CK39" s="143"/>
      <c r="CL39" s="143"/>
      <c r="CM39" s="143"/>
      <c r="CN39" s="109"/>
      <c r="CO39" s="153"/>
      <c r="CP39" s="143"/>
      <c r="CQ39" s="143"/>
      <c r="CR39" s="143"/>
      <c r="CS39" s="143"/>
      <c r="CT39" s="109"/>
      <c r="CU39" s="153"/>
      <c r="CV39" s="143"/>
      <c r="CW39" s="143"/>
      <c r="CX39" s="143"/>
      <c r="CY39" s="143"/>
      <c r="CZ39" s="109"/>
    </row>
    <row r="40" spans="1:181" ht="15.45" customHeight="1" outlineLevel="2" thickBot="1">
      <c r="B40" s="60" t="s">
        <v>391</v>
      </c>
      <c r="C40" s="60" t="s">
        <v>392</v>
      </c>
      <c r="D40" s="278"/>
      <c r="E40" s="278"/>
      <c r="F40" s="109">
        <v>-4208</v>
      </c>
      <c r="G40" s="109">
        <v>-3705</v>
      </c>
      <c r="H40" s="109">
        <v>-72</v>
      </c>
      <c r="I40" s="403"/>
      <c r="J40" s="109">
        <v>1354</v>
      </c>
      <c r="K40" s="109">
        <v>567</v>
      </c>
      <c r="L40" s="109">
        <v>-3741.1329999999998</v>
      </c>
      <c r="M40" s="109">
        <v>-2933</v>
      </c>
      <c r="N40" s="109">
        <v>-4753</v>
      </c>
      <c r="O40" s="394"/>
      <c r="P40" s="109">
        <v>-617</v>
      </c>
      <c r="Q40" s="109">
        <v>26</v>
      </c>
      <c r="R40" s="109">
        <v>-3618</v>
      </c>
      <c r="S40" s="109">
        <v>-1218</v>
      </c>
      <c r="T40" s="109">
        <v>-5427</v>
      </c>
      <c r="U40" s="394"/>
      <c r="V40" s="109">
        <v>-13115</v>
      </c>
      <c r="W40" s="109">
        <v>-203</v>
      </c>
      <c r="X40" s="109">
        <v>1636</v>
      </c>
      <c r="Y40" s="109">
        <v>633</v>
      </c>
      <c r="Z40" s="109">
        <v>-11049</v>
      </c>
      <c r="AA40" s="394"/>
      <c r="AB40" s="109">
        <v>599</v>
      </c>
      <c r="AC40" s="109">
        <v>3458</v>
      </c>
      <c r="AD40" s="109">
        <v>1105</v>
      </c>
      <c r="AE40" s="109">
        <v>8667</v>
      </c>
      <c r="AF40" s="109">
        <v>13829</v>
      </c>
      <c r="AG40" s="394"/>
      <c r="AH40" s="109">
        <v>-9770</v>
      </c>
      <c r="AI40" s="109">
        <v>-1517</v>
      </c>
      <c r="AJ40" s="109">
        <v>-8513</v>
      </c>
      <c r="AK40" s="109">
        <v>-2813</v>
      </c>
      <c r="AL40" s="109">
        <f t="shared" si="8"/>
        <v>-22613</v>
      </c>
      <c r="AM40" s="394"/>
      <c r="AN40" s="109">
        <v>3278</v>
      </c>
      <c r="AO40" s="109">
        <v>-1707</v>
      </c>
      <c r="AP40" s="109">
        <v>-786</v>
      </c>
      <c r="AQ40" s="109">
        <v>446</v>
      </c>
      <c r="AR40" s="109">
        <v>1231</v>
      </c>
      <c r="AS40" s="394"/>
      <c r="AT40" s="109">
        <v>-507</v>
      </c>
      <c r="AU40" s="109">
        <v>-40</v>
      </c>
      <c r="AV40" s="109">
        <v>-217</v>
      </c>
      <c r="AW40" s="109">
        <v>-300</v>
      </c>
      <c r="AX40" s="109">
        <f t="shared" si="0"/>
        <v>-1064</v>
      </c>
      <c r="AY40" s="394"/>
      <c r="AZ40" s="109">
        <v>-440</v>
      </c>
      <c r="BA40" s="109">
        <v>37116</v>
      </c>
      <c r="BB40" s="109">
        <v>-723</v>
      </c>
      <c r="BC40" s="109">
        <v>-521</v>
      </c>
      <c r="BD40" s="109">
        <f>SUM(AZ40:BC40)</f>
        <v>35432</v>
      </c>
      <c r="BE40" s="394"/>
      <c r="BF40" s="109">
        <v>-283</v>
      </c>
      <c r="BG40" s="109">
        <v>-119</v>
      </c>
      <c r="BH40" s="109">
        <v>-3006</v>
      </c>
      <c r="BI40" s="109">
        <v>-2611</v>
      </c>
      <c r="BJ40" s="109">
        <f>SUM(BF40:BI40)</f>
        <v>-6019</v>
      </c>
      <c r="BK40" s="394"/>
      <c r="BL40" s="109">
        <v>2040</v>
      </c>
      <c r="BM40" s="109">
        <v>-413</v>
      </c>
      <c r="BN40" s="109">
        <v>1270</v>
      </c>
      <c r="BO40" s="109">
        <v>-85</v>
      </c>
      <c r="BP40" s="109">
        <f>SUM(BL40:BO40)</f>
        <v>2812</v>
      </c>
      <c r="BQ40" s="394"/>
      <c r="BR40" s="109">
        <v>310</v>
      </c>
      <c r="BS40" s="109">
        <v>1848</v>
      </c>
      <c r="BT40" s="109">
        <v>-4237</v>
      </c>
      <c r="BU40" s="109">
        <v>-1343</v>
      </c>
      <c r="BV40" s="109">
        <f>SUM(BR40:BU40)</f>
        <v>-3422</v>
      </c>
      <c r="BW40" s="394"/>
      <c r="BX40" s="109">
        <v>-867</v>
      </c>
      <c r="BY40" s="109">
        <v>-295</v>
      </c>
      <c r="BZ40" s="109">
        <v>1892</v>
      </c>
      <c r="CA40" s="109">
        <v>-445</v>
      </c>
      <c r="CB40" s="109">
        <v>285</v>
      </c>
      <c r="CC40" s="153"/>
      <c r="CD40" s="109">
        <v>-2251</v>
      </c>
      <c r="CE40" s="109">
        <v>-113</v>
      </c>
      <c r="CF40" s="109">
        <v>-1218</v>
      </c>
      <c r="CG40" s="109">
        <v>43</v>
      </c>
      <c r="CH40" s="109">
        <v>-3539</v>
      </c>
      <c r="CI40" s="153"/>
      <c r="CJ40" s="109">
        <v>-6</v>
      </c>
      <c r="CK40" s="109">
        <v>-5</v>
      </c>
      <c r="CL40" s="109">
        <v>21</v>
      </c>
      <c r="CM40" s="109">
        <v>-366</v>
      </c>
      <c r="CN40" s="109">
        <v>10</v>
      </c>
      <c r="CO40" s="153"/>
      <c r="CP40" s="109">
        <v>8</v>
      </c>
      <c r="CQ40" s="109">
        <v>1</v>
      </c>
      <c r="CR40" s="109">
        <v>68</v>
      </c>
      <c r="CS40" s="109">
        <v>-4</v>
      </c>
      <c r="CT40" s="109">
        <v>73</v>
      </c>
      <c r="CU40" s="153"/>
      <c r="CV40" s="109">
        <v>-28</v>
      </c>
      <c r="CW40" s="109"/>
      <c r="CX40" s="109"/>
      <c r="CY40" s="109">
        <v>36</v>
      </c>
      <c r="CZ40" s="109">
        <f t="shared" si="6"/>
        <v>8</v>
      </c>
    </row>
    <row r="41" spans="1:181" ht="15.45" customHeight="1" outlineLevel="2" thickBot="1">
      <c r="B41" s="65"/>
      <c r="C41" s="65"/>
      <c r="D41" s="109"/>
      <c r="E41" s="278"/>
      <c r="F41" s="143"/>
      <c r="G41" s="143"/>
      <c r="H41" s="143"/>
      <c r="I41" s="403"/>
      <c r="J41" s="143"/>
      <c r="K41" s="143"/>
      <c r="L41" s="143"/>
      <c r="M41" s="143"/>
      <c r="N41" s="143"/>
      <c r="O41" s="394"/>
      <c r="P41" s="143"/>
      <c r="Q41" s="143"/>
      <c r="R41" s="143"/>
      <c r="S41" s="143"/>
      <c r="T41" s="143"/>
      <c r="U41" s="394"/>
      <c r="V41" s="143"/>
      <c r="W41" s="143"/>
      <c r="X41" s="143"/>
      <c r="Y41" s="143"/>
      <c r="Z41" s="143"/>
      <c r="AA41" s="394"/>
      <c r="AB41" s="143"/>
      <c r="AC41" s="143"/>
      <c r="AD41" s="143"/>
      <c r="AE41" s="143"/>
      <c r="AF41" s="143"/>
      <c r="AG41" s="394"/>
      <c r="AH41" s="143"/>
      <c r="AI41" s="143"/>
      <c r="AJ41" s="143"/>
      <c r="AK41" s="143"/>
      <c r="AL41" s="143">
        <f t="shared" si="8"/>
        <v>0</v>
      </c>
      <c r="AM41" s="394"/>
      <c r="AN41" s="143"/>
      <c r="AO41" s="143"/>
      <c r="AP41" s="143"/>
      <c r="AQ41" s="143"/>
      <c r="AR41" s="143"/>
      <c r="AS41" s="394"/>
      <c r="AT41" s="143"/>
      <c r="AU41" s="143"/>
      <c r="AV41" s="143"/>
      <c r="AW41" s="143"/>
      <c r="AX41" s="143"/>
      <c r="AY41" s="394"/>
      <c r="AZ41" s="143"/>
      <c r="BA41" s="143"/>
      <c r="BB41" s="143"/>
      <c r="BC41" s="143"/>
      <c r="BD41" s="143"/>
      <c r="BE41" s="394"/>
      <c r="BF41" s="143"/>
      <c r="BG41" s="143"/>
      <c r="BH41" s="143"/>
      <c r="BI41" s="143"/>
      <c r="BJ41" s="143"/>
      <c r="BK41" s="394"/>
      <c r="BL41" s="143"/>
      <c r="BM41" s="143"/>
      <c r="BN41" s="143"/>
      <c r="BO41" s="143"/>
      <c r="BP41" s="143"/>
      <c r="BQ41" s="394"/>
      <c r="BR41" s="143"/>
      <c r="BS41" s="143"/>
      <c r="BT41" s="143"/>
      <c r="BU41" s="143"/>
      <c r="BV41" s="143">
        <f>SUM(BR41:BU41)</f>
        <v>0</v>
      </c>
      <c r="BW41" s="394"/>
      <c r="BX41" s="143"/>
      <c r="BY41" s="143"/>
      <c r="BZ41" s="143"/>
      <c r="CA41" s="143"/>
      <c r="CB41" s="143"/>
      <c r="CC41" s="153"/>
      <c r="CD41" s="143"/>
      <c r="CE41" s="143"/>
      <c r="CF41" s="143"/>
      <c r="CG41" s="143"/>
      <c r="CH41" s="143"/>
      <c r="CI41" s="153"/>
      <c r="CJ41" s="143"/>
      <c r="CK41" s="143"/>
      <c r="CL41" s="143"/>
      <c r="CM41" s="143"/>
      <c r="CN41" s="143"/>
      <c r="CO41" s="153"/>
      <c r="CP41" s="143"/>
      <c r="CQ41" s="143"/>
      <c r="CR41" s="143"/>
      <c r="CS41" s="143"/>
      <c r="CT41" s="143"/>
      <c r="CU41" s="153"/>
      <c r="CV41" s="144"/>
      <c r="CW41" s="144"/>
      <c r="CX41" s="144"/>
      <c r="CY41" s="144"/>
      <c r="CZ41" s="144"/>
    </row>
    <row r="42" spans="1:181" ht="15.45" customHeight="1" outlineLevel="2" thickBot="1">
      <c r="B42" s="60" t="s">
        <v>393</v>
      </c>
      <c r="C42" s="60" t="s">
        <v>394</v>
      </c>
      <c r="D42" s="278"/>
      <c r="F42" s="109">
        <v>0</v>
      </c>
      <c r="G42" s="109">
        <v>0</v>
      </c>
      <c r="H42" s="109">
        <v>0</v>
      </c>
      <c r="I42" s="403"/>
      <c r="J42" s="109">
        <v>-1424</v>
      </c>
      <c r="K42" s="109">
        <v>0</v>
      </c>
      <c r="L42" s="109">
        <v>0</v>
      </c>
      <c r="M42" s="109">
        <v>0</v>
      </c>
      <c r="N42" s="109">
        <v>-1424</v>
      </c>
      <c r="O42" s="394"/>
      <c r="P42" s="109">
        <v>-58</v>
      </c>
      <c r="Q42" s="109">
        <v>0</v>
      </c>
      <c r="R42" s="109">
        <v>0</v>
      </c>
      <c r="S42" s="109">
        <v>0</v>
      </c>
      <c r="T42" s="109">
        <v>-58</v>
      </c>
      <c r="U42" s="394"/>
      <c r="V42" s="109">
        <v>-70</v>
      </c>
      <c r="W42" s="109">
        <v>0</v>
      </c>
      <c r="X42" s="109">
        <v>0</v>
      </c>
      <c r="Y42" s="109">
        <v>0</v>
      </c>
      <c r="Z42" s="109">
        <v>-70</v>
      </c>
      <c r="AA42" s="394"/>
      <c r="AB42" s="109">
        <v>2</v>
      </c>
      <c r="AC42" s="109">
        <v>0</v>
      </c>
      <c r="AD42" s="109">
        <v>5</v>
      </c>
      <c r="AE42" s="109">
        <v>-38</v>
      </c>
      <c r="AF42" s="109">
        <v>-31</v>
      </c>
      <c r="AG42" s="394"/>
      <c r="AH42" s="109">
        <v>-119</v>
      </c>
      <c r="AI42" s="109">
        <v>154</v>
      </c>
      <c r="AJ42" s="109">
        <v>20</v>
      </c>
      <c r="AK42" s="109">
        <v>-44</v>
      </c>
      <c r="AL42" s="109">
        <f t="shared" si="8"/>
        <v>11</v>
      </c>
      <c r="AM42" s="394"/>
      <c r="AN42" s="109">
        <v>-61</v>
      </c>
      <c r="AO42" s="109">
        <v>-26</v>
      </c>
      <c r="AP42" s="109">
        <v>-23</v>
      </c>
      <c r="AQ42" s="109">
        <v>-40</v>
      </c>
      <c r="AR42" s="109">
        <v>-150</v>
      </c>
      <c r="AS42" s="394"/>
      <c r="AT42" s="109">
        <v>-42</v>
      </c>
      <c r="AU42" s="109">
        <v>1174</v>
      </c>
      <c r="AV42" s="109">
        <v>17</v>
      </c>
      <c r="AW42" s="109">
        <v>-47</v>
      </c>
      <c r="AX42" s="109">
        <f t="shared" si="0"/>
        <v>1102</v>
      </c>
      <c r="AY42" s="394"/>
      <c r="AZ42" s="109">
        <v>-28</v>
      </c>
      <c r="BA42" s="109">
        <v>16096</v>
      </c>
      <c r="BB42" s="109">
        <v>-656</v>
      </c>
      <c r="BC42" s="109">
        <v>-741</v>
      </c>
      <c r="BD42" s="109">
        <f>SUM(AZ42:BC42)</f>
        <v>14671</v>
      </c>
      <c r="BE42" s="394"/>
      <c r="BF42" s="109">
        <v>-695</v>
      </c>
      <c r="BG42" s="109">
        <v>-1430</v>
      </c>
      <c r="BH42" s="109">
        <v>-1157</v>
      </c>
      <c r="BI42" s="109">
        <v>-1143</v>
      </c>
      <c r="BJ42" s="109">
        <f>SUM(BF42:BI42)</f>
        <v>-4425</v>
      </c>
      <c r="BK42" s="394"/>
      <c r="BL42" s="109">
        <v>4036</v>
      </c>
      <c r="BM42" s="109">
        <v>-609</v>
      </c>
      <c r="BN42" s="109">
        <v>-2191</v>
      </c>
      <c r="BO42" s="109">
        <v>-1747</v>
      </c>
      <c r="BP42" s="109">
        <f>BO42+BN42+BM42+BL42</f>
        <v>-511</v>
      </c>
      <c r="BQ42" s="394"/>
      <c r="BR42" s="109">
        <v>117</v>
      </c>
      <c r="BS42" s="109">
        <v>-2390</v>
      </c>
      <c r="BT42" s="109">
        <v>-1279</v>
      </c>
      <c r="BU42" s="109">
        <v>-803</v>
      </c>
      <c r="BV42" s="109">
        <f>SUM(BR42:BU42)</f>
        <v>-4355</v>
      </c>
      <c r="BW42" s="394"/>
      <c r="BX42" s="109">
        <v>-2554</v>
      </c>
      <c r="BY42" s="109">
        <v>1850</v>
      </c>
      <c r="BZ42" s="109">
        <v>0</v>
      </c>
      <c r="CA42" s="109">
        <v>0</v>
      </c>
      <c r="CB42" s="109">
        <v>-704</v>
      </c>
      <c r="CC42" s="153"/>
      <c r="CD42" s="109">
        <v>0</v>
      </c>
      <c r="CE42" s="109">
        <v>0</v>
      </c>
      <c r="CF42" s="109">
        <v>0</v>
      </c>
      <c r="CG42" s="109">
        <v>0</v>
      </c>
      <c r="CH42" s="109">
        <v>0</v>
      </c>
      <c r="CI42" s="153"/>
      <c r="CJ42" s="109">
        <v>0</v>
      </c>
      <c r="CK42" s="109">
        <v>0</v>
      </c>
      <c r="CL42" s="109">
        <v>0</v>
      </c>
      <c r="CM42" s="109">
        <v>0</v>
      </c>
      <c r="CN42" s="109">
        <v>0</v>
      </c>
      <c r="CO42" s="153"/>
      <c r="CP42" s="109"/>
      <c r="CQ42" s="109">
        <v>0</v>
      </c>
      <c r="CR42" s="109">
        <v>0</v>
      </c>
      <c r="CS42" s="109">
        <v>0</v>
      </c>
      <c r="CT42" s="109">
        <v>0</v>
      </c>
      <c r="CU42" s="153"/>
      <c r="CV42" s="109">
        <v>-6569</v>
      </c>
      <c r="CW42" s="109"/>
      <c r="CX42" s="109"/>
      <c r="CY42" s="109"/>
      <c r="CZ42" s="109">
        <f>SUM(CV42:CY42)</f>
        <v>-6569</v>
      </c>
    </row>
    <row r="43" spans="1:181" ht="15.45" customHeight="1" outlineLevel="2" thickBot="1">
      <c r="B43" s="65"/>
      <c r="C43" s="65"/>
      <c r="D43" s="278"/>
      <c r="E43" s="278"/>
      <c r="F43" s="143"/>
      <c r="G43" s="143"/>
      <c r="H43" s="143"/>
      <c r="I43" s="403"/>
      <c r="J43" s="143"/>
      <c r="K43" s="143"/>
      <c r="L43" s="143"/>
      <c r="M43" s="143"/>
      <c r="N43" s="143"/>
      <c r="O43" s="394"/>
      <c r="P43" s="143"/>
      <c r="Q43" s="143"/>
      <c r="R43" s="143"/>
      <c r="S43" s="143"/>
      <c r="T43" s="143"/>
      <c r="U43" s="394"/>
      <c r="V43" s="143"/>
      <c r="W43" s="143"/>
      <c r="X43" s="143"/>
      <c r="Y43" s="143"/>
      <c r="Z43" s="143"/>
      <c r="AA43" s="394"/>
      <c r="AB43" s="143"/>
      <c r="AC43" s="143"/>
      <c r="AD43" s="143"/>
      <c r="AE43" s="143"/>
      <c r="AF43" s="143"/>
      <c r="AG43" s="394"/>
      <c r="AH43" s="143"/>
      <c r="AI43" s="143"/>
      <c r="AJ43" s="143"/>
      <c r="AK43" s="143"/>
      <c r="AL43" s="143"/>
      <c r="AM43" s="394"/>
      <c r="AN43" s="143"/>
      <c r="AO43" s="143"/>
      <c r="AP43" s="143"/>
      <c r="AQ43" s="143"/>
      <c r="AR43" s="143"/>
      <c r="AS43" s="394"/>
      <c r="AT43" s="143"/>
      <c r="AU43" s="143"/>
      <c r="AV43" s="143"/>
      <c r="AW43" s="143"/>
      <c r="AX43" s="143"/>
      <c r="AY43" s="394"/>
      <c r="AZ43" s="143"/>
      <c r="BA43" s="143"/>
      <c r="BB43" s="143"/>
      <c r="BC43" s="143"/>
      <c r="BD43" s="143"/>
      <c r="BE43" s="394"/>
      <c r="BF43" s="143"/>
      <c r="BG43" s="143"/>
      <c r="BH43" s="143"/>
      <c r="BI43" s="143"/>
      <c r="BJ43" s="143"/>
      <c r="BK43" s="394"/>
      <c r="BL43" s="143"/>
      <c r="BM43" s="143"/>
      <c r="BN43" s="143"/>
      <c r="BO43" s="143"/>
      <c r="BP43" s="143"/>
      <c r="BQ43" s="394"/>
      <c r="BR43" s="143"/>
      <c r="BS43" s="143"/>
      <c r="BT43" s="143"/>
      <c r="BU43" s="143"/>
      <c r="BV43" s="143"/>
      <c r="BW43" s="394"/>
      <c r="BX43" s="143"/>
      <c r="BY43" s="143"/>
      <c r="BZ43" s="143"/>
      <c r="CA43" s="143"/>
      <c r="CB43" s="143"/>
      <c r="CC43" s="153"/>
      <c r="CD43" s="143"/>
      <c r="CE43" s="143"/>
      <c r="CF43" s="143"/>
      <c r="CG43" s="143"/>
      <c r="CH43" s="143"/>
      <c r="CI43" s="153"/>
      <c r="CJ43" s="143"/>
      <c r="CK43" s="143"/>
      <c r="CL43" s="143"/>
      <c r="CM43" s="143"/>
      <c r="CN43" s="143"/>
      <c r="CO43" s="153"/>
      <c r="CP43" s="143"/>
      <c r="CQ43" s="143"/>
      <c r="CR43" s="143"/>
      <c r="CS43" s="143"/>
      <c r="CT43" s="143"/>
      <c r="CU43" s="153"/>
      <c r="CV43" s="143"/>
      <c r="CW43" s="143"/>
      <c r="CX43" s="143"/>
      <c r="CY43" s="143"/>
      <c r="CZ43" s="143"/>
    </row>
    <row r="44" spans="1:181" ht="15.45" customHeight="1" outlineLevel="2" thickBot="1">
      <c r="B44" s="60" t="s">
        <v>395</v>
      </c>
      <c r="C44" s="60" t="s">
        <v>396</v>
      </c>
      <c r="D44" s="278"/>
      <c r="E44" s="278"/>
      <c r="F44" s="109">
        <v>-14843</v>
      </c>
      <c r="G44" s="109">
        <f>G45+G55</f>
        <v>-1077</v>
      </c>
      <c r="H44" s="109">
        <f>H45+H55</f>
        <v>-40066</v>
      </c>
      <c r="I44" s="403"/>
      <c r="J44" s="109">
        <v>12906</v>
      </c>
      <c r="K44" s="109">
        <f>K45+K55</f>
        <v>-17339</v>
      </c>
      <c r="L44" s="109">
        <f>L45+L55</f>
        <v>-75735</v>
      </c>
      <c r="M44" s="109">
        <f>M45+M55</f>
        <v>-228</v>
      </c>
      <c r="N44" s="109">
        <f>N45+N55</f>
        <v>-80396</v>
      </c>
      <c r="O44" s="394"/>
      <c r="P44" s="109">
        <f>P45+P55</f>
        <v>-36651.800000000017</v>
      </c>
      <c r="Q44" s="109">
        <f>Q45+Q55</f>
        <v>-20464</v>
      </c>
      <c r="R44" s="109">
        <f>R45+R55</f>
        <v>25967</v>
      </c>
      <c r="S44" s="109">
        <f>S45+S55</f>
        <v>36858</v>
      </c>
      <c r="T44" s="109">
        <f>T45+T55</f>
        <v>5708</v>
      </c>
      <c r="U44" s="394"/>
      <c r="V44" s="109">
        <f>V45+V55</f>
        <v>7951</v>
      </c>
      <c r="W44" s="109">
        <f>W45+W55</f>
        <v>-30184</v>
      </c>
      <c r="X44" s="109">
        <f>X45+X55</f>
        <v>-21339</v>
      </c>
      <c r="Y44" s="109">
        <f>Y45+Y55</f>
        <v>49458</v>
      </c>
      <c r="Z44" s="109">
        <f>Z45+Z55</f>
        <v>5886</v>
      </c>
      <c r="AA44" s="394">
        <f t="shared" ref="AA44:AF44" si="15">AA45+AA55</f>
        <v>0</v>
      </c>
      <c r="AB44" s="109">
        <f t="shared" si="15"/>
        <v>10473</v>
      </c>
      <c r="AC44" s="109">
        <f t="shared" si="15"/>
        <v>-35627</v>
      </c>
      <c r="AD44" s="109">
        <f t="shared" si="15"/>
        <v>-40928</v>
      </c>
      <c r="AE44" s="109">
        <f t="shared" si="15"/>
        <v>13222</v>
      </c>
      <c r="AF44" s="109">
        <f t="shared" si="15"/>
        <v>-52860</v>
      </c>
      <c r="AG44" s="394"/>
      <c r="AH44" s="109">
        <f>AH45+AH55</f>
        <v>-1419</v>
      </c>
      <c r="AI44" s="109">
        <f>AI45+AI55</f>
        <v>-33067</v>
      </c>
      <c r="AJ44" s="109">
        <f>AJ45+AJ55</f>
        <v>-76969</v>
      </c>
      <c r="AK44" s="109">
        <f>AK45+AK55</f>
        <v>15467</v>
      </c>
      <c r="AL44" s="109">
        <f>AL45+AL55</f>
        <v>-95988</v>
      </c>
      <c r="AM44" s="394"/>
      <c r="AN44" s="109">
        <f>AN45+AN55</f>
        <v>-5842</v>
      </c>
      <c r="AO44" s="109">
        <f>AO45+AO55</f>
        <v>-15293</v>
      </c>
      <c r="AP44" s="109">
        <f>AP45+AP55</f>
        <v>-10855</v>
      </c>
      <c r="AQ44" s="109">
        <f>AQ45+AQ55</f>
        <v>1235</v>
      </c>
      <c r="AR44" s="109">
        <f>AR45+AR55</f>
        <v>-30755</v>
      </c>
      <c r="AS44" s="394"/>
      <c r="AT44" s="109">
        <f>AT45+AT55</f>
        <v>14763</v>
      </c>
      <c r="AU44" s="109">
        <f>AU45+AU55</f>
        <v>-5967</v>
      </c>
      <c r="AV44" s="109">
        <f>AV45+AV55</f>
        <v>-14563</v>
      </c>
      <c r="AW44" s="109">
        <f>AW45+AW55</f>
        <v>18689</v>
      </c>
      <c r="AX44" s="109">
        <f>AX45+AX55</f>
        <v>12922</v>
      </c>
      <c r="AY44" s="394"/>
      <c r="AZ44" s="109">
        <f>AZ45+AZ55</f>
        <v>1283</v>
      </c>
      <c r="BA44" s="109">
        <f>BA45+BA55</f>
        <v>-17324</v>
      </c>
      <c r="BB44" s="109">
        <f>BB45+BB55</f>
        <v>-1367</v>
      </c>
      <c r="BC44" s="109">
        <f>BC45+BC55</f>
        <v>8852</v>
      </c>
      <c r="BD44" s="109">
        <f>BD45+BD55</f>
        <v>-8556</v>
      </c>
      <c r="BE44" s="394"/>
      <c r="BF44" s="109">
        <f>BF45+BF55</f>
        <v>11240</v>
      </c>
      <c r="BG44" s="109">
        <f>BG45+BG55</f>
        <v>5784</v>
      </c>
      <c r="BH44" s="109">
        <f>BH45+BH55</f>
        <v>3068</v>
      </c>
      <c r="BI44" s="109">
        <f>BI45+BI55</f>
        <v>13352</v>
      </c>
      <c r="BJ44" s="109">
        <f>BJ45+BJ55</f>
        <v>33444</v>
      </c>
      <c r="BK44" s="394"/>
      <c r="BL44" s="109">
        <f>BL45+BL55</f>
        <v>-19411</v>
      </c>
      <c r="BM44" s="109">
        <f>BM45+BM55</f>
        <v>-6898</v>
      </c>
      <c r="BN44" s="109">
        <f>BN45+BN55</f>
        <v>1179</v>
      </c>
      <c r="BO44" s="109">
        <f>BO45+BO55</f>
        <v>63504</v>
      </c>
      <c r="BP44" s="109">
        <f>BP45+BP55</f>
        <v>38374</v>
      </c>
      <c r="BQ44" s="394"/>
      <c r="BR44" s="109">
        <f>BR45+BR55</f>
        <v>2871</v>
      </c>
      <c r="BS44" s="109">
        <f>BS45+BS55</f>
        <v>13760</v>
      </c>
      <c r="BT44" s="109">
        <f>BT45+BT55</f>
        <v>10366</v>
      </c>
      <c r="BU44" s="109">
        <f>BU45+BU55</f>
        <v>5641</v>
      </c>
      <c r="BV44" s="109">
        <f>BV45+BV55</f>
        <v>32638</v>
      </c>
      <c r="BW44" s="394"/>
      <c r="BX44" s="109">
        <f>BX45+BX55</f>
        <v>-4048</v>
      </c>
      <c r="BY44" s="109">
        <f>BY45+BY55</f>
        <v>-6315</v>
      </c>
      <c r="BZ44" s="109">
        <f>BZ45+BZ55</f>
        <v>6135.0400000000009</v>
      </c>
      <c r="CA44" s="109">
        <f>CA45+CA55</f>
        <v>2668</v>
      </c>
      <c r="CB44" s="109">
        <f>CB45+CB55</f>
        <v>-1559.9599999999991</v>
      </c>
      <c r="CC44" s="153"/>
      <c r="CD44" s="109">
        <f>CD45+CD55</f>
        <v>-3869</v>
      </c>
      <c r="CE44" s="109">
        <f>CE45+CE55</f>
        <v>3177</v>
      </c>
      <c r="CF44" s="109">
        <f>CF45+CF55</f>
        <v>8091</v>
      </c>
      <c r="CG44" s="109">
        <f>CG45+CG55</f>
        <v>-7990</v>
      </c>
      <c r="CH44" s="109">
        <f>CH45+CH55</f>
        <v>-591</v>
      </c>
      <c r="CI44" s="153"/>
      <c r="CJ44" s="109">
        <f>CJ45+CJ55</f>
        <v>-14119</v>
      </c>
      <c r="CK44" s="109">
        <f>CK45+CK55</f>
        <v>-4381</v>
      </c>
      <c r="CL44" s="109">
        <f>CL45+CL55</f>
        <v>1087</v>
      </c>
      <c r="CM44" s="109">
        <f>CM45+CM55</f>
        <v>8378</v>
      </c>
      <c r="CN44" s="109">
        <f>CN45+CN55</f>
        <v>-6226</v>
      </c>
      <c r="CO44" s="153"/>
      <c r="CP44" s="109">
        <f>CP45+CP55+CP54</f>
        <v>8184</v>
      </c>
      <c r="CQ44" s="109">
        <f>CQ45+CQ55</f>
        <v>-867</v>
      </c>
      <c r="CR44" s="109">
        <f>CR45+CR55</f>
        <v>541</v>
      </c>
      <c r="CS44" s="109">
        <f>CS45+CS55</f>
        <v>2592</v>
      </c>
      <c r="CT44" s="109">
        <f>CT45+CT55</f>
        <v>9278</v>
      </c>
      <c r="CU44" s="153"/>
      <c r="CV44" s="109">
        <f>CV45+CV55</f>
        <v>4558</v>
      </c>
      <c r="CW44" s="109">
        <f>CW45+CW55</f>
        <v>2978</v>
      </c>
      <c r="CX44" s="109">
        <f>CX45+CX55</f>
        <v>3589</v>
      </c>
      <c r="CY44" s="109">
        <f>CY45+CY55</f>
        <v>6723</v>
      </c>
      <c r="CZ44" s="109">
        <f t="shared" si="6"/>
        <v>17848</v>
      </c>
    </row>
    <row r="45" spans="1:181" ht="15.45" customHeight="1" outlineLevel="2" thickBot="1">
      <c r="B45" s="60" t="s">
        <v>397</v>
      </c>
      <c r="C45" s="60" t="s">
        <v>398</v>
      </c>
      <c r="D45" s="278"/>
      <c r="E45" s="278"/>
      <c r="F45" s="109">
        <v>122189</v>
      </c>
      <c r="G45" s="109">
        <f>SUM(G46:G54)</f>
        <v>127999</v>
      </c>
      <c r="H45" s="109">
        <f>SUM(H46:H54)</f>
        <v>149223</v>
      </c>
      <c r="I45" s="403"/>
      <c r="J45" s="109">
        <f>SUM(J46:J54)</f>
        <v>181510</v>
      </c>
      <c r="K45" s="109">
        <f>SUM(K46:K54)</f>
        <v>-8754</v>
      </c>
      <c r="L45" s="109">
        <f>SUM(L46:L54)</f>
        <v>85790</v>
      </c>
      <c r="M45" s="109">
        <f>SUM(M46:M54)</f>
        <v>78964</v>
      </c>
      <c r="N45" s="109">
        <f>SUM(N46:N54)</f>
        <v>337510</v>
      </c>
      <c r="O45" s="394"/>
      <c r="P45" s="109">
        <f>SUM(P46:P54)</f>
        <v>105875.79999999999</v>
      </c>
      <c r="Q45" s="109">
        <f>SUM(Q46:Q54)</f>
        <v>42867</v>
      </c>
      <c r="R45" s="109">
        <f>SUM(R46:R54)</f>
        <v>59613</v>
      </c>
      <c r="S45" s="109">
        <f>SUM(S46:S54)</f>
        <v>104561</v>
      </c>
      <c r="T45" s="109">
        <f>SUM(T46:T54)</f>
        <v>312916</v>
      </c>
      <c r="U45" s="394"/>
      <c r="V45" s="109">
        <f t="shared" ref="V45:AF45" si="16">SUM(V46:V54)</f>
        <v>125684</v>
      </c>
      <c r="W45" s="109">
        <f t="shared" si="16"/>
        <v>43060</v>
      </c>
      <c r="X45" s="109">
        <f t="shared" si="16"/>
        <v>51669</v>
      </c>
      <c r="Y45" s="109">
        <f t="shared" si="16"/>
        <v>205690</v>
      </c>
      <c r="Z45" s="109">
        <f t="shared" si="16"/>
        <v>330491</v>
      </c>
      <c r="AA45" s="394">
        <f t="shared" si="16"/>
        <v>0</v>
      </c>
      <c r="AB45" s="109">
        <f t="shared" si="16"/>
        <v>380315</v>
      </c>
      <c r="AC45" s="109">
        <f t="shared" si="16"/>
        <v>252306</v>
      </c>
      <c r="AD45" s="109">
        <f t="shared" si="16"/>
        <v>137504</v>
      </c>
      <c r="AE45" s="109">
        <f t="shared" si="16"/>
        <v>185658</v>
      </c>
      <c r="AF45" s="109">
        <f t="shared" si="16"/>
        <v>955783</v>
      </c>
      <c r="AG45" s="394"/>
      <c r="AH45" s="109">
        <f>SUM(AH46:AH54)</f>
        <v>267508</v>
      </c>
      <c r="AI45" s="109">
        <f>SUM(AI46:AI54)</f>
        <v>216895</v>
      </c>
      <c r="AJ45" s="109">
        <f>SUM(AJ46:AJ54)</f>
        <v>177947</v>
      </c>
      <c r="AK45" s="109">
        <f>SUM(AK46:AK54)</f>
        <v>187273</v>
      </c>
      <c r="AL45" s="109">
        <f>SUM(AL46:AL54)</f>
        <v>849623</v>
      </c>
      <c r="AM45" s="394"/>
      <c r="AN45" s="109">
        <f>SUM(AN46:AN54)</f>
        <v>111148</v>
      </c>
      <c r="AO45" s="109">
        <f>SUM(AO46:AO54)</f>
        <v>137645</v>
      </c>
      <c r="AP45" s="109">
        <f>SUM(AP46:AP54)</f>
        <v>55015</v>
      </c>
      <c r="AQ45" s="109">
        <f>SUM(AQ46:AQ54)</f>
        <v>71605</v>
      </c>
      <c r="AR45" s="109">
        <f>SUM(AR46:AR54)</f>
        <v>375413</v>
      </c>
      <c r="AS45" s="394"/>
      <c r="AT45" s="109">
        <f>SUM(AT46:AT54)</f>
        <v>62930</v>
      </c>
      <c r="AU45" s="109">
        <f>SUM(AU46:AU54)</f>
        <v>44098</v>
      </c>
      <c r="AV45" s="109">
        <f>SUM(AV46:AV54)</f>
        <v>68479</v>
      </c>
      <c r="AW45" s="109">
        <f>SUM(AW46:AW54)</f>
        <v>135031</v>
      </c>
      <c r="AX45" s="109">
        <f>SUM(AX46:AX54)</f>
        <v>310538</v>
      </c>
      <c r="AY45" s="394"/>
      <c r="AZ45" s="109">
        <f>SUM(AZ46:AZ54)</f>
        <v>71945</v>
      </c>
      <c r="BA45" s="109">
        <f>SUM(BA46:BA54)</f>
        <v>14381</v>
      </c>
      <c r="BB45" s="109">
        <f>SUM(BB46:BB54)</f>
        <v>22917</v>
      </c>
      <c r="BC45" s="109">
        <f>SUM(BC46:BC54)</f>
        <v>20080</v>
      </c>
      <c r="BD45" s="109">
        <f>SUM(BD46:BD54)</f>
        <v>129323</v>
      </c>
      <c r="BE45" s="394"/>
      <c r="BF45" s="109">
        <f>SUM(BF46:BF54)</f>
        <v>38615</v>
      </c>
      <c r="BG45" s="109">
        <f>SUM(BG46:BG54)</f>
        <v>21147</v>
      </c>
      <c r="BH45" s="109">
        <f>SUM(BH46:BH54)</f>
        <v>25477</v>
      </c>
      <c r="BI45" s="109">
        <f>SUM(BI46:BI54)</f>
        <v>24851</v>
      </c>
      <c r="BJ45" s="109">
        <f>SUM(BJ46:BJ54)</f>
        <v>110090</v>
      </c>
      <c r="BK45" s="394"/>
      <c r="BL45" s="109">
        <f>SUM(BL46:BL54)</f>
        <v>44024</v>
      </c>
      <c r="BM45" s="109">
        <f>SUM(BM46:BM54)</f>
        <v>48839</v>
      </c>
      <c r="BN45" s="109">
        <f>SUM(BN46:BN54)</f>
        <v>18879</v>
      </c>
      <c r="BO45" s="109">
        <f>SUM(BO46:BO54)</f>
        <v>80902</v>
      </c>
      <c r="BP45" s="109">
        <f>SUM(BP46:BP54)</f>
        <v>192644</v>
      </c>
      <c r="BQ45" s="394"/>
      <c r="BR45" s="109">
        <f>SUM(BR46:BR54)</f>
        <v>31361</v>
      </c>
      <c r="BS45" s="109">
        <f>SUM(BS46:BS54)</f>
        <v>40548</v>
      </c>
      <c r="BT45" s="109">
        <f>SUM(BT46:BT54)</f>
        <v>19973</v>
      </c>
      <c r="BU45" s="109">
        <f>SUM(BU46:BU54)</f>
        <v>30670</v>
      </c>
      <c r="BV45" s="109">
        <f>SUM(BV46:BV54)</f>
        <v>122552</v>
      </c>
      <c r="BW45" s="394"/>
      <c r="BX45" s="109">
        <f>SUM(BX46:BX54)</f>
        <v>8538</v>
      </c>
      <c r="BY45" s="109">
        <f>SUM(BY46:BY54)</f>
        <v>10505</v>
      </c>
      <c r="BZ45" s="109">
        <f>SUM(BZ46:BZ54)</f>
        <v>12847.04</v>
      </c>
      <c r="CA45" s="109">
        <f>SUM(CA46:CA54)</f>
        <v>8161</v>
      </c>
      <c r="CB45" s="109">
        <f>SUM(CB46:CB54)</f>
        <v>40051.040000000001</v>
      </c>
      <c r="CC45" s="153"/>
      <c r="CD45" s="109">
        <f>SUM(CD46:CD54)</f>
        <v>-1654</v>
      </c>
      <c r="CE45" s="109">
        <f>SUM(CE46:CE54)</f>
        <v>15001</v>
      </c>
      <c r="CF45" s="109">
        <f>SUM(CF46:CF54)</f>
        <v>20383</v>
      </c>
      <c r="CG45" s="109">
        <f>SUM(CG46:CG54)</f>
        <v>4270</v>
      </c>
      <c r="CH45" s="109">
        <f>SUM(CH46:CH54)</f>
        <v>38000</v>
      </c>
      <c r="CI45" s="153"/>
      <c r="CJ45" s="109">
        <f>SUM(CJ46:CJ54)</f>
        <v>9711</v>
      </c>
      <c r="CK45" s="109">
        <f>SUM(CK46:CK54)</f>
        <v>8030</v>
      </c>
      <c r="CL45" s="109">
        <f>SUM(CL46:CL54)</f>
        <v>8024</v>
      </c>
      <c r="CM45" s="109">
        <f>SUM(CM46:CM54)</f>
        <v>13412</v>
      </c>
      <c r="CN45" s="109">
        <f>SUM(CN46:CN54)</f>
        <v>38073</v>
      </c>
      <c r="CO45" s="153"/>
      <c r="CP45" s="109">
        <f>SUM(CP46:CP54)</f>
        <v>5444</v>
      </c>
      <c r="CQ45" s="109">
        <f>SUM(CQ46:CQ54)</f>
        <v>5402</v>
      </c>
      <c r="CR45" s="109">
        <f>SUM(CR46:CR54)</f>
        <v>7043</v>
      </c>
      <c r="CS45" s="109">
        <f>SUM(CS46:CS54)</f>
        <v>7849</v>
      </c>
      <c r="CT45" s="109">
        <f>SUM(CT46:CT54)</f>
        <v>25738</v>
      </c>
      <c r="CU45" s="153"/>
      <c r="CV45" s="109">
        <f>SUM(CV46:CV54)</f>
        <v>15780</v>
      </c>
      <c r="CW45" s="109">
        <f>SUM(CW46:CW54)</f>
        <v>5656</v>
      </c>
      <c r="CX45" s="109">
        <f>SUM(CX46:CX54)</f>
        <v>12329</v>
      </c>
      <c r="CY45" s="109">
        <f>SUM(CY46:CY54)</f>
        <v>7841</v>
      </c>
      <c r="CZ45" s="109">
        <f t="shared" si="6"/>
        <v>41606</v>
      </c>
    </row>
    <row r="46" spans="1:181" ht="15.45" customHeight="1" outlineLevel="2">
      <c r="B46" s="288" t="s">
        <v>399</v>
      </c>
      <c r="C46" s="288" t="s">
        <v>400</v>
      </c>
      <c r="D46" s="117"/>
      <c r="E46" s="117"/>
      <c r="F46" s="406">
        <v>4187</v>
      </c>
      <c r="G46" s="406">
        <v>7000</v>
      </c>
      <c r="H46" s="406">
        <v>8917</v>
      </c>
      <c r="I46" s="393"/>
      <c r="J46" s="406">
        <v>4214</v>
      </c>
      <c r="K46" s="406">
        <v>3307</v>
      </c>
      <c r="L46" s="406">
        <v>5755</v>
      </c>
      <c r="M46" s="406">
        <v>6021</v>
      </c>
      <c r="N46" s="407">
        <v>19297</v>
      </c>
      <c r="O46" s="394"/>
      <c r="P46" s="406">
        <v>5020</v>
      </c>
      <c r="Q46" s="406">
        <v>5109</v>
      </c>
      <c r="R46" s="406">
        <v>7365</v>
      </c>
      <c r="S46" s="406">
        <v>11934</v>
      </c>
      <c r="T46" s="407">
        <v>29428</v>
      </c>
      <c r="U46" s="394"/>
      <c r="V46" s="406">
        <v>10278</v>
      </c>
      <c r="W46" s="406">
        <v>9598</v>
      </c>
      <c r="X46" s="406">
        <v>11278</v>
      </c>
      <c r="Y46" s="406">
        <v>15622</v>
      </c>
      <c r="Z46" s="407">
        <v>46776</v>
      </c>
      <c r="AA46" s="394"/>
      <c r="AB46" s="406">
        <v>15006</v>
      </c>
      <c r="AC46" s="406">
        <v>18600</v>
      </c>
      <c r="AD46" s="406">
        <v>19828</v>
      </c>
      <c r="AE46" s="406">
        <v>13576</v>
      </c>
      <c r="AF46" s="407">
        <v>67010</v>
      </c>
      <c r="AG46" s="394"/>
      <c r="AH46" s="406">
        <v>5566</v>
      </c>
      <c r="AI46" s="406">
        <v>1049</v>
      </c>
      <c r="AJ46" s="406">
        <v>583</v>
      </c>
      <c r="AK46" s="406">
        <v>995</v>
      </c>
      <c r="AL46" s="407">
        <f>SUM(AH46:AK46)</f>
        <v>8193</v>
      </c>
      <c r="AM46" s="394"/>
      <c r="AN46" s="406">
        <v>1449</v>
      </c>
      <c r="AO46" s="406">
        <v>907</v>
      </c>
      <c r="AP46" s="406">
        <v>1283</v>
      </c>
      <c r="AQ46" s="406">
        <v>1757</v>
      </c>
      <c r="AR46" s="407">
        <v>5396</v>
      </c>
      <c r="AS46" s="394"/>
      <c r="AT46" s="406">
        <v>707</v>
      </c>
      <c r="AU46" s="406">
        <v>1048</v>
      </c>
      <c r="AV46" s="406">
        <v>1693</v>
      </c>
      <c r="AW46" s="406">
        <v>2059</v>
      </c>
      <c r="AX46" s="407">
        <f t="shared" si="0"/>
        <v>5507</v>
      </c>
      <c r="AY46" s="394"/>
      <c r="AZ46" s="406">
        <v>2693</v>
      </c>
      <c r="BA46" s="406">
        <v>377</v>
      </c>
      <c r="BB46" s="406">
        <v>481</v>
      </c>
      <c r="BC46" s="406">
        <v>790</v>
      </c>
      <c r="BD46" s="407">
        <f>SUM(AZ46:BC46)</f>
        <v>4341</v>
      </c>
      <c r="BE46" s="394"/>
      <c r="BF46" s="406">
        <v>769</v>
      </c>
      <c r="BG46" s="406">
        <v>2335</v>
      </c>
      <c r="BH46" s="406">
        <v>2771</v>
      </c>
      <c r="BI46" s="406">
        <v>9508</v>
      </c>
      <c r="BJ46" s="407">
        <f>SUM(BF46:BI46)</f>
        <v>15383</v>
      </c>
      <c r="BK46" s="394"/>
      <c r="BL46" s="406">
        <v>6383</v>
      </c>
      <c r="BM46" s="406">
        <v>12428</v>
      </c>
      <c r="BN46" s="406">
        <v>9447</v>
      </c>
      <c r="BO46" s="406">
        <v>11251</v>
      </c>
      <c r="BP46" s="407">
        <f t="shared" ref="BP46:BP65" si="17">BO46+BN46+BM46+BL46</f>
        <v>39509</v>
      </c>
      <c r="BQ46" s="394"/>
      <c r="BR46" s="406">
        <v>2819</v>
      </c>
      <c r="BS46" s="406">
        <v>1432</v>
      </c>
      <c r="BT46" s="406">
        <v>1851</v>
      </c>
      <c r="BU46" s="406">
        <v>3223</v>
      </c>
      <c r="BV46" s="407">
        <f>SUM(BR46:BU46)</f>
        <v>9325</v>
      </c>
      <c r="BW46" s="394"/>
      <c r="BX46" s="406">
        <v>1706</v>
      </c>
      <c r="BY46" s="406">
        <v>1780</v>
      </c>
      <c r="BZ46" s="406">
        <v>2652.04</v>
      </c>
      <c r="CA46" s="406">
        <v>3346</v>
      </c>
      <c r="CB46" s="407">
        <v>9484.0400000000009</v>
      </c>
      <c r="CC46" s="153"/>
      <c r="CD46" s="86">
        <v>1417</v>
      </c>
      <c r="CE46" s="86">
        <v>1030</v>
      </c>
      <c r="CF46" s="86">
        <v>1383</v>
      </c>
      <c r="CG46" s="86">
        <v>1767</v>
      </c>
      <c r="CH46" s="291">
        <v>5598</v>
      </c>
      <c r="CI46" s="153"/>
      <c r="CJ46" s="86">
        <v>2245</v>
      </c>
      <c r="CK46" s="86">
        <v>2622</v>
      </c>
      <c r="CL46" s="86">
        <v>2999</v>
      </c>
      <c r="CM46" s="86">
        <v>4821</v>
      </c>
      <c r="CN46" s="291">
        <v>12686</v>
      </c>
      <c r="CO46" s="153"/>
      <c r="CP46" s="86">
        <v>4110</v>
      </c>
      <c r="CQ46" s="86">
        <v>4555</v>
      </c>
      <c r="CR46" s="86">
        <v>4532</v>
      </c>
      <c r="CS46" s="86">
        <v>5778</v>
      </c>
      <c r="CT46" s="291">
        <v>18975</v>
      </c>
      <c r="CU46" s="153"/>
      <c r="CV46" s="86">
        <v>4821</v>
      </c>
      <c r="CW46" s="86">
        <v>4626</v>
      </c>
      <c r="CX46" s="86">
        <v>4563</v>
      </c>
      <c r="CY46" s="86">
        <v>5559</v>
      </c>
      <c r="CZ46" s="291">
        <f t="shared" si="6"/>
        <v>19569</v>
      </c>
    </row>
    <row r="47" spans="1:181" ht="15.75" customHeight="1" outlineLevel="2">
      <c r="B47" s="117" t="s">
        <v>401</v>
      </c>
      <c r="C47" s="117" t="s">
        <v>402</v>
      </c>
      <c r="D47" s="117"/>
      <c r="E47" s="117"/>
      <c r="F47" s="289">
        <v>2255</v>
      </c>
      <c r="G47" s="289">
        <v>1080</v>
      </c>
      <c r="H47" s="289">
        <v>827</v>
      </c>
      <c r="I47" s="393"/>
      <c r="J47" s="289">
        <v>363</v>
      </c>
      <c r="K47" s="289">
        <v>420</v>
      </c>
      <c r="L47" s="289">
        <v>340</v>
      </c>
      <c r="M47" s="289">
        <v>289</v>
      </c>
      <c r="N47" s="290">
        <v>1413</v>
      </c>
      <c r="O47" s="394"/>
      <c r="P47" s="289">
        <v>115</v>
      </c>
      <c r="Q47" s="289">
        <v>-69</v>
      </c>
      <c r="R47" s="289">
        <v>867</v>
      </c>
      <c r="S47" s="289">
        <v>879</v>
      </c>
      <c r="T47" s="290">
        <v>1792</v>
      </c>
      <c r="U47" s="394"/>
      <c r="V47" s="289">
        <v>996</v>
      </c>
      <c r="W47" s="289">
        <v>969</v>
      </c>
      <c r="X47" s="289">
        <v>822</v>
      </c>
      <c r="Y47" s="289">
        <v>710</v>
      </c>
      <c r="Z47" s="290">
        <v>3497</v>
      </c>
      <c r="AA47" s="394"/>
      <c r="AB47" s="289">
        <v>1375</v>
      </c>
      <c r="AC47" s="289">
        <v>536</v>
      </c>
      <c r="AD47" s="289">
        <v>497</v>
      </c>
      <c r="AE47" s="289">
        <v>322</v>
      </c>
      <c r="AF47" s="290">
        <v>2730</v>
      </c>
      <c r="AG47" s="394"/>
      <c r="AH47" s="289">
        <v>198</v>
      </c>
      <c r="AI47" s="289">
        <v>654</v>
      </c>
      <c r="AJ47" s="289">
        <v>251</v>
      </c>
      <c r="AK47" s="289">
        <v>62</v>
      </c>
      <c r="AL47" s="290">
        <f>SUM(AH47:AK47)</f>
        <v>1165</v>
      </c>
      <c r="AM47" s="394"/>
      <c r="AN47" s="289">
        <v>1439</v>
      </c>
      <c r="AO47" s="289">
        <v>1702</v>
      </c>
      <c r="AP47" s="289">
        <v>322</v>
      </c>
      <c r="AQ47" s="289">
        <v>156</v>
      </c>
      <c r="AR47" s="290">
        <v>3619</v>
      </c>
      <c r="AS47" s="394"/>
      <c r="AT47" s="289">
        <v>270</v>
      </c>
      <c r="AU47" s="289">
        <v>113</v>
      </c>
      <c r="AV47" s="289">
        <v>128</v>
      </c>
      <c r="AW47" s="289">
        <v>111</v>
      </c>
      <c r="AX47" s="290">
        <f t="shared" si="0"/>
        <v>622</v>
      </c>
      <c r="AY47" s="394"/>
      <c r="AZ47" s="289">
        <v>196</v>
      </c>
      <c r="BA47" s="289">
        <v>-572</v>
      </c>
      <c r="BB47" s="289">
        <v>812</v>
      </c>
      <c r="BC47" s="289">
        <v>10026</v>
      </c>
      <c r="BD47" s="290">
        <f t="shared" ref="BD47:BD54" si="18">SUM(AZ47:BC47)</f>
        <v>10462</v>
      </c>
      <c r="BE47" s="394"/>
      <c r="BF47" s="289">
        <v>1606</v>
      </c>
      <c r="BG47" s="289">
        <v>677</v>
      </c>
      <c r="BH47" s="289">
        <v>1435</v>
      </c>
      <c r="BI47" s="289">
        <v>1160</v>
      </c>
      <c r="BJ47" s="290">
        <f>SUM(BF47:BI47)</f>
        <v>4878</v>
      </c>
      <c r="BK47" s="394"/>
      <c r="BL47" s="289">
        <v>1494</v>
      </c>
      <c r="BM47" s="289">
        <v>1451</v>
      </c>
      <c r="BN47" s="289">
        <v>1363</v>
      </c>
      <c r="BO47" s="289">
        <v>1198</v>
      </c>
      <c r="BP47" s="290">
        <f t="shared" si="17"/>
        <v>5506</v>
      </c>
      <c r="BQ47" s="394"/>
      <c r="BR47" s="289">
        <v>1029</v>
      </c>
      <c r="BS47" s="289">
        <v>1057</v>
      </c>
      <c r="BT47" s="289">
        <v>1260</v>
      </c>
      <c r="BU47" s="289">
        <v>1291</v>
      </c>
      <c r="BV47" s="290">
        <f t="shared" ref="BV47:BV54" si="19">SUM(BR47:BU47)</f>
        <v>4637</v>
      </c>
      <c r="BW47" s="394"/>
      <c r="BX47" s="289">
        <v>967</v>
      </c>
      <c r="BY47" s="289">
        <v>961</v>
      </c>
      <c r="BZ47" s="289">
        <v>357</v>
      </c>
      <c r="CA47" s="289">
        <v>350</v>
      </c>
      <c r="CB47" s="290">
        <v>2635</v>
      </c>
      <c r="CC47" s="153"/>
      <c r="CD47" s="80">
        <v>10444</v>
      </c>
      <c r="CE47" s="80">
        <v>241</v>
      </c>
      <c r="CF47" s="80">
        <v>-1944</v>
      </c>
      <c r="CG47" s="80">
        <v>349</v>
      </c>
      <c r="CH47" s="281">
        <v>11243</v>
      </c>
      <c r="CI47" s="153"/>
      <c r="CJ47" s="80">
        <v>451</v>
      </c>
      <c r="CK47" s="80">
        <v>487</v>
      </c>
      <c r="CL47" s="80">
        <v>-452</v>
      </c>
      <c r="CM47" s="80">
        <v>870</v>
      </c>
      <c r="CN47" s="281">
        <v>1812</v>
      </c>
      <c r="CO47" s="153"/>
      <c r="CP47" s="80">
        <v>526</v>
      </c>
      <c r="CQ47" s="80">
        <v>380</v>
      </c>
      <c r="CR47" s="80">
        <v>-834</v>
      </c>
      <c r="CS47" s="80">
        <v>1672</v>
      </c>
      <c r="CT47" s="281">
        <v>1744</v>
      </c>
      <c r="CU47" s="153"/>
      <c r="CV47" s="80">
        <v>1079</v>
      </c>
      <c r="CW47" s="80">
        <v>203</v>
      </c>
      <c r="CX47" s="80">
        <v>268</v>
      </c>
      <c r="CY47" s="80">
        <v>100</v>
      </c>
      <c r="CZ47" s="281">
        <f t="shared" si="6"/>
        <v>1650</v>
      </c>
    </row>
    <row r="48" spans="1:181" ht="15.75" customHeight="1" outlineLevel="2">
      <c r="B48" s="117" t="s">
        <v>403</v>
      </c>
      <c r="C48" s="117" t="s">
        <v>404</v>
      </c>
      <c r="D48" s="117"/>
      <c r="E48" s="117"/>
      <c r="F48" s="289">
        <v>0</v>
      </c>
      <c r="G48" s="289">
        <v>0</v>
      </c>
      <c r="H48" s="289">
        <v>0</v>
      </c>
      <c r="I48" s="393"/>
      <c r="J48" s="289">
        <v>0</v>
      </c>
      <c r="K48" s="289">
        <v>0</v>
      </c>
      <c r="L48" s="289" t="s">
        <v>76</v>
      </c>
      <c r="M48" s="289" t="s">
        <v>76</v>
      </c>
      <c r="N48" s="290">
        <v>0</v>
      </c>
      <c r="O48" s="394"/>
      <c r="P48" s="289" t="s">
        <v>76</v>
      </c>
      <c r="Q48" s="289">
        <v>61</v>
      </c>
      <c r="R48" s="289">
        <v>0</v>
      </c>
      <c r="S48" s="289">
        <v>0</v>
      </c>
      <c r="T48" s="290">
        <v>61</v>
      </c>
      <c r="U48" s="394"/>
      <c r="V48" s="289">
        <v>16</v>
      </c>
      <c r="W48" s="289">
        <v>1323</v>
      </c>
      <c r="X48" s="289">
        <v>425</v>
      </c>
      <c r="Y48" s="289"/>
      <c r="Z48" s="290">
        <v>1815</v>
      </c>
      <c r="AA48" s="394"/>
      <c r="AB48" s="289" t="s">
        <v>76</v>
      </c>
      <c r="AC48" s="289">
        <v>0</v>
      </c>
      <c r="AD48" s="289" t="s">
        <v>76</v>
      </c>
      <c r="AE48" s="289" t="s">
        <v>76</v>
      </c>
      <c r="AF48" s="290" t="s">
        <v>76</v>
      </c>
      <c r="AG48" s="394"/>
      <c r="AH48" s="289" t="s">
        <v>76</v>
      </c>
      <c r="AI48" s="289">
        <v>0</v>
      </c>
      <c r="AJ48" s="289">
        <v>0</v>
      </c>
      <c r="AK48" s="289">
        <v>0</v>
      </c>
      <c r="AL48" s="290" t="s">
        <v>76</v>
      </c>
      <c r="AM48" s="394"/>
      <c r="AN48" s="289">
        <v>0</v>
      </c>
      <c r="AO48" s="289">
        <v>0</v>
      </c>
      <c r="AP48" s="289">
        <v>0</v>
      </c>
      <c r="AQ48" s="289">
        <v>0</v>
      </c>
      <c r="AR48" s="290">
        <v>0</v>
      </c>
      <c r="AS48" s="394"/>
      <c r="AT48" s="289">
        <v>0</v>
      </c>
      <c r="AU48" s="289">
        <v>0</v>
      </c>
      <c r="AV48" s="289">
        <v>0</v>
      </c>
      <c r="AW48" s="289">
        <v>0</v>
      </c>
      <c r="AX48" s="290">
        <f t="shared" si="0"/>
        <v>0</v>
      </c>
      <c r="AY48" s="394"/>
      <c r="AZ48" s="289">
        <v>0</v>
      </c>
      <c r="BA48" s="289">
        <v>-161</v>
      </c>
      <c r="BB48" s="289">
        <v>321</v>
      </c>
      <c r="BC48" s="289">
        <v>0</v>
      </c>
      <c r="BD48" s="290">
        <f t="shared" si="18"/>
        <v>160</v>
      </c>
      <c r="BE48" s="394"/>
      <c r="BF48" s="289">
        <v>619</v>
      </c>
      <c r="BG48" s="289">
        <v>0</v>
      </c>
      <c r="BH48" s="289">
        <v>0</v>
      </c>
      <c r="BI48" s="289">
        <v>0</v>
      </c>
      <c r="BJ48" s="290">
        <f>SUM(BF48:BI48)</f>
        <v>619</v>
      </c>
      <c r="BK48" s="394"/>
      <c r="BL48" s="289">
        <v>0</v>
      </c>
      <c r="BM48" s="289">
        <v>0</v>
      </c>
      <c r="BN48" s="289">
        <v>0</v>
      </c>
      <c r="BO48" s="289">
        <v>0</v>
      </c>
      <c r="BP48" s="290">
        <f t="shared" si="17"/>
        <v>0</v>
      </c>
      <c r="BQ48" s="394"/>
      <c r="BR48" s="289">
        <v>0</v>
      </c>
      <c r="BS48" s="289" t="s">
        <v>76</v>
      </c>
      <c r="BT48" s="289" t="s">
        <v>76</v>
      </c>
      <c r="BU48" s="289" t="s">
        <v>76</v>
      </c>
      <c r="BV48" s="290">
        <f t="shared" si="19"/>
        <v>0</v>
      </c>
      <c r="BW48" s="394"/>
      <c r="BX48" s="289">
        <v>0</v>
      </c>
      <c r="BY48" s="289">
        <v>0</v>
      </c>
      <c r="BZ48" s="289">
        <v>0</v>
      </c>
      <c r="CA48" s="289" t="s">
        <v>76</v>
      </c>
      <c r="CB48" s="290">
        <v>0</v>
      </c>
      <c r="CC48" s="153"/>
      <c r="CD48" s="80">
        <v>0</v>
      </c>
      <c r="CE48" s="80">
        <v>0</v>
      </c>
      <c r="CF48" s="80">
        <v>0</v>
      </c>
      <c r="CG48" s="80" t="s">
        <v>76</v>
      </c>
      <c r="CH48" s="281">
        <v>0</v>
      </c>
      <c r="CI48" s="153"/>
      <c r="CJ48" s="80" t="s">
        <v>76</v>
      </c>
      <c r="CK48" s="80">
        <v>1460</v>
      </c>
      <c r="CL48" s="80">
        <v>22</v>
      </c>
      <c r="CM48" s="80">
        <v>455</v>
      </c>
      <c r="CN48" s="281">
        <v>1939</v>
      </c>
      <c r="CO48" s="153"/>
      <c r="CP48" s="80">
        <v>189</v>
      </c>
      <c r="CQ48" s="80">
        <v>270</v>
      </c>
      <c r="CR48" s="80">
        <v>445</v>
      </c>
      <c r="CS48" s="80" t="s">
        <v>76</v>
      </c>
      <c r="CT48" s="281">
        <v>904</v>
      </c>
      <c r="CU48" s="153"/>
      <c r="CV48" s="80">
        <v>797</v>
      </c>
      <c r="CW48" s="80">
        <v>0</v>
      </c>
      <c r="CX48" s="80">
        <v>940</v>
      </c>
      <c r="CY48" s="80">
        <v>749</v>
      </c>
      <c r="CZ48" s="281">
        <f t="shared" si="6"/>
        <v>2486</v>
      </c>
    </row>
    <row r="49" spans="1:181" ht="15.75" customHeight="1" outlineLevel="2">
      <c r="B49" s="117" t="s">
        <v>405</v>
      </c>
      <c r="C49" s="117" t="s">
        <v>406</v>
      </c>
      <c r="D49" s="117"/>
      <c r="E49" s="117"/>
      <c r="F49" s="289">
        <v>8071</v>
      </c>
      <c r="G49" s="289">
        <v>3781</v>
      </c>
      <c r="H49" s="289">
        <v>12704</v>
      </c>
      <c r="I49" s="393"/>
      <c r="J49" s="289">
        <v>4281</v>
      </c>
      <c r="K49" s="289">
        <v>10541</v>
      </c>
      <c r="L49" s="289">
        <v>4847</v>
      </c>
      <c r="M49" s="289">
        <v>5824</v>
      </c>
      <c r="N49" s="290">
        <v>25492</v>
      </c>
      <c r="O49" s="394"/>
      <c r="P49" s="289">
        <f>5904+0.4</f>
        <v>5904.4</v>
      </c>
      <c r="Q49" s="289">
        <v>1323</v>
      </c>
      <c r="R49" s="289">
        <v>1365</v>
      </c>
      <c r="S49" s="289">
        <v>2011</v>
      </c>
      <c r="T49" s="290">
        <v>10603</v>
      </c>
      <c r="U49" s="394"/>
      <c r="V49" s="289">
        <v>7410</v>
      </c>
      <c r="W49" s="289">
        <v>4096</v>
      </c>
      <c r="X49" s="289">
        <v>5428</v>
      </c>
      <c r="Y49" s="289">
        <v>27827</v>
      </c>
      <c r="Z49" s="290">
        <v>44710</v>
      </c>
      <c r="AA49" s="394"/>
      <c r="AB49" s="289">
        <v>13520</v>
      </c>
      <c r="AC49" s="289">
        <v>7683</v>
      </c>
      <c r="AD49" s="289">
        <v>4528</v>
      </c>
      <c r="AE49" s="289">
        <v>5986</v>
      </c>
      <c r="AF49" s="290">
        <v>31717</v>
      </c>
      <c r="AG49" s="394"/>
      <c r="AH49" s="289">
        <v>3440</v>
      </c>
      <c r="AI49" s="289">
        <v>10494</v>
      </c>
      <c r="AJ49" s="289">
        <v>2504</v>
      </c>
      <c r="AK49" s="289">
        <v>3819</v>
      </c>
      <c r="AL49" s="290">
        <f t="shared" ref="AL49:AL66" si="20">SUM(AH49:AK49)</f>
        <v>20257</v>
      </c>
      <c r="AM49" s="394"/>
      <c r="AN49" s="289">
        <v>5423</v>
      </c>
      <c r="AO49" s="289">
        <v>5168</v>
      </c>
      <c r="AP49" s="289">
        <v>652</v>
      </c>
      <c r="AQ49" s="289">
        <v>2795</v>
      </c>
      <c r="AR49" s="290">
        <v>14038</v>
      </c>
      <c r="AS49" s="394"/>
      <c r="AT49" s="289">
        <v>719</v>
      </c>
      <c r="AU49" s="289">
        <v>3735</v>
      </c>
      <c r="AV49" s="289">
        <v>11391</v>
      </c>
      <c r="AW49" s="289">
        <v>1265</v>
      </c>
      <c r="AX49" s="290">
        <f t="shared" si="0"/>
        <v>17110</v>
      </c>
      <c r="AY49" s="394"/>
      <c r="AZ49" s="289">
        <v>4889</v>
      </c>
      <c r="BA49" s="289">
        <v>1463</v>
      </c>
      <c r="BB49" s="289">
        <v>5180</v>
      </c>
      <c r="BC49" s="289">
        <v>526</v>
      </c>
      <c r="BD49" s="290">
        <f t="shared" si="18"/>
        <v>12058</v>
      </c>
      <c r="BE49" s="394"/>
      <c r="BF49" s="289">
        <v>2169</v>
      </c>
      <c r="BG49" s="289">
        <v>976</v>
      </c>
      <c r="BH49" s="289">
        <v>7252</v>
      </c>
      <c r="BI49" s="289">
        <v>769</v>
      </c>
      <c r="BJ49" s="290">
        <f>SUM(BF49:BI49)</f>
        <v>11166</v>
      </c>
      <c r="BK49" s="394"/>
      <c r="BL49" s="289">
        <v>-4070</v>
      </c>
      <c r="BM49" s="289">
        <v>-2493</v>
      </c>
      <c r="BN49" s="289">
        <v>1730</v>
      </c>
      <c r="BO49" s="289">
        <v>13766</v>
      </c>
      <c r="BP49" s="290">
        <f t="shared" si="17"/>
        <v>8933</v>
      </c>
      <c r="BQ49" s="394"/>
      <c r="BR49" s="289">
        <v>259</v>
      </c>
      <c r="BS49" s="289">
        <v>7700</v>
      </c>
      <c r="BT49" s="289">
        <v>3275</v>
      </c>
      <c r="BU49" s="289">
        <v>3486</v>
      </c>
      <c r="BV49" s="290">
        <f t="shared" si="19"/>
        <v>14720</v>
      </c>
      <c r="BW49" s="394"/>
      <c r="BX49" s="289">
        <v>844</v>
      </c>
      <c r="BY49" s="289">
        <v>4309</v>
      </c>
      <c r="BZ49" s="289">
        <v>858</v>
      </c>
      <c r="CA49" s="289" t="s">
        <v>76</v>
      </c>
      <c r="CB49" s="290">
        <v>6011</v>
      </c>
      <c r="CC49" s="153"/>
      <c r="CD49" s="80">
        <v>2205</v>
      </c>
      <c r="CE49" s="80">
        <v>1407</v>
      </c>
      <c r="CF49" s="80">
        <v>1504</v>
      </c>
      <c r="CG49" s="80" t="s">
        <v>76</v>
      </c>
      <c r="CH49" s="281">
        <v>5116</v>
      </c>
      <c r="CI49" s="153"/>
      <c r="CJ49" s="80">
        <v>2881</v>
      </c>
      <c r="CK49" s="80">
        <v>71</v>
      </c>
      <c r="CL49" s="80">
        <v>1084</v>
      </c>
      <c r="CM49" s="80">
        <v>486</v>
      </c>
      <c r="CN49" s="281">
        <v>2961</v>
      </c>
      <c r="CO49" s="153"/>
      <c r="CP49" s="80">
        <v>-610</v>
      </c>
      <c r="CQ49" s="80">
        <v>-163</v>
      </c>
      <c r="CR49" s="80">
        <v>406</v>
      </c>
      <c r="CS49" s="80">
        <v>367</v>
      </c>
      <c r="CT49" s="281">
        <v>0</v>
      </c>
      <c r="CU49" s="153"/>
      <c r="CV49" s="80"/>
      <c r="CW49" s="80"/>
      <c r="CX49" s="80"/>
      <c r="CY49" s="80"/>
      <c r="CZ49" s="281">
        <f t="shared" si="6"/>
        <v>0</v>
      </c>
    </row>
    <row r="50" spans="1:181" ht="15.75" customHeight="1" outlineLevel="2">
      <c r="B50" s="117" t="s">
        <v>407</v>
      </c>
      <c r="C50" s="117" t="s">
        <v>408</v>
      </c>
      <c r="D50" s="117"/>
      <c r="E50" s="117"/>
      <c r="F50" s="289">
        <v>0</v>
      </c>
      <c r="G50" s="289">
        <v>0</v>
      </c>
      <c r="H50" s="289">
        <v>0</v>
      </c>
      <c r="I50" s="393"/>
      <c r="J50" s="289">
        <v>0</v>
      </c>
      <c r="K50" s="289">
        <v>0</v>
      </c>
      <c r="L50" s="289" t="s">
        <v>76</v>
      </c>
      <c r="M50" s="289" t="s">
        <v>76</v>
      </c>
      <c r="N50" s="290">
        <v>0</v>
      </c>
      <c r="O50" s="394"/>
      <c r="P50" s="289">
        <v>17407</v>
      </c>
      <c r="Q50" s="289" t="s">
        <v>76</v>
      </c>
      <c r="R50" s="289" t="s">
        <v>76</v>
      </c>
      <c r="S50" s="289" t="s">
        <v>76</v>
      </c>
      <c r="T50" s="290" t="s">
        <v>76</v>
      </c>
      <c r="U50" s="394"/>
      <c r="V50" s="289" t="s">
        <v>76</v>
      </c>
      <c r="W50" s="289" t="s">
        <v>76</v>
      </c>
      <c r="X50" s="289" t="s">
        <v>76</v>
      </c>
      <c r="Y50" s="289" t="s">
        <v>76</v>
      </c>
      <c r="Z50" s="290" t="s">
        <v>76</v>
      </c>
      <c r="AA50" s="394"/>
      <c r="AB50" s="289" t="s">
        <v>76</v>
      </c>
      <c r="AC50" s="289" t="s">
        <v>76</v>
      </c>
      <c r="AD50" s="289" t="s">
        <v>76</v>
      </c>
      <c r="AE50" s="289" t="s">
        <v>76</v>
      </c>
      <c r="AF50" s="290" t="s">
        <v>76</v>
      </c>
      <c r="AG50" s="394"/>
      <c r="AH50" s="289">
        <v>0</v>
      </c>
      <c r="AI50" s="289">
        <v>0</v>
      </c>
      <c r="AJ50" s="289">
        <v>0</v>
      </c>
      <c r="AK50" s="289">
        <v>0</v>
      </c>
      <c r="AL50" s="290">
        <f t="shared" si="20"/>
        <v>0</v>
      </c>
      <c r="AM50" s="394"/>
      <c r="AN50" s="289">
        <v>0</v>
      </c>
      <c r="AO50" s="289">
        <v>0</v>
      </c>
      <c r="AP50" s="289">
        <v>17854</v>
      </c>
      <c r="AQ50" s="289">
        <v>40609</v>
      </c>
      <c r="AR50" s="290" t="s">
        <v>76</v>
      </c>
      <c r="AS50" s="394"/>
      <c r="AT50" s="289">
        <v>39996</v>
      </c>
      <c r="AU50" s="289">
        <v>19544</v>
      </c>
      <c r="AV50" s="289">
        <v>38026</v>
      </c>
      <c r="AW50" s="289">
        <v>75433</v>
      </c>
      <c r="AX50" s="290">
        <f t="shared" si="0"/>
        <v>172999</v>
      </c>
      <c r="AY50" s="394"/>
      <c r="AZ50" s="289">
        <v>20323</v>
      </c>
      <c r="BA50" s="289">
        <v>6667</v>
      </c>
      <c r="BB50" s="289">
        <v>9405</v>
      </c>
      <c r="BC50" s="289">
        <v>2942</v>
      </c>
      <c r="BD50" s="290">
        <f t="shared" si="18"/>
        <v>39337</v>
      </c>
      <c r="BE50" s="394"/>
      <c r="BF50" s="289">
        <v>11697</v>
      </c>
      <c r="BG50" s="289">
        <v>976</v>
      </c>
      <c r="BH50" s="289">
        <v>-693</v>
      </c>
      <c r="BI50" s="289">
        <v>3838</v>
      </c>
      <c r="BJ50" s="290">
        <f>SUM(BF50:BI50)</f>
        <v>15818</v>
      </c>
      <c r="BK50" s="394"/>
      <c r="BL50" s="289">
        <v>8194</v>
      </c>
      <c r="BM50" s="289">
        <v>4044</v>
      </c>
      <c r="BN50" s="289">
        <v>1658</v>
      </c>
      <c r="BO50" s="289">
        <v>8603</v>
      </c>
      <c r="BP50" s="290">
        <f t="shared" si="17"/>
        <v>22499</v>
      </c>
      <c r="BQ50" s="394"/>
      <c r="BR50" s="289">
        <v>5553</v>
      </c>
      <c r="BS50" s="289">
        <v>15814</v>
      </c>
      <c r="BT50" s="289">
        <v>7933</v>
      </c>
      <c r="BU50" s="289">
        <v>12230</v>
      </c>
      <c r="BV50" s="290">
        <f t="shared" si="19"/>
        <v>41530</v>
      </c>
      <c r="BW50" s="394"/>
      <c r="BX50" s="289">
        <v>5790</v>
      </c>
      <c r="BY50" s="289">
        <v>5918</v>
      </c>
      <c r="BZ50" s="289">
        <v>7378</v>
      </c>
      <c r="CA50" s="289" t="s">
        <v>76</v>
      </c>
      <c r="CB50" s="290">
        <v>19086</v>
      </c>
      <c r="CC50" s="153"/>
      <c r="CD50" s="80">
        <v>-2057</v>
      </c>
      <c r="CE50" s="80">
        <v>347</v>
      </c>
      <c r="CF50" s="80">
        <v>1710</v>
      </c>
      <c r="CG50" s="80">
        <v>2154</v>
      </c>
      <c r="CH50" s="281">
        <v>0</v>
      </c>
      <c r="CI50" s="153"/>
      <c r="CJ50" s="80">
        <v>4134</v>
      </c>
      <c r="CK50" s="80">
        <v>1651</v>
      </c>
      <c r="CL50" s="80">
        <v>897</v>
      </c>
      <c r="CM50" s="80" t="s">
        <v>76</v>
      </c>
      <c r="CN50" s="281">
        <v>6682</v>
      </c>
      <c r="CO50" s="153"/>
      <c r="CP50" s="80">
        <v>57</v>
      </c>
      <c r="CQ50" s="80">
        <v>360</v>
      </c>
      <c r="CR50" s="80">
        <v>2526</v>
      </c>
      <c r="CS50" s="80">
        <v>0</v>
      </c>
      <c r="CT50" s="281">
        <v>2943</v>
      </c>
      <c r="CU50" s="153"/>
      <c r="CV50" s="80"/>
      <c r="CW50" s="80"/>
      <c r="CX50" s="80"/>
      <c r="CY50" s="80"/>
      <c r="CZ50" s="281">
        <f t="shared" si="6"/>
        <v>0</v>
      </c>
    </row>
    <row r="51" spans="1:181" ht="15.75" customHeight="1" outlineLevel="2">
      <c r="B51" s="117" t="s">
        <v>409</v>
      </c>
      <c r="C51" s="117" t="s">
        <v>410</v>
      </c>
      <c r="D51" s="117"/>
      <c r="E51" s="117"/>
      <c r="F51" s="289">
        <v>0</v>
      </c>
      <c r="G51" s="289">
        <v>0</v>
      </c>
      <c r="H51" s="289">
        <v>0</v>
      </c>
      <c r="I51" s="393"/>
      <c r="J51" s="289">
        <v>2210</v>
      </c>
      <c r="K51" s="289">
        <v>0</v>
      </c>
      <c r="L51" s="289" t="s">
        <v>76</v>
      </c>
      <c r="M51" s="289" t="s">
        <v>76</v>
      </c>
      <c r="N51" s="290">
        <v>2210</v>
      </c>
      <c r="O51" s="394"/>
      <c r="P51" s="289" t="s">
        <v>76</v>
      </c>
      <c r="Q51" s="289">
        <v>10525</v>
      </c>
      <c r="R51" s="289">
        <v>13440</v>
      </c>
      <c r="S51" s="289">
        <v>4</v>
      </c>
      <c r="T51" s="290">
        <v>41376</v>
      </c>
      <c r="U51" s="394"/>
      <c r="V51" s="289">
        <v>1</v>
      </c>
      <c r="W51" s="289">
        <v>-1434</v>
      </c>
      <c r="X51" s="289">
        <v>-1</v>
      </c>
      <c r="Y51" s="289">
        <v>19235</v>
      </c>
      <c r="Z51" s="290">
        <v>2887</v>
      </c>
      <c r="AA51" s="394"/>
      <c r="AB51" s="289">
        <v>5298</v>
      </c>
      <c r="AC51" s="289">
        <v>32330</v>
      </c>
      <c r="AD51" s="289">
        <v>-17229</v>
      </c>
      <c r="AE51" s="289">
        <v>17229</v>
      </c>
      <c r="AF51" s="290">
        <v>37628</v>
      </c>
      <c r="AG51" s="394"/>
      <c r="AH51" s="289">
        <v>0</v>
      </c>
      <c r="AI51" s="289">
        <v>1</v>
      </c>
      <c r="AJ51" s="289">
        <v>-1</v>
      </c>
      <c r="AK51" s="289">
        <v>2895</v>
      </c>
      <c r="AL51" s="290">
        <f t="shared" si="20"/>
        <v>2895</v>
      </c>
      <c r="AM51" s="394"/>
      <c r="AN51" s="289">
        <v>14409</v>
      </c>
      <c r="AO51" s="289">
        <v>1</v>
      </c>
      <c r="AP51" s="289">
        <v>0</v>
      </c>
      <c r="AQ51" s="289">
        <v>0</v>
      </c>
      <c r="AR51" s="290">
        <v>15246</v>
      </c>
      <c r="AS51" s="394"/>
      <c r="AT51" s="289" t="s">
        <v>76</v>
      </c>
      <c r="AU51" s="289" t="s">
        <v>76</v>
      </c>
      <c r="AV51" s="289">
        <v>0</v>
      </c>
      <c r="AW51" s="289">
        <v>0</v>
      </c>
      <c r="AX51" s="290" t="s">
        <v>76</v>
      </c>
      <c r="AY51" s="394"/>
      <c r="AZ51" s="289"/>
      <c r="BA51" s="289"/>
      <c r="BB51" s="289"/>
      <c r="BC51" s="289"/>
      <c r="BD51" s="290">
        <v>0</v>
      </c>
      <c r="BE51" s="394"/>
      <c r="BF51" s="289"/>
      <c r="BG51" s="289"/>
      <c r="BH51" s="289"/>
      <c r="BI51" s="289"/>
      <c r="BJ51" s="290">
        <v>0</v>
      </c>
      <c r="BK51" s="394"/>
      <c r="BL51" s="289"/>
      <c r="BM51" s="289"/>
      <c r="BN51" s="289"/>
      <c r="BO51" s="289"/>
      <c r="BP51" s="290">
        <v>0</v>
      </c>
      <c r="BQ51" s="394"/>
      <c r="BR51" s="289"/>
      <c r="BS51" s="289"/>
      <c r="BT51" s="289"/>
      <c r="BU51" s="289"/>
      <c r="BV51" s="290">
        <v>0</v>
      </c>
      <c r="BW51" s="394"/>
      <c r="BX51" s="289"/>
      <c r="BY51" s="289"/>
      <c r="BZ51" s="289"/>
      <c r="CA51" s="289"/>
      <c r="CB51" s="290">
        <v>0</v>
      </c>
      <c r="CC51" s="153"/>
      <c r="CD51" s="80"/>
      <c r="CE51" s="80"/>
      <c r="CF51" s="80"/>
      <c r="CG51" s="80"/>
      <c r="CH51" s="281">
        <v>0</v>
      </c>
      <c r="CI51" s="153"/>
      <c r="CJ51" s="80"/>
      <c r="CK51" s="80"/>
      <c r="CL51" s="80"/>
      <c r="CM51" s="80"/>
      <c r="CN51" s="281">
        <v>0</v>
      </c>
      <c r="CO51" s="153"/>
      <c r="CP51" s="80"/>
      <c r="CQ51" s="80"/>
      <c r="CR51" s="80"/>
      <c r="CS51" s="80"/>
      <c r="CT51" s="281">
        <v>0</v>
      </c>
      <c r="CU51" s="153"/>
      <c r="CV51" s="80"/>
      <c r="CW51" s="80"/>
      <c r="CX51" s="80"/>
      <c r="CY51" s="80"/>
      <c r="CZ51" s="281"/>
    </row>
    <row r="52" spans="1:181" ht="15.75" customHeight="1" outlineLevel="2">
      <c r="B52" s="117" t="s">
        <v>411</v>
      </c>
      <c r="C52" s="117" t="s">
        <v>412</v>
      </c>
      <c r="D52" s="117"/>
      <c r="E52" s="117"/>
      <c r="F52" s="289">
        <v>72609</v>
      </c>
      <c r="G52" s="289">
        <v>85445</v>
      </c>
      <c r="H52" s="289">
        <v>86575</v>
      </c>
      <c r="I52" s="393"/>
      <c r="J52" s="289">
        <v>95025</v>
      </c>
      <c r="K52" s="289">
        <v>-37379</v>
      </c>
      <c r="L52" s="289">
        <v>47555</v>
      </c>
      <c r="M52" s="289">
        <v>3362</v>
      </c>
      <c r="N52" s="290">
        <v>108563</v>
      </c>
      <c r="O52" s="394"/>
      <c r="P52" s="289">
        <v>48495</v>
      </c>
      <c r="Q52" s="289">
        <v>-18497</v>
      </c>
      <c r="R52" s="289">
        <v>-967</v>
      </c>
      <c r="S52" s="289">
        <v>52428</v>
      </c>
      <c r="T52" s="290">
        <v>81459</v>
      </c>
      <c r="U52" s="394"/>
      <c r="V52" s="289">
        <v>24925</v>
      </c>
      <c r="W52" s="289">
        <v>-26734</v>
      </c>
      <c r="X52" s="289">
        <v>30776</v>
      </c>
      <c r="Y52" s="289">
        <v>15557</v>
      </c>
      <c r="Z52" s="290">
        <v>36575</v>
      </c>
      <c r="AA52" s="394"/>
      <c r="AB52" s="289">
        <v>141662</v>
      </c>
      <c r="AC52" s="289">
        <v>-7254</v>
      </c>
      <c r="AD52" s="289">
        <v>62006</v>
      </c>
      <c r="AE52" s="289">
        <v>42559</v>
      </c>
      <c r="AF52" s="290">
        <v>238973</v>
      </c>
      <c r="AG52" s="394"/>
      <c r="AH52" s="289">
        <v>16629</v>
      </c>
      <c r="AI52" s="289">
        <v>66942</v>
      </c>
      <c r="AJ52" s="289">
        <v>39455</v>
      </c>
      <c r="AK52" s="289">
        <v>103979</v>
      </c>
      <c r="AL52" s="290">
        <f t="shared" si="20"/>
        <v>227005</v>
      </c>
      <c r="AM52" s="394"/>
      <c r="AN52" s="289">
        <v>19751</v>
      </c>
      <c r="AO52" s="289">
        <v>53537</v>
      </c>
      <c r="AP52" s="289">
        <v>0</v>
      </c>
      <c r="AQ52" s="289">
        <v>0</v>
      </c>
      <c r="AR52" s="290">
        <v>130915</v>
      </c>
      <c r="AS52" s="394"/>
      <c r="AT52" s="289" t="s">
        <v>76</v>
      </c>
      <c r="AU52" s="289" t="s">
        <v>76</v>
      </c>
      <c r="AV52" s="289">
        <v>0</v>
      </c>
      <c r="AW52" s="289">
        <v>0</v>
      </c>
      <c r="AX52" s="290" t="s">
        <v>76</v>
      </c>
      <c r="AY52" s="394"/>
      <c r="AZ52" s="289"/>
      <c r="BA52" s="289"/>
      <c r="BB52" s="289"/>
      <c r="BC52" s="289"/>
      <c r="BD52" s="290">
        <v>0</v>
      </c>
      <c r="BE52" s="394"/>
      <c r="BF52" s="289"/>
      <c r="BG52" s="289"/>
      <c r="BH52" s="289"/>
      <c r="BI52" s="289"/>
      <c r="BJ52" s="290">
        <v>0</v>
      </c>
      <c r="BK52" s="394"/>
      <c r="BL52" s="289"/>
      <c r="BM52" s="289"/>
      <c r="BN52" s="289"/>
      <c r="BO52" s="289"/>
      <c r="BP52" s="290">
        <v>0</v>
      </c>
      <c r="BQ52" s="394"/>
      <c r="BR52" s="289"/>
      <c r="BS52" s="289"/>
      <c r="BT52" s="289"/>
      <c r="BU52" s="289"/>
      <c r="BV52" s="290">
        <v>0</v>
      </c>
      <c r="BW52" s="394"/>
      <c r="BX52" s="289"/>
      <c r="BY52" s="289"/>
      <c r="BZ52" s="289"/>
      <c r="CA52" s="289"/>
      <c r="CB52" s="290">
        <v>0</v>
      </c>
      <c r="CC52" s="153"/>
      <c r="CD52" s="80"/>
      <c r="CE52" s="80"/>
      <c r="CF52" s="80"/>
      <c r="CG52" s="80"/>
      <c r="CH52" s="281">
        <v>0</v>
      </c>
      <c r="CI52" s="153"/>
      <c r="CJ52" s="80"/>
      <c r="CK52" s="80"/>
      <c r="CL52" s="80"/>
      <c r="CM52" s="80"/>
      <c r="CN52" s="281">
        <v>0</v>
      </c>
      <c r="CO52" s="153"/>
      <c r="CP52" s="80"/>
      <c r="CQ52" s="80"/>
      <c r="CR52" s="80"/>
      <c r="CS52" s="80"/>
      <c r="CT52" s="281">
        <v>0</v>
      </c>
      <c r="CU52" s="153"/>
      <c r="CV52" s="80"/>
      <c r="CW52" s="80"/>
      <c r="CX52" s="80"/>
      <c r="CY52" s="80"/>
      <c r="CZ52" s="281"/>
    </row>
    <row r="53" spans="1:181" ht="15.75" customHeight="1" outlineLevel="2">
      <c r="B53" s="117" t="s">
        <v>413</v>
      </c>
      <c r="C53" s="117" t="s">
        <v>414</v>
      </c>
      <c r="D53" s="117"/>
      <c r="E53" s="117"/>
      <c r="F53" s="289">
        <v>9812</v>
      </c>
      <c r="G53" s="289">
        <v>11622</v>
      </c>
      <c r="H53" s="289">
        <v>15402</v>
      </c>
      <c r="I53" s="393"/>
      <c r="J53" s="289">
        <v>24346</v>
      </c>
      <c r="K53" s="289">
        <v>8105</v>
      </c>
      <c r="L53" s="289">
        <v>18435</v>
      </c>
      <c r="M53" s="289">
        <v>18851</v>
      </c>
      <c r="N53" s="290">
        <v>69737</v>
      </c>
      <c r="O53" s="394"/>
      <c r="P53" s="289">
        <f>47573+0.4</f>
        <v>47573.4</v>
      </c>
      <c r="Q53" s="289">
        <v>13665</v>
      </c>
      <c r="R53" s="289">
        <v>15444</v>
      </c>
      <c r="S53" s="289">
        <v>23227</v>
      </c>
      <c r="T53" s="290">
        <v>99909</v>
      </c>
      <c r="U53" s="394"/>
      <c r="V53" s="289">
        <v>66692</v>
      </c>
      <c r="W53" s="289">
        <v>17273</v>
      </c>
      <c r="X53" s="289">
        <v>7736</v>
      </c>
      <c r="Y53" s="289">
        <v>20098</v>
      </c>
      <c r="Z53" s="290">
        <v>108969</v>
      </c>
      <c r="AA53" s="394"/>
      <c r="AB53" s="289">
        <v>52119</v>
      </c>
      <c r="AC53" s="289">
        <v>32467</v>
      </c>
      <c r="AD53" s="289">
        <v>14148</v>
      </c>
      <c r="AE53" s="289">
        <v>23254</v>
      </c>
      <c r="AF53" s="290">
        <v>121988</v>
      </c>
      <c r="AG53" s="394"/>
      <c r="AH53" s="289">
        <v>4829</v>
      </c>
      <c r="AI53" s="289">
        <v>8055</v>
      </c>
      <c r="AJ53" s="289">
        <v>24323</v>
      </c>
      <c r="AK53" s="289">
        <v>39678</v>
      </c>
      <c r="AL53" s="290">
        <f t="shared" si="20"/>
        <v>76885</v>
      </c>
      <c r="AM53" s="394"/>
      <c r="AN53" s="289">
        <v>17579</v>
      </c>
      <c r="AO53" s="289">
        <v>25119</v>
      </c>
      <c r="AP53" s="289">
        <v>2974</v>
      </c>
      <c r="AQ53" s="289">
        <v>4812</v>
      </c>
      <c r="AR53" s="290">
        <v>50484</v>
      </c>
      <c r="AS53" s="394"/>
      <c r="AT53" s="289">
        <v>8593</v>
      </c>
      <c r="AU53" s="289">
        <v>9860</v>
      </c>
      <c r="AV53" s="289">
        <v>23737</v>
      </c>
      <c r="AW53" s="289">
        <v>13421</v>
      </c>
      <c r="AX53" s="290">
        <f t="shared" si="0"/>
        <v>55611</v>
      </c>
      <c r="AY53" s="394"/>
      <c r="AZ53" s="289">
        <v>9777</v>
      </c>
      <c r="BA53" s="289">
        <v>3468</v>
      </c>
      <c r="BB53" s="289">
        <v>1646</v>
      </c>
      <c r="BC53" s="289">
        <v>1970</v>
      </c>
      <c r="BD53" s="290">
        <f t="shared" si="18"/>
        <v>16861</v>
      </c>
      <c r="BE53" s="394"/>
      <c r="BF53" s="289">
        <v>8242</v>
      </c>
      <c r="BG53" s="289">
        <v>1427</v>
      </c>
      <c r="BH53" s="289">
        <v>6292</v>
      </c>
      <c r="BI53" s="289">
        <v>3615</v>
      </c>
      <c r="BJ53" s="290">
        <v>19576</v>
      </c>
      <c r="BK53" s="394"/>
      <c r="BL53" s="289">
        <v>20032</v>
      </c>
      <c r="BM53" s="289">
        <v>18700</v>
      </c>
      <c r="BN53" s="289">
        <v>120</v>
      </c>
      <c r="BO53" s="289">
        <v>38596</v>
      </c>
      <c r="BP53" s="290">
        <f t="shared" si="17"/>
        <v>77448</v>
      </c>
      <c r="BQ53" s="394"/>
      <c r="BR53" s="289">
        <v>13648</v>
      </c>
      <c r="BS53" s="289">
        <v>367</v>
      </c>
      <c r="BT53" s="289">
        <v>2780</v>
      </c>
      <c r="BU53" s="289">
        <v>7409</v>
      </c>
      <c r="BV53" s="290">
        <f t="shared" si="19"/>
        <v>24204</v>
      </c>
      <c r="BW53" s="394"/>
      <c r="BX53" s="289">
        <v>-1232</v>
      </c>
      <c r="BY53" s="289">
        <v>-3550</v>
      </c>
      <c r="BZ53" s="289">
        <v>3389</v>
      </c>
      <c r="CA53" s="289">
        <v>1393</v>
      </c>
      <c r="CB53" s="290">
        <v>0</v>
      </c>
      <c r="CC53" s="153"/>
      <c r="CD53" s="80">
        <v>-7825</v>
      </c>
      <c r="CE53" s="80">
        <v>0</v>
      </c>
      <c r="CF53" s="80">
        <v>7825</v>
      </c>
      <c r="CG53" s="80">
        <v>0</v>
      </c>
      <c r="CH53" s="281">
        <v>0</v>
      </c>
      <c r="CI53" s="153"/>
      <c r="CJ53" s="80" t="s">
        <v>76</v>
      </c>
      <c r="CK53" s="80">
        <v>1739</v>
      </c>
      <c r="CL53" s="80">
        <v>1543</v>
      </c>
      <c r="CM53" s="80">
        <v>495</v>
      </c>
      <c r="CN53" s="281">
        <v>3777</v>
      </c>
      <c r="CO53" s="153"/>
      <c r="CP53" s="80" t="s">
        <v>76</v>
      </c>
      <c r="CQ53" s="80">
        <v>0</v>
      </c>
      <c r="CR53" s="80" t="s">
        <v>76</v>
      </c>
      <c r="CS53" s="80" t="s">
        <v>76</v>
      </c>
      <c r="CT53" s="281" t="s">
        <v>76</v>
      </c>
      <c r="CU53" s="153"/>
      <c r="CV53" s="80"/>
      <c r="CW53" s="80">
        <v>666</v>
      </c>
      <c r="CX53" s="80">
        <v>6558</v>
      </c>
      <c r="CY53" s="80">
        <v>0</v>
      </c>
      <c r="CZ53" s="281">
        <f t="shared" si="6"/>
        <v>7224</v>
      </c>
    </row>
    <row r="54" spans="1:181" ht="15.75" customHeight="1" outlineLevel="2" thickBot="1">
      <c r="B54" s="103" t="s">
        <v>415</v>
      </c>
      <c r="C54" s="103" t="s">
        <v>416</v>
      </c>
      <c r="D54" s="117"/>
      <c r="E54" s="117"/>
      <c r="F54" s="72">
        <v>25255</v>
      </c>
      <c r="G54" s="72">
        <v>19071</v>
      </c>
      <c r="H54" s="72">
        <v>24798</v>
      </c>
      <c r="I54" s="393"/>
      <c r="J54" s="72">
        <v>51071</v>
      </c>
      <c r="K54" s="72">
        <v>6252</v>
      </c>
      <c r="L54" s="72">
        <v>8858</v>
      </c>
      <c r="M54" s="72">
        <v>44617</v>
      </c>
      <c r="N54" s="399">
        <v>110798</v>
      </c>
      <c r="O54" s="394"/>
      <c r="P54" s="72">
        <v>-18639</v>
      </c>
      <c r="Q54" s="72">
        <v>30750</v>
      </c>
      <c r="R54" s="72">
        <v>22099</v>
      </c>
      <c r="S54" s="72">
        <v>14078</v>
      </c>
      <c r="T54" s="399">
        <v>48288</v>
      </c>
      <c r="U54" s="394"/>
      <c r="V54" s="72">
        <v>15366</v>
      </c>
      <c r="W54" s="72">
        <v>37969</v>
      </c>
      <c r="X54" s="72">
        <v>-4795</v>
      </c>
      <c r="Y54" s="72">
        <v>106641</v>
      </c>
      <c r="Z54" s="399">
        <v>85262</v>
      </c>
      <c r="AA54" s="394"/>
      <c r="AB54" s="72">
        <v>151335</v>
      </c>
      <c r="AC54" s="72">
        <v>167944</v>
      </c>
      <c r="AD54" s="72">
        <v>53726</v>
      </c>
      <c r="AE54" s="72">
        <v>82732</v>
      </c>
      <c r="AF54" s="399">
        <v>455737</v>
      </c>
      <c r="AG54" s="394"/>
      <c r="AH54" s="72">
        <v>236846</v>
      </c>
      <c r="AI54" s="72">
        <v>129700</v>
      </c>
      <c r="AJ54" s="72">
        <v>110832</v>
      </c>
      <c r="AK54" s="72">
        <v>35845</v>
      </c>
      <c r="AL54" s="399">
        <f t="shared" si="20"/>
        <v>513223</v>
      </c>
      <c r="AM54" s="394"/>
      <c r="AN54" s="72">
        <v>51098</v>
      </c>
      <c r="AO54" s="72">
        <v>51211</v>
      </c>
      <c r="AP54" s="72">
        <v>31930</v>
      </c>
      <c r="AQ54" s="72">
        <v>21476</v>
      </c>
      <c r="AR54" s="399">
        <v>155715</v>
      </c>
      <c r="AS54" s="394"/>
      <c r="AT54" s="72">
        <v>12645</v>
      </c>
      <c r="AU54" s="72">
        <v>9798</v>
      </c>
      <c r="AV54" s="72">
        <v>-6496</v>
      </c>
      <c r="AW54" s="72">
        <v>42742</v>
      </c>
      <c r="AX54" s="399">
        <v>58689</v>
      </c>
      <c r="AY54" s="394"/>
      <c r="AZ54" s="72">
        <v>34067</v>
      </c>
      <c r="BA54" s="72">
        <v>3139</v>
      </c>
      <c r="BB54" s="72">
        <v>5072</v>
      </c>
      <c r="BC54" s="72">
        <v>3826</v>
      </c>
      <c r="BD54" s="399">
        <f t="shared" si="18"/>
        <v>46104</v>
      </c>
      <c r="BE54" s="394"/>
      <c r="BF54" s="72">
        <v>13513</v>
      </c>
      <c r="BG54" s="72">
        <v>14756</v>
      </c>
      <c r="BH54" s="72">
        <v>8420</v>
      </c>
      <c r="BI54" s="72">
        <v>5961</v>
      </c>
      <c r="BJ54" s="399">
        <v>42650</v>
      </c>
      <c r="BK54" s="394"/>
      <c r="BL54" s="72">
        <v>11991</v>
      </c>
      <c r="BM54" s="72">
        <v>14709</v>
      </c>
      <c r="BN54" s="72">
        <v>4561</v>
      </c>
      <c r="BO54" s="72">
        <v>7488</v>
      </c>
      <c r="BP54" s="399">
        <f t="shared" si="17"/>
        <v>38749</v>
      </c>
      <c r="BQ54" s="394"/>
      <c r="BR54" s="72">
        <v>8053</v>
      </c>
      <c r="BS54" s="72">
        <v>14178</v>
      </c>
      <c r="BT54" s="72">
        <v>2874</v>
      </c>
      <c r="BU54" s="72">
        <v>3031</v>
      </c>
      <c r="BV54" s="399">
        <f t="shared" si="19"/>
        <v>28136</v>
      </c>
      <c r="BW54" s="394"/>
      <c r="BX54" s="72">
        <v>463</v>
      </c>
      <c r="BY54" s="72">
        <v>1087</v>
      </c>
      <c r="BZ54" s="72">
        <v>-1787</v>
      </c>
      <c r="CA54" s="72">
        <v>3072</v>
      </c>
      <c r="CB54" s="399">
        <v>2835</v>
      </c>
      <c r="CC54" s="153"/>
      <c r="CD54" s="64">
        <v>-5838</v>
      </c>
      <c r="CE54" s="64">
        <v>11976</v>
      </c>
      <c r="CF54" s="64">
        <v>9905</v>
      </c>
      <c r="CG54" s="64">
        <v>0</v>
      </c>
      <c r="CH54" s="195">
        <v>16043</v>
      </c>
      <c r="CI54" s="153"/>
      <c r="CJ54" s="64" t="s">
        <v>76</v>
      </c>
      <c r="CK54" s="64">
        <v>0</v>
      </c>
      <c r="CL54" s="64">
        <v>1931</v>
      </c>
      <c r="CM54" s="64">
        <v>6285</v>
      </c>
      <c r="CN54" s="195">
        <v>8216</v>
      </c>
      <c r="CO54" s="153"/>
      <c r="CP54" s="64">
        <v>1172</v>
      </c>
      <c r="CQ54" s="64">
        <v>0</v>
      </c>
      <c r="CR54" s="64">
        <v>-32</v>
      </c>
      <c r="CS54" s="64">
        <v>32</v>
      </c>
      <c r="CT54" s="195">
        <v>1172</v>
      </c>
      <c r="CU54" s="153"/>
      <c r="CV54" s="64">
        <v>9083</v>
      </c>
      <c r="CW54" s="64">
        <v>161</v>
      </c>
      <c r="CX54" s="64">
        <v>0</v>
      </c>
      <c r="CY54" s="64">
        <v>1433</v>
      </c>
      <c r="CZ54" s="195">
        <f t="shared" si="6"/>
        <v>10677</v>
      </c>
    </row>
    <row r="55" spans="1:181" ht="15.45" customHeight="1" outlineLevel="2" thickBot="1">
      <c r="B55" s="60" t="s">
        <v>417</v>
      </c>
      <c r="C55" s="60" t="s">
        <v>418</v>
      </c>
      <c r="D55" s="278"/>
      <c r="E55" s="278"/>
      <c r="F55" s="109">
        <f>SUM(F56:F66)</f>
        <v>-137032</v>
      </c>
      <c r="G55" s="109">
        <f>SUM(G56:G66)</f>
        <v>-129076</v>
      </c>
      <c r="H55" s="109">
        <f>SUM(H56:H66)</f>
        <v>-189289</v>
      </c>
      <c r="I55" s="403"/>
      <c r="J55" s="109">
        <f>SUM(J56:J66)</f>
        <v>-168604</v>
      </c>
      <c r="K55" s="109">
        <f>SUM(K56:K66)</f>
        <v>-8585</v>
      </c>
      <c r="L55" s="109">
        <f>SUM(L56:L66)</f>
        <v>-161525</v>
      </c>
      <c r="M55" s="109">
        <f>SUM(M56:M66)</f>
        <v>-79192</v>
      </c>
      <c r="N55" s="109">
        <f>SUM(N56:N66)</f>
        <v>-417906</v>
      </c>
      <c r="O55" s="394"/>
      <c r="P55" s="109">
        <f>SUM(P56:P66)</f>
        <v>-142527.6</v>
      </c>
      <c r="Q55" s="109">
        <f>SUM(Q56:Q66)</f>
        <v>-63331</v>
      </c>
      <c r="R55" s="109">
        <f>SUM(R56:R66)</f>
        <v>-33646</v>
      </c>
      <c r="S55" s="109">
        <f t="shared" ref="S55:AF55" si="21">SUM(S56:S66)</f>
        <v>-67703</v>
      </c>
      <c r="T55" s="109">
        <f t="shared" si="21"/>
        <v>-307208</v>
      </c>
      <c r="U55" s="394"/>
      <c r="V55" s="109">
        <f t="shared" si="21"/>
        <v>-117733</v>
      </c>
      <c r="W55" s="109">
        <f t="shared" si="21"/>
        <v>-73244</v>
      </c>
      <c r="X55" s="109">
        <f t="shared" si="21"/>
        <v>-73008</v>
      </c>
      <c r="Y55" s="109">
        <f t="shared" si="21"/>
        <v>-156232</v>
      </c>
      <c r="Z55" s="109">
        <f t="shared" si="21"/>
        <v>-324605</v>
      </c>
      <c r="AA55" s="394"/>
      <c r="AB55" s="109">
        <f>SUM(AB56:AB66)</f>
        <v>-369842</v>
      </c>
      <c r="AC55" s="109">
        <f t="shared" si="21"/>
        <v>-287933</v>
      </c>
      <c r="AD55" s="109">
        <f t="shared" si="21"/>
        <v>-178432</v>
      </c>
      <c r="AE55" s="109">
        <f t="shared" si="21"/>
        <v>-172436</v>
      </c>
      <c r="AF55" s="109">
        <f t="shared" si="21"/>
        <v>-1008643</v>
      </c>
      <c r="AG55" s="394"/>
      <c r="AH55" s="109">
        <f>SUM(AH56:AH66)</f>
        <v>-268927</v>
      </c>
      <c r="AI55" s="109">
        <f>SUM(AI56:AI66)</f>
        <v>-249962</v>
      </c>
      <c r="AJ55" s="109">
        <f>SUM(AJ56:AJ66)</f>
        <v>-254916</v>
      </c>
      <c r="AK55" s="109">
        <f>SUM(AK56:AK66)</f>
        <v>-171806</v>
      </c>
      <c r="AL55" s="109">
        <f>SUM(AL56:AL66)</f>
        <v>-945611</v>
      </c>
      <c r="AM55" s="394"/>
      <c r="AN55" s="109">
        <f>SUM(AN56:AN66)</f>
        <v>-116990</v>
      </c>
      <c r="AO55" s="109">
        <f>SUM(AO56:AO66)</f>
        <v>-152938</v>
      </c>
      <c r="AP55" s="109">
        <f>SUM(AP56:AP66)</f>
        <v>-65870</v>
      </c>
      <c r="AQ55" s="109">
        <f>SUM(AQ56:AQ66)</f>
        <v>-70370</v>
      </c>
      <c r="AR55" s="109">
        <f>SUM(AR56:AR66)</f>
        <v>-406168</v>
      </c>
      <c r="AS55" s="394"/>
      <c r="AT55" s="109">
        <f>SUM(AT56:AT66)</f>
        <v>-48167</v>
      </c>
      <c r="AU55" s="109">
        <f>SUM(AU56:AU66)</f>
        <v>-50065</v>
      </c>
      <c r="AV55" s="109">
        <f>SUM(AV56:AV66)</f>
        <v>-83042</v>
      </c>
      <c r="AW55" s="109">
        <f>SUM(AW56:AW66)</f>
        <v>-116342</v>
      </c>
      <c r="AX55" s="109">
        <f>SUM(AX56:AX66)</f>
        <v>-297616</v>
      </c>
      <c r="AY55" s="394"/>
      <c r="AZ55" s="109">
        <f>SUM(AZ56:AZ66)</f>
        <v>-70662</v>
      </c>
      <c r="BA55" s="109">
        <f>SUM(BA56:BA66)</f>
        <v>-31705</v>
      </c>
      <c r="BB55" s="109">
        <f>SUM(BB56:BB66)</f>
        <v>-24284</v>
      </c>
      <c r="BC55" s="109">
        <f>SUM(BC56:BC66)</f>
        <v>-11228</v>
      </c>
      <c r="BD55" s="109">
        <f>SUM(BD56:BD66)</f>
        <v>-137879</v>
      </c>
      <c r="BE55" s="394"/>
      <c r="BF55" s="109">
        <f>SUM(BF56:BF66)</f>
        <v>-27375</v>
      </c>
      <c r="BG55" s="109">
        <f>SUM(BG56:BG66)</f>
        <v>-15363</v>
      </c>
      <c r="BH55" s="109">
        <f>SUM(BH56:BH65)</f>
        <v>-22409</v>
      </c>
      <c r="BI55" s="109">
        <f>SUM(BI56:BI65)</f>
        <v>-11499</v>
      </c>
      <c r="BJ55" s="109">
        <f>SUM(BJ56:BJ66)</f>
        <v>-76646</v>
      </c>
      <c r="BK55" s="394"/>
      <c r="BL55" s="109">
        <f>SUM(BL56:BL66)</f>
        <v>-63435</v>
      </c>
      <c r="BM55" s="109">
        <f>SUM(BM56:BM66)</f>
        <v>-55737</v>
      </c>
      <c r="BN55" s="109">
        <f>SUM(BN56:BN66)</f>
        <v>-17700</v>
      </c>
      <c r="BO55" s="109">
        <f>SUM(BO56:BO66)</f>
        <v>-17398</v>
      </c>
      <c r="BP55" s="109">
        <f>SUM(BP56:BP66)</f>
        <v>-154270</v>
      </c>
      <c r="BQ55" s="394"/>
      <c r="BR55" s="109">
        <f>SUM(BR56:BR66)</f>
        <v>-28490</v>
      </c>
      <c r="BS55" s="109">
        <f>SUM(BS56:BS66)</f>
        <v>-26788</v>
      </c>
      <c r="BT55" s="109">
        <f>SUM(BT56:BT66)</f>
        <v>-9607</v>
      </c>
      <c r="BU55" s="109">
        <f>SUM(BU56:BU66)</f>
        <v>-25029</v>
      </c>
      <c r="BV55" s="109">
        <f>SUM(BV56:BV66)</f>
        <v>-89914</v>
      </c>
      <c r="BW55" s="394"/>
      <c r="BX55" s="109">
        <f>SUM(BX56:BX66)</f>
        <v>-12586</v>
      </c>
      <c r="BY55" s="109">
        <f>SUM(BY56:BY66)</f>
        <v>-16820</v>
      </c>
      <c r="BZ55" s="109">
        <f>SUM(BZ56:BZ66)</f>
        <v>-6712</v>
      </c>
      <c r="CA55" s="109">
        <f>SUM(CA56:CA66)</f>
        <v>-5493</v>
      </c>
      <c r="CB55" s="109">
        <f>SUM(CB56:CB66)</f>
        <v>-41611</v>
      </c>
      <c r="CC55" s="153"/>
      <c r="CD55" s="109">
        <f>SUM(CD56:CD66)</f>
        <v>-2215</v>
      </c>
      <c r="CE55" s="109">
        <f>SUM(CE56:CE66)</f>
        <v>-11824</v>
      </c>
      <c r="CF55" s="109">
        <f>SUM(CF56:CF66)</f>
        <v>-12292</v>
      </c>
      <c r="CG55" s="109">
        <f>SUM(CG56:CG66)</f>
        <v>-12260</v>
      </c>
      <c r="CH55" s="109">
        <f>SUM(CH56:CH66)</f>
        <v>-38591</v>
      </c>
      <c r="CI55" s="153"/>
      <c r="CJ55" s="109">
        <f>SUM(CJ56:CJ66)</f>
        <v>-23830</v>
      </c>
      <c r="CK55" s="109">
        <f>SUM(CK56:CK66)</f>
        <v>-12411</v>
      </c>
      <c r="CL55" s="109">
        <f>SUM(CL56:CL66)</f>
        <v>-6937</v>
      </c>
      <c r="CM55" s="109">
        <f>SUM(CM56:CM66)</f>
        <v>-5034</v>
      </c>
      <c r="CN55" s="109">
        <f>SUM(CN56:CN66)</f>
        <v>-44299</v>
      </c>
      <c r="CO55" s="153"/>
      <c r="CP55" s="109">
        <f>SUM(CP56:CP66)</f>
        <v>1568</v>
      </c>
      <c r="CQ55" s="109">
        <f>SUM(CQ56:CQ66)</f>
        <v>-6269</v>
      </c>
      <c r="CR55" s="109">
        <f>SUM(CR56:CR66)</f>
        <v>-6502</v>
      </c>
      <c r="CS55" s="109">
        <f>SUM(CS56:CS66)</f>
        <v>-5257</v>
      </c>
      <c r="CT55" s="109">
        <f>SUM(CT56:CT66)</f>
        <v>-16460</v>
      </c>
      <c r="CU55" s="153"/>
      <c r="CV55" s="109">
        <f>SUM(CV57:CV65)</f>
        <v>-11222</v>
      </c>
      <c r="CW55" s="109">
        <f>SUM(CW57:CW66)</f>
        <v>-2678</v>
      </c>
      <c r="CX55" s="109">
        <f>SUM(CX57:CX66)</f>
        <v>-8740</v>
      </c>
      <c r="CY55" s="109">
        <f>SUM(CY57:CY66)</f>
        <v>-1118</v>
      </c>
      <c r="CZ55" s="109">
        <f t="shared" si="6"/>
        <v>-23758</v>
      </c>
    </row>
    <row r="56" spans="1:181" s="287" customFormat="1" ht="15.75" customHeight="1" outlineLevel="2">
      <c r="A56" s="145"/>
      <c r="B56" s="124" t="s">
        <v>419</v>
      </c>
      <c r="C56" s="124" t="s">
        <v>420</v>
      </c>
      <c r="D56" s="117"/>
      <c r="E56" s="117"/>
      <c r="F56" s="289">
        <v>-283</v>
      </c>
      <c r="G56" s="400">
        <v>-746</v>
      </c>
      <c r="H56" s="400">
        <v>0</v>
      </c>
      <c r="I56" s="393"/>
      <c r="J56" s="400">
        <v>-182</v>
      </c>
      <c r="K56" s="400">
        <v>-160</v>
      </c>
      <c r="L56" s="400">
        <v>-290</v>
      </c>
      <c r="M56" s="400">
        <v>-351</v>
      </c>
      <c r="N56" s="402">
        <v>-983</v>
      </c>
      <c r="O56" s="394"/>
      <c r="P56" s="400">
        <v>-803</v>
      </c>
      <c r="Q56" s="400">
        <v>-258</v>
      </c>
      <c r="R56" s="400">
        <v>-292</v>
      </c>
      <c r="S56" s="400">
        <v>-424</v>
      </c>
      <c r="T56" s="402">
        <v>-1777</v>
      </c>
      <c r="U56" s="394"/>
      <c r="V56" s="400">
        <v>-431</v>
      </c>
      <c r="W56" s="400">
        <v>-437</v>
      </c>
      <c r="X56" s="400">
        <v>-513</v>
      </c>
      <c r="Y56" s="400">
        <v>-673</v>
      </c>
      <c r="Z56" s="402">
        <v>-2054</v>
      </c>
      <c r="AA56" s="394"/>
      <c r="AB56" s="400">
        <v>-677</v>
      </c>
      <c r="AC56" s="400">
        <v>-789</v>
      </c>
      <c r="AD56" s="400">
        <v>-836</v>
      </c>
      <c r="AE56" s="400">
        <v>-598</v>
      </c>
      <c r="AF56" s="402">
        <v>-2900</v>
      </c>
      <c r="AG56" s="394"/>
      <c r="AH56" s="400">
        <v>-357</v>
      </c>
      <c r="AI56" s="400">
        <v>-402</v>
      </c>
      <c r="AJ56" s="400">
        <v>-297</v>
      </c>
      <c r="AK56" s="400">
        <v>-327</v>
      </c>
      <c r="AL56" s="402">
        <f t="shared" si="20"/>
        <v>-1383</v>
      </c>
      <c r="AM56" s="394"/>
      <c r="AN56" s="400">
        <v>-694</v>
      </c>
      <c r="AO56" s="400">
        <v>-243</v>
      </c>
      <c r="AP56" s="400">
        <v>-436</v>
      </c>
      <c r="AQ56" s="400">
        <v>-83</v>
      </c>
      <c r="AR56" s="402">
        <v>-1456</v>
      </c>
      <c r="AS56" s="394"/>
      <c r="AT56" s="400">
        <v>-46</v>
      </c>
      <c r="AU56" s="400">
        <v>-67</v>
      </c>
      <c r="AV56" s="400">
        <v>-83</v>
      </c>
      <c r="AW56" s="400">
        <v>-98</v>
      </c>
      <c r="AX56" s="402">
        <f t="shared" si="0"/>
        <v>-294</v>
      </c>
      <c r="AY56" s="394"/>
      <c r="AZ56" s="400">
        <v>-502</v>
      </c>
      <c r="BA56" s="400">
        <v>-199</v>
      </c>
      <c r="BB56" s="400">
        <v>-91</v>
      </c>
      <c r="BC56" s="400">
        <v>-580</v>
      </c>
      <c r="BD56" s="402">
        <f>SUM(AZ56:BC56)</f>
        <v>-1372</v>
      </c>
      <c r="BE56" s="394"/>
      <c r="BF56" s="400">
        <v>-659</v>
      </c>
      <c r="BG56" s="400">
        <v>-328</v>
      </c>
      <c r="BH56" s="400">
        <v>-529</v>
      </c>
      <c r="BI56" s="400">
        <v>-1049</v>
      </c>
      <c r="BJ56" s="402">
        <f>SUM(BF56:BI56)</f>
        <v>-2565</v>
      </c>
      <c r="BK56" s="394"/>
      <c r="BL56" s="400">
        <v>-854</v>
      </c>
      <c r="BM56" s="400">
        <v>-3923</v>
      </c>
      <c r="BN56" s="400">
        <v>-2917</v>
      </c>
      <c r="BO56" s="400">
        <v>-2190</v>
      </c>
      <c r="BP56" s="402">
        <f t="shared" si="17"/>
        <v>-9884</v>
      </c>
      <c r="BQ56" s="394"/>
      <c r="BR56" s="400"/>
      <c r="BS56" s="400"/>
      <c r="BT56" s="400" t="s">
        <v>76</v>
      </c>
      <c r="BU56" s="400" t="s">
        <v>76</v>
      </c>
      <c r="BV56" s="402"/>
      <c r="BW56" s="394"/>
      <c r="BX56" s="400"/>
      <c r="BY56" s="400"/>
      <c r="BZ56" s="400"/>
      <c r="CA56" s="400"/>
      <c r="CB56" s="402"/>
      <c r="CC56" s="153"/>
      <c r="CD56" s="68"/>
      <c r="CE56" s="68"/>
      <c r="CF56" s="68"/>
      <c r="CG56" s="68"/>
      <c r="CH56" s="284"/>
      <c r="CI56" s="153"/>
      <c r="CJ56" s="68"/>
      <c r="CK56" s="68"/>
      <c r="CL56" s="68"/>
      <c r="CM56" s="68"/>
      <c r="CN56" s="284"/>
      <c r="CO56" s="153"/>
      <c r="CP56" s="68"/>
      <c r="CQ56" s="68"/>
      <c r="CR56" s="68"/>
      <c r="CS56" s="68"/>
      <c r="CT56" s="284"/>
      <c r="CU56" s="153"/>
      <c r="CV56" s="68"/>
      <c r="CW56" s="68"/>
      <c r="CX56" s="68"/>
      <c r="CY56" s="68"/>
      <c r="CZ56" s="284"/>
      <c r="DA56" s="145"/>
      <c r="DB56" s="145"/>
      <c r="DC56" s="145"/>
      <c r="DD56" s="145"/>
      <c r="DE56" s="145"/>
      <c r="DF56" s="145"/>
      <c r="DG56" s="145"/>
      <c r="DH56" s="145"/>
      <c r="DI56" s="145"/>
      <c r="DJ56" s="145"/>
      <c r="DK56" s="145"/>
      <c r="DL56" s="145"/>
      <c r="DM56" s="145"/>
      <c r="DN56" s="145"/>
      <c r="DO56" s="145"/>
      <c r="DP56" s="145"/>
      <c r="DQ56" s="145"/>
      <c r="DR56" s="145"/>
      <c r="DS56" s="145"/>
      <c r="DT56" s="145"/>
      <c r="DU56" s="145"/>
      <c r="DV56" s="145"/>
      <c r="DW56" s="145"/>
      <c r="DX56" s="145"/>
      <c r="DY56" s="145"/>
      <c r="DZ56" s="145"/>
      <c r="EA56" s="145"/>
      <c r="EB56" s="145"/>
      <c r="EC56" s="145"/>
      <c r="ED56" s="145"/>
      <c r="EE56" s="145"/>
      <c r="EF56" s="145"/>
      <c r="EG56" s="145"/>
      <c r="EH56" s="145"/>
      <c r="EI56" s="145"/>
      <c r="EJ56" s="145"/>
      <c r="EK56" s="145"/>
      <c r="EL56" s="145"/>
      <c r="EM56" s="145"/>
      <c r="EN56" s="145"/>
      <c r="EO56" s="145"/>
      <c r="EP56" s="145"/>
      <c r="EQ56" s="145"/>
      <c r="ER56" s="145"/>
      <c r="ES56" s="145"/>
      <c r="ET56" s="145"/>
      <c r="EU56" s="145"/>
      <c r="EV56" s="145"/>
      <c r="EW56" s="145"/>
      <c r="EX56" s="145"/>
      <c r="EY56" s="145"/>
      <c r="EZ56" s="145"/>
      <c r="FA56" s="145"/>
      <c r="FB56" s="145"/>
      <c r="FC56" s="145"/>
      <c r="FD56" s="145"/>
      <c r="FE56" s="145"/>
      <c r="FF56" s="145"/>
      <c r="FG56" s="145"/>
      <c r="FH56" s="145"/>
      <c r="FI56" s="145"/>
      <c r="FJ56" s="145"/>
      <c r="FK56" s="145"/>
      <c r="FL56" s="145"/>
      <c r="FM56" s="145"/>
      <c r="FN56" s="145"/>
      <c r="FO56" s="145"/>
      <c r="FP56" s="145"/>
      <c r="FQ56" s="145"/>
      <c r="FR56" s="145"/>
      <c r="FS56" s="145"/>
      <c r="FT56" s="145"/>
      <c r="FU56" s="145"/>
      <c r="FV56" s="145"/>
      <c r="FW56" s="145"/>
      <c r="FX56" s="145"/>
      <c r="FY56" s="145"/>
    </row>
    <row r="57" spans="1:181" ht="15.75" customHeight="1" outlineLevel="2">
      <c r="B57" s="117" t="s">
        <v>421</v>
      </c>
      <c r="C57" s="117" t="s">
        <v>422</v>
      </c>
      <c r="D57" s="117"/>
      <c r="E57" s="117"/>
      <c r="F57" s="289">
        <v>-1410</v>
      </c>
      <c r="G57" s="289">
        <v>-799</v>
      </c>
      <c r="H57" s="289">
        <v>-1150</v>
      </c>
      <c r="I57" s="393"/>
      <c r="J57" s="289">
        <v>-968</v>
      </c>
      <c r="K57" s="289">
        <v>-1747</v>
      </c>
      <c r="L57" s="289">
        <v>-1462</v>
      </c>
      <c r="M57" s="289">
        <v>-977</v>
      </c>
      <c r="N57" s="290">
        <v>-5154</v>
      </c>
      <c r="O57" s="394"/>
      <c r="P57" s="289">
        <v>-1607</v>
      </c>
      <c r="Q57" s="289">
        <v>-318</v>
      </c>
      <c r="R57" s="289">
        <v>-1038</v>
      </c>
      <c r="S57" s="289">
        <v>-287</v>
      </c>
      <c r="T57" s="290">
        <v>-3250</v>
      </c>
      <c r="U57" s="394"/>
      <c r="V57" s="289">
        <v>-1193</v>
      </c>
      <c r="W57" s="289">
        <v>-683</v>
      </c>
      <c r="X57" s="289">
        <v>-1355</v>
      </c>
      <c r="Y57" s="289">
        <v>-698</v>
      </c>
      <c r="Z57" s="290">
        <v>-3929</v>
      </c>
      <c r="AA57" s="394"/>
      <c r="AB57" s="289">
        <v>-672</v>
      </c>
      <c r="AC57" s="289">
        <v>-679</v>
      </c>
      <c r="AD57" s="289">
        <v>-411</v>
      </c>
      <c r="AE57" s="289">
        <v>-237</v>
      </c>
      <c r="AF57" s="290">
        <v>-1999</v>
      </c>
      <c r="AG57" s="394"/>
      <c r="AH57" s="289">
        <v>-3088</v>
      </c>
      <c r="AI57" s="289">
        <v>-1554</v>
      </c>
      <c r="AJ57" s="289">
        <v>-1308</v>
      </c>
      <c r="AK57" s="289">
        <v>-190</v>
      </c>
      <c r="AL57" s="290">
        <f t="shared" si="20"/>
        <v>-6140</v>
      </c>
      <c r="AM57" s="394"/>
      <c r="AN57" s="289">
        <v>-484</v>
      </c>
      <c r="AO57" s="289">
        <v>2</v>
      </c>
      <c r="AP57" s="289">
        <v>-77</v>
      </c>
      <c r="AQ57" s="289">
        <v>-147</v>
      </c>
      <c r="AR57" s="290">
        <v>-706</v>
      </c>
      <c r="AS57" s="394"/>
      <c r="AT57" s="289">
        <v>-273</v>
      </c>
      <c r="AU57" s="289">
        <v>-176</v>
      </c>
      <c r="AV57" s="289">
        <v>-526</v>
      </c>
      <c r="AW57" s="289">
        <v>-359</v>
      </c>
      <c r="AX57" s="290">
        <f t="shared" si="0"/>
        <v>-1334</v>
      </c>
      <c r="AY57" s="394"/>
      <c r="AZ57" s="289">
        <v>-235</v>
      </c>
      <c r="BA57" s="289">
        <v>-121</v>
      </c>
      <c r="BB57" s="289">
        <v>-225</v>
      </c>
      <c r="BC57" s="289">
        <v>-104</v>
      </c>
      <c r="BD57" s="290">
        <f t="shared" ref="BD57:BD65" si="22">SUM(AZ57:BC57)</f>
        <v>-685</v>
      </c>
      <c r="BE57" s="394"/>
      <c r="BF57" s="289">
        <v>-143</v>
      </c>
      <c r="BG57" s="289">
        <v>-121</v>
      </c>
      <c r="BH57" s="289">
        <v>-372</v>
      </c>
      <c r="BI57" s="289">
        <v>-444</v>
      </c>
      <c r="BJ57" s="290">
        <f t="shared" ref="BJ57:BJ66" si="23">SUM(BF57:BI57)</f>
        <v>-1080</v>
      </c>
      <c r="BK57" s="394"/>
      <c r="BL57" s="289">
        <v>-783</v>
      </c>
      <c r="BM57" s="289">
        <v>-212</v>
      </c>
      <c r="BN57" s="289">
        <v>-183</v>
      </c>
      <c r="BO57" s="289">
        <v>-227</v>
      </c>
      <c r="BP57" s="290">
        <f t="shared" si="17"/>
        <v>-1405</v>
      </c>
      <c r="BQ57" s="394"/>
      <c r="BR57" s="289">
        <v>-260</v>
      </c>
      <c r="BS57" s="289">
        <v>-97</v>
      </c>
      <c r="BT57" s="289">
        <v>-1137</v>
      </c>
      <c r="BU57" s="289">
        <v>-246</v>
      </c>
      <c r="BV57" s="290">
        <f>SUM(BR57:BU57)</f>
        <v>-1740</v>
      </c>
      <c r="BW57" s="394"/>
      <c r="BX57" s="289">
        <v>-183</v>
      </c>
      <c r="BY57" s="289">
        <v>-326</v>
      </c>
      <c r="BZ57" s="289">
        <v>-262</v>
      </c>
      <c r="CA57" s="289">
        <v>-171</v>
      </c>
      <c r="CB57" s="290">
        <v>-942</v>
      </c>
      <c r="CC57" s="153"/>
      <c r="CD57" s="80">
        <v>-37</v>
      </c>
      <c r="CE57" s="80">
        <v>-109</v>
      </c>
      <c r="CF57" s="80">
        <v>-357</v>
      </c>
      <c r="CG57" s="80">
        <v>-156</v>
      </c>
      <c r="CH57" s="281">
        <v>-658</v>
      </c>
      <c r="CI57" s="153"/>
      <c r="CJ57" s="80">
        <v>-191</v>
      </c>
      <c r="CK57" s="80">
        <v>-48</v>
      </c>
      <c r="CL57" s="80">
        <v>-32</v>
      </c>
      <c r="CM57" s="80">
        <v>-235</v>
      </c>
      <c r="CN57" s="281">
        <v>-506</v>
      </c>
      <c r="CO57" s="153"/>
      <c r="CP57" s="80">
        <v>-64</v>
      </c>
      <c r="CQ57" s="80">
        <v>-397</v>
      </c>
      <c r="CR57" s="80">
        <v>-63</v>
      </c>
      <c r="CS57" s="80">
        <v>-19</v>
      </c>
      <c r="CT57" s="281">
        <v>-531</v>
      </c>
      <c r="CU57" s="153"/>
      <c r="CV57" s="80">
        <v>-24</v>
      </c>
      <c r="CW57" s="80">
        <v>256</v>
      </c>
      <c r="CX57" s="80">
        <v>1047</v>
      </c>
      <c r="CY57" s="80">
        <v>-27</v>
      </c>
      <c r="CZ57" s="281">
        <f t="shared" si="6"/>
        <v>1252</v>
      </c>
    </row>
    <row r="58" spans="1:181" ht="15.75" customHeight="1" outlineLevel="2">
      <c r="B58" s="117" t="s">
        <v>423</v>
      </c>
      <c r="C58" s="117" t="s">
        <v>424</v>
      </c>
      <c r="D58" s="117"/>
      <c r="E58" s="117"/>
      <c r="F58" s="289">
        <v>-27481</v>
      </c>
      <c r="G58" s="289">
        <v>-22635</v>
      </c>
      <c r="H58" s="289">
        <v>-23424</v>
      </c>
      <c r="I58" s="393"/>
      <c r="J58" s="289">
        <v>-24404</v>
      </c>
      <c r="K58" s="289">
        <v>-21520</v>
      </c>
      <c r="L58" s="289">
        <v>-20781</v>
      </c>
      <c r="M58" s="289">
        <v>-17645</v>
      </c>
      <c r="N58" s="290">
        <v>-84350</v>
      </c>
      <c r="O58" s="394"/>
      <c r="P58" s="289">
        <v>-20801</v>
      </c>
      <c r="Q58" s="289">
        <v>-19873</v>
      </c>
      <c r="R58" s="289">
        <v>-14856</v>
      </c>
      <c r="S58" s="289">
        <v>-11690</v>
      </c>
      <c r="T58" s="290">
        <v>-67220</v>
      </c>
      <c r="U58" s="394"/>
      <c r="V58" s="289">
        <v>-16791</v>
      </c>
      <c r="W58" s="289">
        <v>-16519</v>
      </c>
      <c r="X58" s="289">
        <v>-10577</v>
      </c>
      <c r="Y58" s="289">
        <v>-7639</v>
      </c>
      <c r="Z58" s="290">
        <v>-51526</v>
      </c>
      <c r="AA58" s="394"/>
      <c r="AB58" s="289">
        <v>-17303</v>
      </c>
      <c r="AC58" s="289">
        <v>-14617</v>
      </c>
      <c r="AD58" s="289">
        <v>-20434</v>
      </c>
      <c r="AE58" s="289">
        <v>-15690</v>
      </c>
      <c r="AF58" s="290">
        <v>-68044</v>
      </c>
      <c r="AG58" s="394"/>
      <c r="AH58" s="289">
        <v>-10718</v>
      </c>
      <c r="AI58" s="289">
        <v>-5952</v>
      </c>
      <c r="AJ58" s="289">
        <v>-5297</v>
      </c>
      <c r="AK58" s="289">
        <v>-6726</v>
      </c>
      <c r="AL58" s="290">
        <f t="shared" si="20"/>
        <v>-28693</v>
      </c>
      <c r="AM58" s="394"/>
      <c r="AN58" s="289">
        <v>-7769</v>
      </c>
      <c r="AO58" s="289">
        <v>-8485</v>
      </c>
      <c r="AP58" s="289">
        <v>-4115</v>
      </c>
      <c r="AQ58" s="289">
        <v>-4879</v>
      </c>
      <c r="AR58" s="290">
        <v>-25248</v>
      </c>
      <c r="AS58" s="394"/>
      <c r="AT58" s="289">
        <v>-3567</v>
      </c>
      <c r="AU58" s="289">
        <v>-5145</v>
      </c>
      <c r="AV58" s="289">
        <v>-4618</v>
      </c>
      <c r="AW58" s="289">
        <v>-4841</v>
      </c>
      <c r="AX58" s="290">
        <f t="shared" si="0"/>
        <v>-18171</v>
      </c>
      <c r="AY58" s="394"/>
      <c r="AZ58" s="289">
        <v>-4366</v>
      </c>
      <c r="BA58" s="289">
        <v>-19684</v>
      </c>
      <c r="BB58" s="289">
        <v>-2795</v>
      </c>
      <c r="BC58" s="289">
        <v>-1923</v>
      </c>
      <c r="BD58" s="290">
        <f t="shared" si="22"/>
        <v>-28768</v>
      </c>
      <c r="BE58" s="394"/>
      <c r="BF58" s="289">
        <v>-2149</v>
      </c>
      <c r="BG58" s="289">
        <v>-2154</v>
      </c>
      <c r="BH58" s="289">
        <v>-2442</v>
      </c>
      <c r="BI58" s="289">
        <v>-2218</v>
      </c>
      <c r="BJ58" s="290">
        <f t="shared" si="23"/>
        <v>-8963</v>
      </c>
      <c r="BK58" s="394"/>
      <c r="BL58" s="289">
        <v>-2317</v>
      </c>
      <c r="BM58" s="289">
        <v>-2168</v>
      </c>
      <c r="BN58" s="289">
        <v>-2519</v>
      </c>
      <c r="BO58" s="289">
        <v>-2388</v>
      </c>
      <c r="BP58" s="290">
        <v>-8202</v>
      </c>
      <c r="BQ58" s="394"/>
      <c r="BR58" s="289">
        <v>-2910</v>
      </c>
      <c r="BS58" s="289">
        <v>-2699</v>
      </c>
      <c r="BT58" s="289">
        <v>-3189</v>
      </c>
      <c r="BU58" s="289">
        <v>-4267</v>
      </c>
      <c r="BV58" s="290">
        <v>-12672</v>
      </c>
      <c r="BW58" s="394"/>
      <c r="BX58" s="289">
        <v>-2611</v>
      </c>
      <c r="BY58" s="289">
        <v>-3315</v>
      </c>
      <c r="BZ58" s="289">
        <v>-535</v>
      </c>
      <c r="CA58" s="289">
        <v>-4213</v>
      </c>
      <c r="CB58" s="290">
        <f t="shared" ref="CB58:CB66" si="24">SUM(BX58:CA58)</f>
        <v>-10674</v>
      </c>
      <c r="CC58" s="153"/>
      <c r="CD58" s="80">
        <v>-3521</v>
      </c>
      <c r="CE58" s="80">
        <v>-2840</v>
      </c>
      <c r="CF58" s="80">
        <v>-2157</v>
      </c>
      <c r="CG58" s="80">
        <v>-2492</v>
      </c>
      <c r="CH58" s="281">
        <v>-11010</v>
      </c>
      <c r="CI58" s="153"/>
      <c r="CJ58" s="80">
        <v>-2235</v>
      </c>
      <c r="CK58" s="80">
        <v>-1585</v>
      </c>
      <c r="CL58" s="80">
        <v>-1651</v>
      </c>
      <c r="CM58" s="80">
        <v>-4799</v>
      </c>
      <c r="CN58" s="281">
        <v>-7461</v>
      </c>
      <c r="CO58" s="153"/>
      <c r="CP58" s="80">
        <v>-1873</v>
      </c>
      <c r="CQ58" s="80">
        <v>-1615</v>
      </c>
      <c r="CR58" s="80">
        <v>194</v>
      </c>
      <c r="CS58" s="80">
        <v>-2115</v>
      </c>
      <c r="CT58" s="281">
        <v>-1399</v>
      </c>
      <c r="CU58" s="153"/>
      <c r="CV58" s="80">
        <v>-618</v>
      </c>
      <c r="CW58" s="80">
        <v>-2217</v>
      </c>
      <c r="CX58" s="80">
        <v>-746</v>
      </c>
      <c r="CY58" s="80">
        <v>-368</v>
      </c>
      <c r="CZ58" s="281">
        <f t="shared" si="6"/>
        <v>-3949</v>
      </c>
    </row>
    <row r="59" spans="1:181" ht="15.75" customHeight="1" outlineLevel="2">
      <c r="B59" s="117" t="s">
        <v>403</v>
      </c>
      <c r="C59" s="117" t="s">
        <v>404</v>
      </c>
      <c r="D59" s="117"/>
      <c r="E59" s="117"/>
      <c r="F59" s="289">
        <v>0</v>
      </c>
      <c r="G59" s="289">
        <v>3</v>
      </c>
      <c r="H59" s="289">
        <v>-3</v>
      </c>
      <c r="I59" s="393"/>
      <c r="J59" s="289">
        <v>0</v>
      </c>
      <c r="K59" s="289">
        <v>-1</v>
      </c>
      <c r="L59" s="289">
        <v>-43</v>
      </c>
      <c r="M59" s="289">
        <v>-13</v>
      </c>
      <c r="N59" s="290">
        <v>-57</v>
      </c>
      <c r="O59" s="394"/>
      <c r="P59" s="289">
        <v>-21</v>
      </c>
      <c r="Q59" s="289">
        <v>0</v>
      </c>
      <c r="R59" s="289">
        <v>-70</v>
      </c>
      <c r="S59" s="289">
        <v>65</v>
      </c>
      <c r="T59" s="290">
        <v>-26</v>
      </c>
      <c r="U59" s="394"/>
      <c r="V59" s="289">
        <v>7</v>
      </c>
      <c r="W59" s="289">
        <v>-1</v>
      </c>
      <c r="X59" s="289">
        <v>-30</v>
      </c>
      <c r="Y59" s="289">
        <v>-116</v>
      </c>
      <c r="Z59" s="290">
        <v>-140</v>
      </c>
      <c r="AA59" s="394"/>
      <c r="AB59" s="289">
        <v>-361</v>
      </c>
      <c r="AC59" s="289">
        <v>-299</v>
      </c>
      <c r="AD59" s="289">
        <v>-34</v>
      </c>
      <c r="AE59" s="289">
        <v>-38</v>
      </c>
      <c r="AF59" s="290">
        <v>-732</v>
      </c>
      <c r="AG59" s="394"/>
      <c r="AH59" s="289">
        <v>-152</v>
      </c>
      <c r="AI59" s="289">
        <v>-187</v>
      </c>
      <c r="AJ59" s="289">
        <v>-160</v>
      </c>
      <c r="AK59" s="289">
        <v>-183</v>
      </c>
      <c r="AL59" s="290">
        <f t="shared" si="20"/>
        <v>-682</v>
      </c>
      <c r="AM59" s="394"/>
      <c r="AN59" s="289">
        <v>0</v>
      </c>
      <c r="AO59" s="289">
        <v>0</v>
      </c>
      <c r="AP59" s="289">
        <v>0</v>
      </c>
      <c r="AQ59" s="289">
        <v>0</v>
      </c>
      <c r="AR59" s="290">
        <v>0</v>
      </c>
      <c r="AS59" s="394"/>
      <c r="AT59" s="289">
        <v>0</v>
      </c>
      <c r="AU59" s="289">
        <v>0</v>
      </c>
      <c r="AV59" s="289">
        <v>0</v>
      </c>
      <c r="AW59" s="289">
        <v>0</v>
      </c>
      <c r="AX59" s="290">
        <f t="shared" si="0"/>
        <v>0</v>
      </c>
      <c r="AY59" s="394"/>
      <c r="AZ59" s="289">
        <v>-180</v>
      </c>
      <c r="BA59" s="289">
        <v>-5</v>
      </c>
      <c r="BB59" s="289">
        <v>-188</v>
      </c>
      <c r="BC59" s="289">
        <v>27</v>
      </c>
      <c r="BD59" s="290">
        <f t="shared" si="22"/>
        <v>-346</v>
      </c>
      <c r="BE59" s="394"/>
      <c r="BF59" s="289">
        <v>-46</v>
      </c>
      <c r="BG59" s="289">
        <v>-185</v>
      </c>
      <c r="BH59" s="289">
        <v>-171</v>
      </c>
      <c r="BI59" s="289">
        <v>-139</v>
      </c>
      <c r="BJ59" s="290">
        <f t="shared" si="23"/>
        <v>-541</v>
      </c>
      <c r="BK59" s="394"/>
      <c r="BL59" s="289">
        <v>-643</v>
      </c>
      <c r="BM59" s="289">
        <v>-647</v>
      </c>
      <c r="BN59" s="289">
        <v>-18</v>
      </c>
      <c r="BO59" s="289">
        <v>-666</v>
      </c>
      <c r="BP59" s="290">
        <v>-3164</v>
      </c>
      <c r="BQ59" s="394"/>
      <c r="BR59" s="289">
        <v>-1271</v>
      </c>
      <c r="BS59" s="289">
        <v>-1133</v>
      </c>
      <c r="BT59" s="289">
        <v>-705</v>
      </c>
      <c r="BU59" s="289">
        <v>-688</v>
      </c>
      <c r="BV59" s="290">
        <v>-4190</v>
      </c>
      <c r="BW59" s="394"/>
      <c r="BX59" s="289">
        <v>-684</v>
      </c>
      <c r="BY59" s="289">
        <v>-611</v>
      </c>
      <c r="BZ59" s="289">
        <v>-544</v>
      </c>
      <c r="CA59" s="289">
        <v>-489</v>
      </c>
      <c r="CB59" s="290">
        <f t="shared" si="24"/>
        <v>-2328</v>
      </c>
      <c r="CC59" s="153"/>
      <c r="CD59" s="80">
        <v>-405</v>
      </c>
      <c r="CE59" s="80">
        <v>-361</v>
      </c>
      <c r="CF59" s="80">
        <v>-366</v>
      </c>
      <c r="CG59" s="80">
        <v>-413</v>
      </c>
      <c r="CH59" s="281">
        <v>-1545</v>
      </c>
      <c r="CI59" s="153"/>
      <c r="CJ59" s="80">
        <v>-441</v>
      </c>
      <c r="CK59" s="80">
        <v>-1763</v>
      </c>
      <c r="CL59" s="80">
        <v>-1104</v>
      </c>
      <c r="CM59" s="80">
        <v>0</v>
      </c>
      <c r="CN59" s="281">
        <v>-2204</v>
      </c>
      <c r="CO59" s="153"/>
      <c r="CP59" s="80">
        <v>-3928</v>
      </c>
      <c r="CQ59" s="80">
        <v>-1291</v>
      </c>
      <c r="CR59" s="80">
        <v>-835</v>
      </c>
      <c r="CS59" s="80">
        <v>-580</v>
      </c>
      <c r="CT59" s="281">
        <v>-3220</v>
      </c>
      <c r="CU59" s="153"/>
      <c r="CV59" s="80">
        <v>-225</v>
      </c>
      <c r="CW59" s="80">
        <v>-717</v>
      </c>
      <c r="CX59" s="80"/>
      <c r="CY59" s="80"/>
      <c r="CZ59" s="281">
        <f t="shared" si="6"/>
        <v>-942</v>
      </c>
    </row>
    <row r="60" spans="1:181" ht="15.75" customHeight="1" outlineLevel="2">
      <c r="B60" s="117" t="s">
        <v>405</v>
      </c>
      <c r="C60" s="117" t="s">
        <v>406</v>
      </c>
      <c r="D60" s="117"/>
      <c r="E60" s="117"/>
      <c r="F60" s="289">
        <v>-2013</v>
      </c>
      <c r="G60" s="289">
        <v>-2396</v>
      </c>
      <c r="H60" s="289">
        <v>-3069</v>
      </c>
      <c r="I60" s="393"/>
      <c r="J60" s="289">
        <v>-998</v>
      </c>
      <c r="K60" s="289">
        <v>-3737</v>
      </c>
      <c r="L60" s="289">
        <v>-14483</v>
      </c>
      <c r="M60" s="289">
        <v>-5896</v>
      </c>
      <c r="N60" s="290">
        <v>-25114</v>
      </c>
      <c r="O60" s="394"/>
      <c r="P60" s="289">
        <v>-3217</v>
      </c>
      <c r="Q60" s="289">
        <v>-4180</v>
      </c>
      <c r="R60" s="289">
        <v>-2630</v>
      </c>
      <c r="S60" s="289">
        <v>-2313</v>
      </c>
      <c r="T60" s="290">
        <v>-12340</v>
      </c>
      <c r="U60" s="394"/>
      <c r="V60" s="289">
        <v>-3399</v>
      </c>
      <c r="W60" s="289">
        <v>-5109</v>
      </c>
      <c r="X60" s="289">
        <v>-7180</v>
      </c>
      <c r="Y60" s="289">
        <v>-25666</v>
      </c>
      <c r="Z60" s="290">
        <v>-41354</v>
      </c>
      <c r="AA60" s="394"/>
      <c r="AB60" s="289">
        <v>-8628</v>
      </c>
      <c r="AC60" s="289">
        <v>-6710</v>
      </c>
      <c r="AD60" s="289">
        <v>-9918</v>
      </c>
      <c r="AE60" s="289">
        <v>-3840</v>
      </c>
      <c r="AF60" s="290">
        <v>-29096</v>
      </c>
      <c r="AG60" s="394"/>
      <c r="AH60" s="289">
        <v>-11237</v>
      </c>
      <c r="AI60" s="289">
        <v>-3485</v>
      </c>
      <c r="AJ60" s="289">
        <v>-7431</v>
      </c>
      <c r="AK60" s="289">
        <v>-7139</v>
      </c>
      <c r="AL60" s="290">
        <f t="shared" si="20"/>
        <v>-29292</v>
      </c>
      <c r="AM60" s="394"/>
      <c r="AN60" s="289">
        <v>-7456</v>
      </c>
      <c r="AO60" s="289">
        <v>-5311</v>
      </c>
      <c r="AP60" s="289">
        <v>-1618</v>
      </c>
      <c r="AQ60" s="289">
        <v>-1380</v>
      </c>
      <c r="AR60" s="290">
        <v>-15765</v>
      </c>
      <c r="AS60" s="394"/>
      <c r="AT60" s="289">
        <v>-1245</v>
      </c>
      <c r="AU60" s="289">
        <v>-4031</v>
      </c>
      <c r="AV60" s="289">
        <v>-10252</v>
      </c>
      <c r="AW60" s="289">
        <v>-2196</v>
      </c>
      <c r="AX60" s="290">
        <f t="shared" si="0"/>
        <v>-17724</v>
      </c>
      <c r="AY60" s="394"/>
      <c r="AZ60" s="289">
        <v>-4433</v>
      </c>
      <c r="BA60" s="289">
        <v>-1717</v>
      </c>
      <c r="BB60" s="289">
        <v>-3536</v>
      </c>
      <c r="BC60" s="289">
        <v>-2106</v>
      </c>
      <c r="BD60" s="290">
        <f t="shared" si="22"/>
        <v>-11792</v>
      </c>
      <c r="BE60" s="394"/>
      <c r="BF60" s="289">
        <v>-540</v>
      </c>
      <c r="BG60" s="289">
        <v>-2579</v>
      </c>
      <c r="BH60" s="289">
        <v>-7629</v>
      </c>
      <c r="BI60" s="289">
        <v>-169</v>
      </c>
      <c r="BJ60" s="290">
        <f t="shared" si="23"/>
        <v>-10917</v>
      </c>
      <c r="BK60" s="394"/>
      <c r="BL60" s="289">
        <v>-1568</v>
      </c>
      <c r="BM60" s="289">
        <v>-2806</v>
      </c>
      <c r="BN60" s="289">
        <v>-2636</v>
      </c>
      <c r="BO60" s="289">
        <v>-1728</v>
      </c>
      <c r="BP60" s="290">
        <f t="shared" si="17"/>
        <v>-8738</v>
      </c>
      <c r="BQ60" s="394"/>
      <c r="BR60" s="289">
        <v>-1345</v>
      </c>
      <c r="BS60" s="289">
        <v>-2402</v>
      </c>
      <c r="BT60" s="289">
        <v>-964</v>
      </c>
      <c r="BU60" s="289">
        <v>-3428</v>
      </c>
      <c r="BV60" s="290">
        <f t="shared" ref="BV60:BV66" si="25">SUM(BR60:BU60)</f>
        <v>-8139</v>
      </c>
      <c r="BW60" s="394"/>
      <c r="BX60" s="289">
        <v>-1157</v>
      </c>
      <c r="BY60" s="289">
        <v>-4531</v>
      </c>
      <c r="BZ60" s="289">
        <v>308</v>
      </c>
      <c r="CA60" s="289">
        <v>-308</v>
      </c>
      <c r="CB60" s="290">
        <f t="shared" si="24"/>
        <v>-5688</v>
      </c>
      <c r="CC60" s="153"/>
      <c r="CD60" s="80">
        <v>-325</v>
      </c>
      <c r="CE60" s="80">
        <v>-1529</v>
      </c>
      <c r="CF60" s="80">
        <v>-1248</v>
      </c>
      <c r="CG60" s="80">
        <v>-18</v>
      </c>
      <c r="CH60" s="281">
        <v>-3121</v>
      </c>
      <c r="CI60" s="153"/>
      <c r="CJ60" s="80">
        <v>-2827</v>
      </c>
      <c r="CK60" s="80">
        <v>0</v>
      </c>
      <c r="CL60" s="80">
        <v>0</v>
      </c>
      <c r="CM60" s="80">
        <v>0</v>
      </c>
      <c r="CN60" s="281">
        <v>-2827</v>
      </c>
      <c r="CO60" s="153"/>
      <c r="CP60" s="80">
        <v>-890</v>
      </c>
      <c r="CQ60" s="80">
        <v>0</v>
      </c>
      <c r="CR60" s="80">
        <v>-1768</v>
      </c>
      <c r="CS60" s="80">
        <v>-194</v>
      </c>
      <c r="CT60" s="281">
        <v>-398</v>
      </c>
      <c r="CU60" s="153"/>
      <c r="CV60" s="80">
        <v>-1525</v>
      </c>
      <c r="CW60" s="80"/>
      <c r="CX60" s="80"/>
      <c r="CY60" s="80"/>
      <c r="CZ60" s="281">
        <f t="shared" si="6"/>
        <v>-1525</v>
      </c>
    </row>
    <row r="61" spans="1:181" ht="15.75" customHeight="1" outlineLevel="2">
      <c r="B61" s="117" t="s">
        <v>407</v>
      </c>
      <c r="C61" s="117" t="s">
        <v>408</v>
      </c>
      <c r="D61" s="117"/>
      <c r="E61" s="117"/>
      <c r="F61" s="289">
        <v>0</v>
      </c>
      <c r="G61" s="289">
        <v>0</v>
      </c>
      <c r="H61" s="289">
        <v>0</v>
      </c>
      <c r="I61" s="393"/>
      <c r="J61" s="289">
        <v>0</v>
      </c>
      <c r="K61" s="289" t="s">
        <v>76</v>
      </c>
      <c r="L61" s="289" t="s">
        <v>76</v>
      </c>
      <c r="M61" s="289" t="s">
        <v>76</v>
      </c>
      <c r="N61" s="290">
        <v>0</v>
      </c>
      <c r="O61" s="394"/>
      <c r="P61" s="289" t="s">
        <v>76</v>
      </c>
      <c r="Q61" s="289" t="s">
        <v>76</v>
      </c>
      <c r="R61" s="289" t="s">
        <v>76</v>
      </c>
      <c r="S61" s="289">
        <v>0</v>
      </c>
      <c r="T61" s="290">
        <v>0</v>
      </c>
      <c r="U61" s="394"/>
      <c r="V61" s="289">
        <v>0</v>
      </c>
      <c r="W61" s="289">
        <v>0</v>
      </c>
      <c r="X61" s="289">
        <v>0</v>
      </c>
      <c r="Y61" s="289">
        <v>0</v>
      </c>
      <c r="Z61" s="290">
        <v>0</v>
      </c>
      <c r="AA61" s="394"/>
      <c r="AB61" s="289" t="s">
        <v>76</v>
      </c>
      <c r="AC61" s="289" t="s">
        <v>76</v>
      </c>
      <c r="AD61" s="289" t="s">
        <v>76</v>
      </c>
      <c r="AE61" s="289" t="s">
        <v>76</v>
      </c>
      <c r="AF61" s="290" t="s">
        <v>76</v>
      </c>
      <c r="AG61" s="394"/>
      <c r="AH61" s="289">
        <v>0</v>
      </c>
      <c r="AI61" s="289">
        <v>0</v>
      </c>
      <c r="AJ61" s="289">
        <v>0</v>
      </c>
      <c r="AK61" s="289">
        <v>0</v>
      </c>
      <c r="AL61" s="290">
        <f t="shared" si="20"/>
        <v>0</v>
      </c>
      <c r="AM61" s="394"/>
      <c r="AN61" s="289">
        <v>0</v>
      </c>
      <c r="AO61" s="289">
        <v>0</v>
      </c>
      <c r="AP61" s="289">
        <v>-29483</v>
      </c>
      <c r="AQ61" s="289">
        <v>-34850</v>
      </c>
      <c r="AR61" s="290" t="s">
        <v>76</v>
      </c>
      <c r="AS61" s="394"/>
      <c r="AT61" s="289">
        <v>-24267</v>
      </c>
      <c r="AU61" s="289">
        <v>-25708</v>
      </c>
      <c r="AV61" s="289">
        <v>-60037</v>
      </c>
      <c r="AW61" s="289">
        <v>-51464</v>
      </c>
      <c r="AX61" s="290">
        <f>SUM(AT61:AW61)</f>
        <v>-161476</v>
      </c>
      <c r="AY61" s="394"/>
      <c r="AZ61" s="289">
        <v>-11487</v>
      </c>
      <c r="BA61" s="289">
        <v>-1373</v>
      </c>
      <c r="BB61" s="289">
        <v>-11485</v>
      </c>
      <c r="BC61" s="289">
        <v>-2271</v>
      </c>
      <c r="BD61" s="290">
        <f>SUM(AZ61:BC61)</f>
        <v>-26616</v>
      </c>
      <c r="BE61" s="394"/>
      <c r="BF61" s="289">
        <v>-780</v>
      </c>
      <c r="BG61" s="289">
        <v>-2371</v>
      </c>
      <c r="BH61" s="289">
        <v>-2901</v>
      </c>
      <c r="BI61" s="289">
        <v>-1737</v>
      </c>
      <c r="BJ61" s="290">
        <f>SUM(BF61:BI61)</f>
        <v>-7789</v>
      </c>
      <c r="BK61" s="394"/>
      <c r="BL61" s="289">
        <v>-2496</v>
      </c>
      <c r="BM61" s="289">
        <v>-4489</v>
      </c>
      <c r="BN61" s="289">
        <v>-2497</v>
      </c>
      <c r="BO61" s="289">
        <v>-3167</v>
      </c>
      <c r="BP61" s="290">
        <f>BO61+BN61+BM61+BL61</f>
        <v>-12649</v>
      </c>
      <c r="BQ61" s="394"/>
      <c r="BR61" s="289">
        <v>-3455</v>
      </c>
      <c r="BS61" s="289">
        <v>-5178</v>
      </c>
      <c r="BT61" s="289">
        <v>-1151</v>
      </c>
      <c r="BU61" s="289">
        <v>-13450</v>
      </c>
      <c r="BV61" s="290">
        <f>SUM(BR61:BU61)</f>
        <v>-23234</v>
      </c>
      <c r="BW61" s="394"/>
      <c r="BX61" s="289">
        <v>-6056</v>
      </c>
      <c r="BY61" s="289">
        <v>-1782</v>
      </c>
      <c r="BZ61" s="289">
        <v>-5411</v>
      </c>
      <c r="CA61" s="289">
        <v>-312</v>
      </c>
      <c r="CB61" s="290">
        <v>-13561</v>
      </c>
      <c r="CC61" s="153"/>
      <c r="CD61" s="80" t="s">
        <v>76</v>
      </c>
      <c r="CE61" s="80">
        <v>0</v>
      </c>
      <c r="CF61" s="80">
        <v>0</v>
      </c>
      <c r="CG61" s="80">
        <v>0</v>
      </c>
      <c r="CH61" s="281">
        <v>-1251</v>
      </c>
      <c r="CI61" s="153"/>
      <c r="CJ61" s="80">
        <v>0</v>
      </c>
      <c r="CK61" s="80">
        <v>0</v>
      </c>
      <c r="CL61" s="80">
        <v>0</v>
      </c>
      <c r="CM61" s="80">
        <v>0</v>
      </c>
      <c r="CN61" s="281">
        <v>0</v>
      </c>
      <c r="CO61" s="153"/>
      <c r="CP61" s="80">
        <v>-398</v>
      </c>
      <c r="CQ61" s="80">
        <v>0</v>
      </c>
      <c r="CR61" s="80">
        <v>-6379</v>
      </c>
      <c r="CS61" s="80">
        <v>0</v>
      </c>
      <c r="CT61" s="281">
        <v>0</v>
      </c>
      <c r="CU61" s="153"/>
      <c r="CV61" s="80"/>
      <c r="CW61" s="80"/>
      <c r="CX61" s="80"/>
      <c r="CY61" s="80"/>
      <c r="CZ61" s="281">
        <f>SUM(CV61:CY61)</f>
        <v>0</v>
      </c>
    </row>
    <row r="62" spans="1:181" ht="15.75" customHeight="1" outlineLevel="2">
      <c r="B62" s="117" t="s">
        <v>425</v>
      </c>
      <c r="C62" s="117" t="s">
        <v>426</v>
      </c>
      <c r="D62" s="117"/>
      <c r="E62" s="117"/>
      <c r="F62" s="289">
        <v>-12671</v>
      </c>
      <c r="G62" s="289">
        <v>-14171</v>
      </c>
      <c r="H62" s="289">
        <v>-14829</v>
      </c>
      <c r="I62" s="393"/>
      <c r="J62" s="289">
        <v>-14982</v>
      </c>
      <c r="K62" s="289">
        <v>-11500</v>
      </c>
      <c r="L62" s="289">
        <v>-12228</v>
      </c>
      <c r="M62" s="289">
        <v>-10800</v>
      </c>
      <c r="N62" s="290">
        <v>-49510</v>
      </c>
      <c r="O62" s="394"/>
      <c r="P62" s="289">
        <v>-21020</v>
      </c>
      <c r="Q62" s="289">
        <v>-6725</v>
      </c>
      <c r="R62" s="289">
        <v>-6494</v>
      </c>
      <c r="S62" s="289">
        <v>-8832</v>
      </c>
      <c r="T62" s="290">
        <v>-43071</v>
      </c>
      <c r="U62" s="394"/>
      <c r="V62" s="289">
        <v>-5948</v>
      </c>
      <c r="W62" s="289">
        <v>-7363</v>
      </c>
      <c r="X62" s="289">
        <v>-20323</v>
      </c>
      <c r="Y62" s="289">
        <v>-4825</v>
      </c>
      <c r="Z62" s="290">
        <v>-23751</v>
      </c>
      <c r="AA62" s="394"/>
      <c r="AB62" s="289">
        <v>-7054</v>
      </c>
      <c r="AC62" s="289">
        <v>-46961</v>
      </c>
      <c r="AD62" s="289">
        <v>-2038</v>
      </c>
      <c r="AE62" s="289">
        <v>-1931</v>
      </c>
      <c r="AF62" s="290">
        <v>-57984</v>
      </c>
      <c r="AG62" s="394"/>
      <c r="AH62" s="289">
        <v>-6491</v>
      </c>
      <c r="AI62" s="289">
        <v>-37251</v>
      </c>
      <c r="AJ62" s="289">
        <v>-15600</v>
      </c>
      <c r="AK62" s="289">
        <v>-14818</v>
      </c>
      <c r="AL62" s="290">
        <f t="shared" si="20"/>
        <v>-74160</v>
      </c>
      <c r="AM62" s="394"/>
      <c r="AN62" s="289">
        <v>-1945</v>
      </c>
      <c r="AO62" s="289">
        <v>-15784</v>
      </c>
      <c r="AP62" s="289">
        <v>0</v>
      </c>
      <c r="AQ62" s="289">
        <v>0</v>
      </c>
      <c r="AR62" s="290">
        <v>-36013</v>
      </c>
      <c r="AS62" s="394"/>
      <c r="AT62" s="289" t="s">
        <v>76</v>
      </c>
      <c r="AU62" s="289" t="s">
        <v>76</v>
      </c>
      <c r="AV62" s="289"/>
      <c r="AW62" s="289"/>
      <c r="AX62" s="290" t="s">
        <v>76</v>
      </c>
      <c r="AY62" s="394"/>
      <c r="AZ62" s="289"/>
      <c r="BA62" s="289"/>
      <c r="BB62" s="289"/>
      <c r="BC62" s="289"/>
      <c r="BD62" s="290"/>
      <c r="BE62" s="394"/>
      <c r="BF62" s="289"/>
      <c r="BG62" s="289"/>
      <c r="BH62" s="289"/>
      <c r="BI62" s="289"/>
      <c r="BJ62" s="290"/>
      <c r="BK62" s="394"/>
      <c r="BL62" s="289"/>
      <c r="BM62" s="289"/>
      <c r="BN62" s="289"/>
      <c r="BO62" s="289"/>
      <c r="BP62" s="290"/>
      <c r="BQ62" s="394"/>
      <c r="BR62" s="289"/>
      <c r="BS62" s="289"/>
      <c r="BT62" s="289"/>
      <c r="BU62" s="289"/>
      <c r="BV62" s="290"/>
      <c r="BW62" s="394"/>
      <c r="BX62" s="289"/>
      <c r="BY62" s="289"/>
      <c r="BZ62" s="289"/>
      <c r="CA62" s="289"/>
      <c r="CB62" s="290"/>
      <c r="CC62" s="153"/>
      <c r="CD62" s="80"/>
      <c r="CE62" s="80"/>
      <c r="CF62" s="80"/>
      <c r="CG62" s="80"/>
      <c r="CH62" s="281"/>
      <c r="CI62" s="153"/>
      <c r="CJ62" s="80"/>
      <c r="CK62" s="80"/>
      <c r="CL62" s="80"/>
      <c r="CM62" s="80"/>
      <c r="CN62" s="281"/>
      <c r="CO62" s="153"/>
      <c r="CP62" s="80"/>
      <c r="CQ62" s="80"/>
      <c r="CR62" s="80"/>
      <c r="CS62" s="80"/>
      <c r="CT62" s="281"/>
      <c r="CU62" s="153"/>
      <c r="CV62" s="80"/>
      <c r="CW62" s="80"/>
      <c r="CX62" s="80"/>
      <c r="CY62" s="80"/>
      <c r="CZ62" s="281"/>
    </row>
    <row r="63" spans="1:181" ht="15.75" customHeight="1" outlineLevel="2">
      <c r="B63" s="117" t="s">
        <v>427</v>
      </c>
      <c r="C63" s="117" t="s">
        <v>428</v>
      </c>
      <c r="D63" s="117"/>
      <c r="E63" s="117"/>
      <c r="F63" s="289">
        <v>-45927</v>
      </c>
      <c r="G63" s="289">
        <v>-52186</v>
      </c>
      <c r="H63" s="289">
        <v>-126627</v>
      </c>
      <c r="I63" s="393"/>
      <c r="J63" s="289">
        <v>-86797</v>
      </c>
      <c r="K63" s="289">
        <v>-3878</v>
      </c>
      <c r="L63" s="289">
        <v>1690</v>
      </c>
      <c r="M63" s="289">
        <v>-4217</v>
      </c>
      <c r="N63" s="290">
        <v>-93202</v>
      </c>
      <c r="O63" s="394"/>
      <c r="P63" s="289">
        <f>436+0.4</f>
        <v>436.4</v>
      </c>
      <c r="Q63" s="289">
        <v>-4759</v>
      </c>
      <c r="R63" s="289"/>
      <c r="S63" s="289">
        <v>-2363</v>
      </c>
      <c r="T63" s="290">
        <v>-6686</v>
      </c>
      <c r="U63" s="394"/>
      <c r="V63" s="289">
        <v>-52808</v>
      </c>
      <c r="W63" s="289">
        <v>-28681</v>
      </c>
      <c r="X63" s="289">
        <v>-5406</v>
      </c>
      <c r="Y63" s="289">
        <v>-11294</v>
      </c>
      <c r="Z63" s="290">
        <v>-90034</v>
      </c>
      <c r="AA63" s="394"/>
      <c r="AB63" s="289">
        <v>-104814</v>
      </c>
      <c r="AC63" s="289">
        <v>-35594</v>
      </c>
      <c r="AD63" s="289">
        <v>-40712</v>
      </c>
      <c r="AE63" s="289">
        <v>-23336</v>
      </c>
      <c r="AF63" s="290">
        <v>-204456</v>
      </c>
      <c r="AG63" s="394"/>
      <c r="AH63" s="289">
        <v>-25021</v>
      </c>
      <c r="AI63" s="289">
        <v>-4023</v>
      </c>
      <c r="AJ63" s="289">
        <v>-48668</v>
      </c>
      <c r="AK63" s="289">
        <v>-11951</v>
      </c>
      <c r="AL63" s="290">
        <f t="shared" si="20"/>
        <v>-89663</v>
      </c>
      <c r="AM63" s="394"/>
      <c r="AN63" s="289">
        <v>-19002</v>
      </c>
      <c r="AO63" s="289">
        <v>-7562</v>
      </c>
      <c r="AP63" s="289">
        <v>0</v>
      </c>
      <c r="AQ63" s="289">
        <v>0</v>
      </c>
      <c r="AR63" s="290">
        <v>-72613</v>
      </c>
      <c r="AS63" s="394"/>
      <c r="AT63" s="289" t="s">
        <v>76</v>
      </c>
      <c r="AU63" s="289" t="s">
        <v>76</v>
      </c>
      <c r="AV63" s="289"/>
      <c r="AW63" s="289"/>
      <c r="AX63" s="290" t="s">
        <v>76</v>
      </c>
      <c r="AY63" s="394"/>
      <c r="AZ63" s="289"/>
      <c r="BA63" s="289"/>
      <c r="BB63" s="289"/>
      <c r="BC63" s="289"/>
      <c r="BD63" s="290"/>
      <c r="BE63" s="394"/>
      <c r="BF63" s="289"/>
      <c r="BG63" s="289"/>
      <c r="BH63" s="289"/>
      <c r="BI63" s="289"/>
      <c r="BJ63" s="290"/>
      <c r="BK63" s="394"/>
      <c r="BL63" s="289"/>
      <c r="BM63" s="289"/>
      <c r="BN63" s="289"/>
      <c r="BO63" s="289"/>
      <c r="BP63" s="290"/>
      <c r="BQ63" s="394"/>
      <c r="BR63" s="289"/>
      <c r="BS63" s="289"/>
      <c r="BT63" s="289"/>
      <c r="BU63" s="289"/>
      <c r="BV63" s="290"/>
      <c r="BW63" s="394"/>
      <c r="BX63" s="289"/>
      <c r="BY63" s="289"/>
      <c r="BZ63" s="289"/>
      <c r="CA63" s="289"/>
      <c r="CB63" s="290"/>
      <c r="CC63" s="153"/>
      <c r="CD63" s="80">
        <v>-1251</v>
      </c>
      <c r="CE63" s="80"/>
      <c r="CF63" s="80"/>
      <c r="CG63" s="80"/>
      <c r="CH63" s="281"/>
      <c r="CI63" s="153"/>
      <c r="CJ63" s="80"/>
      <c r="CK63" s="80"/>
      <c r="CL63" s="80"/>
      <c r="CM63" s="80"/>
      <c r="CN63" s="281"/>
      <c r="CO63" s="153"/>
      <c r="CP63" s="80"/>
      <c r="CQ63" s="80"/>
      <c r="CR63" s="80"/>
      <c r="CS63" s="80"/>
      <c r="CT63" s="281"/>
      <c r="CU63" s="153"/>
      <c r="CV63" s="80"/>
      <c r="CW63" s="80"/>
      <c r="CX63" s="80"/>
      <c r="CY63" s="80"/>
      <c r="CZ63" s="281"/>
    </row>
    <row r="64" spans="1:181" ht="15.75" customHeight="1" outlineLevel="2">
      <c r="B64" s="117" t="s">
        <v>413</v>
      </c>
      <c r="C64" s="117" t="s">
        <v>414</v>
      </c>
      <c r="D64" s="117"/>
      <c r="E64" s="117"/>
      <c r="F64" s="289">
        <v>-13157</v>
      </c>
      <c r="G64" s="289">
        <v>-18990</v>
      </c>
      <c r="H64" s="289">
        <v>-5916</v>
      </c>
      <c r="I64" s="393"/>
      <c r="J64" s="289">
        <v>-52879</v>
      </c>
      <c r="K64" s="289">
        <v>-16293</v>
      </c>
      <c r="L64" s="289">
        <v>-17218</v>
      </c>
      <c r="M64" s="289">
        <v>-26066</v>
      </c>
      <c r="N64" s="290">
        <v>-112456</v>
      </c>
      <c r="O64" s="394"/>
      <c r="P64" s="289">
        <v>-27846</v>
      </c>
      <c r="Q64" s="289">
        <v>-246</v>
      </c>
      <c r="R64" s="289">
        <v>-7020</v>
      </c>
      <c r="S64" s="289">
        <v>-6838</v>
      </c>
      <c r="T64" s="290">
        <v>-41950</v>
      </c>
      <c r="U64" s="394"/>
      <c r="V64" s="289">
        <v>-22352</v>
      </c>
      <c r="W64" s="289">
        <v>-24550</v>
      </c>
      <c r="X64" s="289">
        <v>-4245</v>
      </c>
      <c r="Y64" s="289">
        <v>-12729</v>
      </c>
      <c r="Z64" s="290">
        <v>-61045</v>
      </c>
      <c r="AA64" s="394"/>
      <c r="AB64" s="289">
        <v>-51432</v>
      </c>
      <c r="AC64" s="289">
        <v>-72465</v>
      </c>
      <c r="AD64" s="289">
        <v>-31799</v>
      </c>
      <c r="AE64" s="289">
        <v>-46240</v>
      </c>
      <c r="AF64" s="290">
        <v>-201936</v>
      </c>
      <c r="AG64" s="394"/>
      <c r="AH64" s="289">
        <v>-86728</v>
      </c>
      <c r="AI64" s="289">
        <v>-27580</v>
      </c>
      <c r="AJ64" s="289">
        <v>-28925</v>
      </c>
      <c r="AK64" s="289">
        <v>-50182</v>
      </c>
      <c r="AL64" s="290">
        <f t="shared" si="20"/>
        <v>-193415</v>
      </c>
      <c r="AM64" s="394"/>
      <c r="AN64" s="289">
        <v>-17026</v>
      </c>
      <c r="AO64" s="289">
        <v>-63551</v>
      </c>
      <c r="AP64" s="289">
        <v>-5913</v>
      </c>
      <c r="AQ64" s="289">
        <v>-4706</v>
      </c>
      <c r="AR64" s="290">
        <v>-91196</v>
      </c>
      <c r="AS64" s="394"/>
      <c r="AT64" s="289">
        <v>-9211</v>
      </c>
      <c r="AU64" s="289">
        <v>-7454</v>
      </c>
      <c r="AV64" s="289">
        <v>-6009</v>
      </c>
      <c r="AW64" s="289">
        <v>-16776</v>
      </c>
      <c r="AX64" s="290">
        <v>-35453</v>
      </c>
      <c r="AY64" s="394"/>
      <c r="AZ64" s="289">
        <v>-19019</v>
      </c>
      <c r="BA64" s="289">
        <v>-1055</v>
      </c>
      <c r="BB64" s="289">
        <v>-2613</v>
      </c>
      <c r="BC64" s="289">
        <v>-1281</v>
      </c>
      <c r="BD64" s="290">
        <f t="shared" si="22"/>
        <v>-23968</v>
      </c>
      <c r="BE64" s="394"/>
      <c r="BF64" s="289">
        <v>-1505</v>
      </c>
      <c r="BG64" s="289">
        <v>-70</v>
      </c>
      <c r="BH64" s="289">
        <v>-641</v>
      </c>
      <c r="BI64" s="289">
        <v>-1438</v>
      </c>
      <c r="BJ64" s="290">
        <f t="shared" si="23"/>
        <v>-3654</v>
      </c>
      <c r="BK64" s="394"/>
      <c r="BL64" s="289">
        <v>-33392</v>
      </c>
      <c r="BM64" s="289">
        <v>-33344</v>
      </c>
      <c r="BN64" s="289">
        <v>-5282</v>
      </c>
      <c r="BO64" s="289">
        <v>-657</v>
      </c>
      <c r="BP64" s="290">
        <f t="shared" si="17"/>
        <v>-72675</v>
      </c>
      <c r="BQ64" s="394"/>
      <c r="BR64" s="289">
        <v>-704</v>
      </c>
      <c r="BS64" s="289">
        <v>-4923</v>
      </c>
      <c r="BT64" s="289">
        <v>-259</v>
      </c>
      <c r="BU64" s="289">
        <v>-582</v>
      </c>
      <c r="BV64" s="290">
        <f t="shared" si="25"/>
        <v>-6468</v>
      </c>
      <c r="BW64" s="394"/>
      <c r="BX64" s="289">
        <v>-5101</v>
      </c>
      <c r="BY64" s="289">
        <v>-1598</v>
      </c>
      <c r="BZ64" s="289">
        <v>0</v>
      </c>
      <c r="CA64" s="289">
        <v>0</v>
      </c>
      <c r="CB64" s="290">
        <f t="shared" si="24"/>
        <v>-6699</v>
      </c>
      <c r="CC64" s="153"/>
      <c r="CD64" s="80">
        <v>-8998</v>
      </c>
      <c r="CE64" s="80">
        <v>-6985</v>
      </c>
      <c r="CF64" s="80">
        <v>-360</v>
      </c>
      <c r="CG64" s="80">
        <v>-279</v>
      </c>
      <c r="CH64" s="281">
        <v>-16622</v>
      </c>
      <c r="CI64" s="153"/>
      <c r="CJ64" s="80">
        <v>-10329</v>
      </c>
      <c r="CK64" s="80">
        <v>0</v>
      </c>
      <c r="CL64" s="80">
        <v>-4150</v>
      </c>
      <c r="CM64" s="80">
        <v>0</v>
      </c>
      <c r="CN64" s="281">
        <v>-10329</v>
      </c>
      <c r="CO64" s="153"/>
      <c r="CP64" s="80">
        <v>8721</v>
      </c>
      <c r="CQ64" s="80">
        <v>-608</v>
      </c>
      <c r="CR64" s="80" t="s">
        <v>76</v>
      </c>
      <c r="CS64" s="80">
        <v>0</v>
      </c>
      <c r="CT64" s="281">
        <v>-4552</v>
      </c>
      <c r="CU64" s="153"/>
      <c r="CV64" s="80">
        <v>-8830</v>
      </c>
      <c r="CW64" s="80">
        <v>0</v>
      </c>
      <c r="CX64" s="80"/>
      <c r="CY64" s="80"/>
      <c r="CZ64" s="281">
        <f t="shared" si="6"/>
        <v>-8830</v>
      </c>
    </row>
    <row r="65" spans="1:181" ht="15.75" customHeight="1" outlineLevel="2">
      <c r="B65" s="117" t="s">
        <v>415</v>
      </c>
      <c r="C65" s="117" t="s">
        <v>416</v>
      </c>
      <c r="D65" s="117"/>
      <c r="E65" s="117"/>
      <c r="F65" s="289">
        <v>-34090</v>
      </c>
      <c r="G65" s="289">
        <v>-17156</v>
      </c>
      <c r="H65" s="289">
        <v>-14271</v>
      </c>
      <c r="I65" s="393"/>
      <c r="J65" s="289">
        <v>12606</v>
      </c>
      <c r="K65" s="289">
        <v>50251</v>
      </c>
      <c r="L65" s="289">
        <v>-96710</v>
      </c>
      <c r="M65" s="289">
        <v>-13227</v>
      </c>
      <c r="N65" s="290">
        <v>-47080</v>
      </c>
      <c r="O65" s="394"/>
      <c r="P65" s="289">
        <v>-67649</v>
      </c>
      <c r="Q65" s="289">
        <v>-26972</v>
      </c>
      <c r="R65" s="289">
        <v>-1246</v>
      </c>
      <c r="S65" s="289">
        <v>-35021</v>
      </c>
      <c r="T65" s="290">
        <v>-130888</v>
      </c>
      <c r="U65" s="394"/>
      <c r="V65" s="289">
        <v>-14818</v>
      </c>
      <c r="W65" s="289">
        <v>10099</v>
      </c>
      <c r="X65" s="289">
        <v>-23379</v>
      </c>
      <c r="Y65" s="289">
        <v>-92592</v>
      </c>
      <c r="Z65" s="290">
        <v>-50772</v>
      </c>
      <c r="AA65" s="394"/>
      <c r="AB65" s="289">
        <v>-178901</v>
      </c>
      <c r="AC65" s="289">
        <v>-109819</v>
      </c>
      <c r="AD65" s="289">
        <v>-72250</v>
      </c>
      <c r="AE65" s="289">
        <v>-80526</v>
      </c>
      <c r="AF65" s="290">
        <v>-441496</v>
      </c>
      <c r="AG65" s="394"/>
      <c r="AH65" s="289">
        <v>-125135</v>
      </c>
      <c r="AI65" s="289">
        <v>-169528</v>
      </c>
      <c r="AJ65" s="289">
        <v>-147230</v>
      </c>
      <c r="AK65" s="289">
        <v>-80290</v>
      </c>
      <c r="AL65" s="290">
        <f t="shared" si="20"/>
        <v>-522183</v>
      </c>
      <c r="AM65" s="394"/>
      <c r="AN65" s="289">
        <v>-62614</v>
      </c>
      <c r="AO65" s="289">
        <v>-52004</v>
      </c>
      <c r="AP65" s="289">
        <v>-24228</v>
      </c>
      <c r="AQ65" s="289">
        <v>-24325</v>
      </c>
      <c r="AR65" s="290">
        <v>-163171</v>
      </c>
      <c r="AS65" s="394"/>
      <c r="AT65" s="289">
        <v>-9558</v>
      </c>
      <c r="AU65" s="289">
        <v>-7484</v>
      </c>
      <c r="AV65" s="289">
        <v>-1517</v>
      </c>
      <c r="AW65" s="289">
        <v>-40608</v>
      </c>
      <c r="AX65" s="290">
        <v>-63164</v>
      </c>
      <c r="AY65" s="394"/>
      <c r="AZ65" s="289">
        <v>-30440</v>
      </c>
      <c r="BA65" s="289">
        <v>-7551</v>
      </c>
      <c r="BB65" s="289">
        <v>-3351</v>
      </c>
      <c r="BC65" s="289">
        <v>-2990</v>
      </c>
      <c r="BD65" s="290">
        <f t="shared" si="22"/>
        <v>-44332</v>
      </c>
      <c r="BE65" s="394"/>
      <c r="BF65" s="289">
        <v>-21553</v>
      </c>
      <c r="BG65" s="289">
        <v>-7555</v>
      </c>
      <c r="BH65" s="289">
        <v>-7724</v>
      </c>
      <c r="BI65" s="289">
        <v>-4305</v>
      </c>
      <c r="BJ65" s="290">
        <f t="shared" si="23"/>
        <v>-41137</v>
      </c>
      <c r="BK65" s="394"/>
      <c r="BL65" s="289">
        <v>-21382</v>
      </c>
      <c r="BM65" s="289">
        <v>-8148</v>
      </c>
      <c r="BN65" s="289">
        <v>-1648</v>
      </c>
      <c r="BO65" s="289">
        <v>-6375</v>
      </c>
      <c r="BP65" s="290">
        <f t="shared" si="17"/>
        <v>-37553</v>
      </c>
      <c r="BQ65" s="394"/>
      <c r="BR65" s="289">
        <v>-18545</v>
      </c>
      <c r="BS65" s="289">
        <v>-10356</v>
      </c>
      <c r="BT65" s="289">
        <v>-2202</v>
      </c>
      <c r="BU65" s="289">
        <v>-2368</v>
      </c>
      <c r="BV65" s="290">
        <f t="shared" si="25"/>
        <v>-33471</v>
      </c>
      <c r="BW65" s="394"/>
      <c r="BX65" s="289">
        <v>3206</v>
      </c>
      <c r="BY65" s="289">
        <v>-4657</v>
      </c>
      <c r="BZ65" s="289">
        <v>-268</v>
      </c>
      <c r="CA65" s="289">
        <v>0</v>
      </c>
      <c r="CB65" s="290">
        <f t="shared" si="24"/>
        <v>-1719</v>
      </c>
      <c r="CC65" s="153"/>
      <c r="CD65" s="80">
        <v>12322</v>
      </c>
      <c r="CE65" s="80">
        <v>0</v>
      </c>
      <c r="CF65" s="80">
        <v>-7804</v>
      </c>
      <c r="CG65" s="80">
        <v>-8902</v>
      </c>
      <c r="CH65" s="281">
        <v>-4384</v>
      </c>
      <c r="CI65" s="153"/>
      <c r="CJ65" s="80">
        <v>-7807</v>
      </c>
      <c r="CK65" s="80">
        <v>-9015</v>
      </c>
      <c r="CL65" s="80" t="s">
        <v>76</v>
      </c>
      <c r="CM65" s="80">
        <v>0</v>
      </c>
      <c r="CN65" s="281">
        <v>-20972</v>
      </c>
      <c r="CO65" s="153"/>
      <c r="CP65" s="80" t="s">
        <v>76</v>
      </c>
      <c r="CQ65" s="80">
        <v>-2358</v>
      </c>
      <c r="CR65" s="80">
        <v>2349</v>
      </c>
      <c r="CS65" s="80">
        <v>-2349</v>
      </c>
      <c r="CT65" s="281">
        <v>-6360</v>
      </c>
      <c r="CU65" s="153"/>
      <c r="CV65" s="80"/>
      <c r="CW65" s="80">
        <v>0</v>
      </c>
      <c r="CX65" s="80">
        <v>-9041</v>
      </c>
      <c r="CY65" s="80"/>
      <c r="CZ65" s="281">
        <f t="shared" si="6"/>
        <v>-9041</v>
      </c>
    </row>
    <row r="66" spans="1:181" s="159" customFormat="1" ht="15.75" customHeight="1" outlineLevel="2">
      <c r="A66" s="145"/>
      <c r="B66" s="115" t="s">
        <v>429</v>
      </c>
      <c r="C66" s="115" t="s">
        <v>430</v>
      </c>
      <c r="D66" s="117"/>
      <c r="E66" s="117"/>
      <c r="F66" s="408">
        <v>0</v>
      </c>
      <c r="G66" s="408">
        <v>0</v>
      </c>
      <c r="H66" s="408">
        <v>0</v>
      </c>
      <c r="I66" s="393"/>
      <c r="J66" s="408">
        <v>0</v>
      </c>
      <c r="K66" s="408">
        <v>0</v>
      </c>
      <c r="L66" s="408" t="s">
        <v>76</v>
      </c>
      <c r="M66" s="408" t="s">
        <v>76</v>
      </c>
      <c r="N66" s="409">
        <v>0</v>
      </c>
      <c r="O66" s="394"/>
      <c r="P66" s="408" t="s">
        <v>76</v>
      </c>
      <c r="Q66" s="408" t="s">
        <v>76</v>
      </c>
      <c r="R66" s="408" t="s">
        <v>76</v>
      </c>
      <c r="S66" s="408" t="s">
        <v>76</v>
      </c>
      <c r="T66" s="409" t="s">
        <v>76</v>
      </c>
      <c r="U66" s="394"/>
      <c r="V66" s="408" t="s">
        <v>76</v>
      </c>
      <c r="W66" s="408" t="s">
        <v>76</v>
      </c>
      <c r="X66" s="408" t="s">
        <v>76</v>
      </c>
      <c r="Y66" s="408" t="s">
        <v>76</v>
      </c>
      <c r="Z66" s="409" t="s">
        <v>76</v>
      </c>
      <c r="AA66" s="394"/>
      <c r="AB66" s="408" t="s">
        <v>76</v>
      </c>
      <c r="AC66" s="408" t="s">
        <v>76</v>
      </c>
      <c r="AD66" s="408" t="s">
        <v>76</v>
      </c>
      <c r="AE66" s="408" t="s">
        <v>76</v>
      </c>
      <c r="AF66" s="409" t="s">
        <v>76</v>
      </c>
      <c r="AG66" s="394"/>
      <c r="AH66" s="408"/>
      <c r="AI66" s="408"/>
      <c r="AJ66" s="408"/>
      <c r="AK66" s="408">
        <v>0</v>
      </c>
      <c r="AL66" s="409">
        <f t="shared" si="20"/>
        <v>0</v>
      </c>
      <c r="AM66" s="394"/>
      <c r="AN66" s="408">
        <v>0</v>
      </c>
      <c r="AO66" s="408">
        <v>0</v>
      </c>
      <c r="AP66" s="408">
        <v>0</v>
      </c>
      <c r="AQ66" s="408">
        <v>0</v>
      </c>
      <c r="AR66" s="409">
        <v>0</v>
      </c>
      <c r="AS66" s="394"/>
      <c r="AT66" s="408">
        <v>0</v>
      </c>
      <c r="AU66" s="408">
        <v>0</v>
      </c>
      <c r="AV66" s="408">
        <v>0</v>
      </c>
      <c r="AW66" s="408">
        <v>0</v>
      </c>
      <c r="AX66" s="409">
        <f t="shared" si="0"/>
        <v>0</v>
      </c>
      <c r="AY66" s="394"/>
      <c r="AZ66" s="408">
        <v>0</v>
      </c>
      <c r="BA66" s="408">
        <v>0</v>
      </c>
      <c r="BB66" s="408">
        <v>0</v>
      </c>
      <c r="BC66" s="408">
        <v>0</v>
      </c>
      <c r="BD66" s="409">
        <f>SUM(AZ66:BC66)</f>
        <v>0</v>
      </c>
      <c r="BE66" s="394"/>
      <c r="BF66" s="408">
        <v>0</v>
      </c>
      <c r="BG66" s="408">
        <v>0</v>
      </c>
      <c r="BH66" s="408">
        <v>0</v>
      </c>
      <c r="BI66" s="408">
        <v>0</v>
      </c>
      <c r="BJ66" s="409">
        <f t="shared" si="23"/>
        <v>0</v>
      </c>
      <c r="BK66" s="394"/>
      <c r="BL66" s="408">
        <v>0</v>
      </c>
      <c r="BM66" s="408">
        <v>0</v>
      </c>
      <c r="BN66" s="408">
        <v>0</v>
      </c>
      <c r="BO66" s="408">
        <v>0</v>
      </c>
      <c r="BP66" s="409">
        <v>0</v>
      </c>
      <c r="BQ66" s="394"/>
      <c r="BR66" s="408">
        <v>0</v>
      </c>
      <c r="BS66" s="408" t="s">
        <v>76</v>
      </c>
      <c r="BT66" s="408" t="s">
        <v>76</v>
      </c>
      <c r="BU66" s="408" t="s">
        <v>76</v>
      </c>
      <c r="BV66" s="409">
        <f t="shared" si="25"/>
        <v>0</v>
      </c>
      <c r="BW66" s="394"/>
      <c r="BX66" s="408">
        <v>0</v>
      </c>
      <c r="BY66" s="408">
        <v>0</v>
      </c>
      <c r="BZ66" s="408">
        <v>0</v>
      </c>
      <c r="CA66" s="408">
        <v>0</v>
      </c>
      <c r="CB66" s="409">
        <f t="shared" si="24"/>
        <v>0</v>
      </c>
      <c r="CC66" s="153"/>
      <c r="CD66" s="116">
        <v>0</v>
      </c>
      <c r="CE66" s="116">
        <v>0</v>
      </c>
      <c r="CF66" s="116">
        <f>SUM(CB66:CE66)</f>
        <v>0</v>
      </c>
      <c r="CG66" s="116">
        <f>SUM(CC66:CF66)</f>
        <v>0</v>
      </c>
      <c r="CH66" s="209">
        <v>0</v>
      </c>
      <c r="CI66" s="153"/>
      <c r="CJ66" s="116">
        <v>0</v>
      </c>
      <c r="CK66" s="116">
        <v>0</v>
      </c>
      <c r="CL66" s="116">
        <v>0</v>
      </c>
      <c r="CM66" s="116">
        <v>0</v>
      </c>
      <c r="CN66" s="209">
        <v>0</v>
      </c>
      <c r="CO66" s="153"/>
      <c r="CP66" s="116">
        <v>0</v>
      </c>
      <c r="CQ66" s="116">
        <v>0</v>
      </c>
      <c r="CR66" s="116">
        <v>0</v>
      </c>
      <c r="CS66" s="116"/>
      <c r="CT66" s="209" t="s">
        <v>76</v>
      </c>
      <c r="CU66" s="153"/>
      <c r="CV66" s="116"/>
      <c r="CW66" s="116">
        <v>0</v>
      </c>
      <c r="CX66" s="116"/>
      <c r="CY66" s="116">
        <v>-723</v>
      </c>
      <c r="CZ66" s="209">
        <f t="shared" si="6"/>
        <v>-723</v>
      </c>
      <c r="DA66" s="145"/>
      <c r="DB66" s="145"/>
      <c r="DC66" s="145"/>
      <c r="DD66" s="145"/>
      <c r="DE66" s="145"/>
      <c r="DF66" s="145"/>
      <c r="DG66" s="145"/>
      <c r="DH66" s="145"/>
      <c r="DI66" s="145"/>
      <c r="DJ66" s="145"/>
      <c r="DK66" s="145"/>
      <c r="DL66" s="145"/>
      <c r="DM66" s="145"/>
      <c r="DN66" s="145"/>
      <c r="DO66" s="145"/>
      <c r="DP66" s="145"/>
      <c r="DQ66" s="145"/>
      <c r="DR66" s="145"/>
      <c r="DS66" s="145"/>
      <c r="DT66" s="145"/>
      <c r="DU66" s="145"/>
      <c r="DV66" s="145"/>
      <c r="DW66" s="145"/>
      <c r="DX66" s="145"/>
      <c r="DY66" s="145"/>
      <c r="DZ66" s="145"/>
      <c r="EA66" s="145"/>
      <c r="EB66" s="145"/>
      <c r="EC66" s="145"/>
      <c r="ED66" s="145"/>
      <c r="EE66" s="145"/>
      <c r="EF66" s="145"/>
      <c r="EG66" s="145"/>
      <c r="EH66" s="145"/>
      <c r="EI66" s="145"/>
      <c r="EJ66" s="145"/>
      <c r="EK66" s="145"/>
      <c r="EL66" s="145"/>
      <c r="EM66" s="145"/>
      <c r="EN66" s="145"/>
      <c r="EO66" s="145"/>
      <c r="EP66" s="145"/>
      <c r="EQ66" s="145"/>
      <c r="ER66" s="145"/>
      <c r="ES66" s="145"/>
      <c r="ET66" s="145"/>
      <c r="EU66" s="145"/>
      <c r="EV66" s="145"/>
      <c r="EW66" s="145"/>
      <c r="EX66" s="145"/>
      <c r="EY66" s="145"/>
      <c r="EZ66" s="145"/>
      <c r="FA66" s="145"/>
      <c r="FB66" s="145"/>
      <c r="FC66" s="145"/>
      <c r="FD66" s="145"/>
      <c r="FE66" s="145"/>
      <c r="FF66" s="145"/>
      <c r="FG66" s="145"/>
      <c r="FH66" s="145"/>
      <c r="FI66" s="145"/>
      <c r="FJ66" s="145"/>
      <c r="FK66" s="145"/>
      <c r="FL66" s="145"/>
      <c r="FM66" s="145"/>
      <c r="FN66" s="145"/>
      <c r="FO66" s="145"/>
      <c r="FP66" s="145"/>
      <c r="FQ66" s="145"/>
      <c r="FR66" s="145"/>
      <c r="FS66" s="145"/>
      <c r="FT66" s="145"/>
      <c r="FU66" s="145"/>
      <c r="FV66" s="145"/>
      <c r="FW66" s="145"/>
      <c r="FX66" s="145"/>
      <c r="FY66" s="145"/>
    </row>
    <row r="67" spans="1:181" ht="16.2" customHeight="1">
      <c r="B67" s="151"/>
      <c r="C67" s="152"/>
      <c r="D67" s="125"/>
      <c r="E67" s="125"/>
      <c r="F67" s="125"/>
      <c r="G67" s="410"/>
      <c r="H67" s="410"/>
      <c r="I67" s="411"/>
      <c r="J67" s="410"/>
      <c r="K67" s="410"/>
      <c r="L67" s="410"/>
      <c r="M67" s="410"/>
      <c r="N67" s="410"/>
      <c r="O67" s="394"/>
      <c r="P67" s="410"/>
      <c r="Q67" s="410"/>
      <c r="R67" s="412"/>
      <c r="S67" s="413"/>
      <c r="T67" s="413"/>
      <c r="U67" s="394"/>
      <c r="V67" s="414"/>
      <c r="W67" s="414"/>
      <c r="X67" s="412"/>
      <c r="Y67" s="412"/>
      <c r="Z67" s="412"/>
      <c r="AA67" s="394"/>
      <c r="AB67" s="414"/>
      <c r="AC67" s="414"/>
      <c r="AD67" s="414"/>
      <c r="AE67" s="412"/>
      <c r="AF67" s="412"/>
      <c r="AG67" s="394"/>
      <c r="AH67" s="412"/>
      <c r="AI67" s="412"/>
      <c r="AJ67" s="412"/>
      <c r="AK67" s="412"/>
      <c r="AL67" s="412"/>
      <c r="AM67" s="394"/>
      <c r="AN67" s="412"/>
      <c r="AO67" s="412"/>
      <c r="AP67" s="412"/>
      <c r="AQ67" s="412"/>
      <c r="AR67" s="412"/>
      <c r="AS67" s="394"/>
      <c r="AT67" s="412"/>
      <c r="AU67" s="412"/>
      <c r="AV67" s="412"/>
      <c r="AW67" s="412"/>
      <c r="AX67" s="412"/>
      <c r="AY67" s="394"/>
      <c r="AZ67" s="412"/>
      <c r="BA67" s="412"/>
      <c r="BB67" s="412"/>
      <c r="BC67" s="412"/>
      <c r="BD67" s="412"/>
      <c r="BE67" s="394"/>
      <c r="BF67" s="412"/>
      <c r="BG67" s="412"/>
      <c r="BH67" s="412"/>
      <c r="BI67" s="412"/>
      <c r="BJ67" s="412"/>
      <c r="BK67" s="394"/>
      <c r="BL67" s="412"/>
      <c r="BM67" s="412"/>
      <c r="BN67" s="412"/>
      <c r="BO67" s="412"/>
      <c r="BP67" s="412"/>
      <c r="BQ67" s="394"/>
      <c r="BR67" s="412"/>
      <c r="BS67" s="412"/>
      <c r="BT67" s="412"/>
      <c r="BU67" s="412"/>
      <c r="BV67" s="412"/>
      <c r="BW67" s="394"/>
      <c r="BX67" s="412"/>
      <c r="BY67" s="412"/>
      <c r="BZ67" s="363"/>
      <c r="CA67" s="363"/>
      <c r="CB67" s="363"/>
      <c r="CC67" s="153"/>
      <c r="CD67" s="155"/>
      <c r="CE67" s="154"/>
      <c r="CF67" s="155"/>
      <c r="CG67" s="155"/>
      <c r="CH67" s="155"/>
      <c r="CI67" s="153"/>
      <c r="CJ67" s="155"/>
      <c r="CK67" s="155"/>
      <c r="CL67" s="155"/>
      <c r="CM67" s="155"/>
      <c r="CN67" s="155"/>
      <c r="CO67" s="153"/>
      <c r="CP67" s="155"/>
      <c r="CQ67" s="155"/>
      <c r="CR67" s="155"/>
      <c r="CS67" s="155"/>
      <c r="CT67" s="155"/>
      <c r="CU67" s="153"/>
      <c r="CV67" s="155"/>
      <c r="CW67" s="155"/>
      <c r="CX67" s="155"/>
      <c r="CY67" s="155"/>
      <c r="CZ67" s="155"/>
    </row>
    <row r="68" spans="1:181" ht="15.45" customHeight="1" outlineLevel="2" thickBot="1">
      <c r="B68" s="60" t="s">
        <v>431</v>
      </c>
      <c r="C68" s="60" t="s">
        <v>432</v>
      </c>
      <c r="D68" s="278"/>
      <c r="E68" s="278"/>
      <c r="F68" s="109">
        <f>F42+F55+F45+F40+F30+F29+F27</f>
        <v>-25392</v>
      </c>
      <c r="G68" s="109">
        <f>G42+G55+G45+G40+G30+G29+G27</f>
        <v>-17171.962240000001</v>
      </c>
      <c r="H68" s="109">
        <f>H42+H55+H45+H40+H30+H29+H27</f>
        <v>-77430.037760000007</v>
      </c>
      <c r="I68" s="403"/>
      <c r="J68" s="109">
        <f>J42+J55+J45+J40+J30+J29+J27</f>
        <v>60046</v>
      </c>
      <c r="K68" s="109">
        <f>K42+K55+K45+K40+K30+K29+K27</f>
        <v>8976</v>
      </c>
      <c r="L68" s="109">
        <f>L42+L55+L45+L40+L30+L29+L27</f>
        <v>-44127.428000000014</v>
      </c>
      <c r="M68" s="109">
        <f>M42+M55+M45+M40+M30+M29+M27</f>
        <v>99755</v>
      </c>
      <c r="N68" s="109">
        <f>N42+N55+N45+N40+N30+N29+N27</f>
        <v>124648</v>
      </c>
      <c r="O68" s="394"/>
      <c r="P68" s="109">
        <f>P42+P55+P45+P40+P30+P29+P27</f>
        <v>204666.79999999996</v>
      </c>
      <c r="Q68" s="109">
        <f>Q42+Q55+Q45+Q40+Q30+Q29+Q27</f>
        <v>-31770</v>
      </c>
      <c r="R68" s="109">
        <f>R42+R55+R45+R40+R30+R29+R27</f>
        <v>-3258</v>
      </c>
      <c r="S68" s="109">
        <f>S42+S55+S45+S40+S30+S29+S27</f>
        <v>21875</v>
      </c>
      <c r="T68" s="109">
        <f>T42+T55+T45+T40+T30+T29+T27</f>
        <v>191512.59999999998</v>
      </c>
      <c r="U68" s="394"/>
      <c r="V68" s="109">
        <f t="shared" ref="V68:AF68" si="26">V42+V55+V45+V40+V30+V29+V27</f>
        <v>233106</v>
      </c>
      <c r="W68" s="109">
        <f t="shared" si="26"/>
        <v>15242</v>
      </c>
      <c r="X68" s="109">
        <f t="shared" si="26"/>
        <v>-24691</v>
      </c>
      <c r="Y68" s="109">
        <f t="shared" si="26"/>
        <v>62248</v>
      </c>
      <c r="Z68" s="109">
        <f t="shared" si="26"/>
        <v>281708.74200000009</v>
      </c>
      <c r="AA68" s="394">
        <f t="shared" si="26"/>
        <v>0</v>
      </c>
      <c r="AB68" s="109">
        <f t="shared" si="26"/>
        <v>21925</v>
      </c>
      <c r="AC68" s="109">
        <f t="shared" si="26"/>
        <v>146128</v>
      </c>
      <c r="AD68" s="109">
        <f t="shared" si="26"/>
        <v>332520</v>
      </c>
      <c r="AE68" s="109">
        <f t="shared" si="26"/>
        <v>136745</v>
      </c>
      <c r="AF68" s="109">
        <f t="shared" si="26"/>
        <v>637317</v>
      </c>
      <c r="AG68" s="394"/>
      <c r="AH68" s="109">
        <f>AH42+AH55+AH45+AH40+AH30+AH29+AH27</f>
        <v>74576</v>
      </c>
      <c r="AI68" s="109">
        <f>AI42+AI55+AI45+AI40+AI30+AI29+AI27</f>
        <v>181199</v>
      </c>
      <c r="AJ68" s="109">
        <f>AJ42+AJ55+AJ45+AJ40+AJ30+AJ29+AJ27</f>
        <v>-30306</v>
      </c>
      <c r="AK68" s="109">
        <f>AK42+AK55+AK45+AK40+AK30+AK29+AK27</f>
        <v>72560</v>
      </c>
      <c r="AL68" s="109">
        <f>AL42+AL55+AL45+AL40+AL30+AL29+AL27</f>
        <v>298131</v>
      </c>
      <c r="AM68" s="394"/>
      <c r="AN68" s="109">
        <f>AN42+AN55+AN45+AN40+AN30+AN29+AN27</f>
        <v>34918</v>
      </c>
      <c r="AO68" s="109">
        <f>AO42+AO55+AO45+AO40+AO30+AO29+AO27</f>
        <v>17936</v>
      </c>
      <c r="AP68" s="109">
        <f>AP42+AP55+AP45+AP40+AP30+AP29+AP27</f>
        <v>31450</v>
      </c>
      <c r="AQ68" s="109">
        <f>AQ42+AQ55+AQ45+AQ40+AQ30+AQ29+AQ27</f>
        <v>49225</v>
      </c>
      <c r="AR68" s="109">
        <f>AR42+AR55+AR45+AR40+AR30+AR29+AR27</f>
        <v>133529</v>
      </c>
      <c r="AS68" s="394"/>
      <c r="AT68" s="109">
        <f>AT42+AT55+AT45+AT40+AT30+AT29+AT27</f>
        <v>37135</v>
      </c>
      <c r="AU68" s="109">
        <f>AU42+AU55+AU45+AU40+AU30+AU29+AU27</f>
        <v>2409</v>
      </c>
      <c r="AV68" s="109">
        <f>AV42+AV55+AV45+AV40+AV30+AV29+AV27</f>
        <v>10300</v>
      </c>
      <c r="AW68" s="109">
        <f>AW42+AW55+AW45+AW40+AW30+AW29+AW27</f>
        <v>149954</v>
      </c>
      <c r="AX68" s="109">
        <f>AX42+AX55+AX45+AX40+AX30+AX29+AX27</f>
        <v>199798</v>
      </c>
      <c r="AY68" s="394"/>
      <c r="AZ68" s="109">
        <f>AZ42+AZ55+AZ45+AZ40+AZ30+AZ29+AZ27</f>
        <v>42963</v>
      </c>
      <c r="BA68" s="109">
        <f>BA42+BA55+BA45+BA40+BA30+BA29+BA27</f>
        <v>60981</v>
      </c>
      <c r="BB68" s="109">
        <f>BB42+BB55+BB45+BB40+BB30+BB29+BB27</f>
        <v>16957</v>
      </c>
      <c r="BC68" s="109">
        <f>BC42+BC55+BC45+BC40+BC30+BC29+BC27</f>
        <v>31356</v>
      </c>
      <c r="BD68" s="109">
        <f>BD42+BD55+BD45+BD40+BD30+BD29+BD27</f>
        <v>152257</v>
      </c>
      <c r="BE68" s="394"/>
      <c r="BF68" s="109">
        <f>BF42+BF55+BF45+BF40+BF30+BF29+BF27</f>
        <v>21745</v>
      </c>
      <c r="BG68" s="109">
        <f>BG42+BG55+BG45+BG40+BG30+BG29+BG27</f>
        <v>5373</v>
      </c>
      <c r="BH68" s="109">
        <f>BH42+BH55+BH45+BH40+BH30+BH29+BH27</f>
        <v>302</v>
      </c>
      <c r="BI68" s="109">
        <f>BI42+BI55+BI45+BI40+BI30+BI29+BI27</f>
        <v>5839</v>
      </c>
      <c r="BJ68" s="109">
        <f>BJ42+BJ55+BJ45+BJ40+BJ30+BJ29+BJ27</f>
        <v>33259</v>
      </c>
      <c r="BK68" s="394"/>
      <c r="BL68" s="109">
        <f>BL42+BL55+BL45+BL40+BL30+BL29+BL27</f>
        <v>-28864</v>
      </c>
      <c r="BM68" s="109">
        <f>BM42+BM55+BM45+BM40+BM30+BM29+BM27</f>
        <v>-26937</v>
      </c>
      <c r="BN68" s="109">
        <f>BN42+BN55+BN45+BN40+BN30+BN29+BN27</f>
        <v>2669</v>
      </c>
      <c r="BO68" s="109">
        <f>BO42+BO55+BO45+BO40+BO30+BO29+BO27</f>
        <v>66486</v>
      </c>
      <c r="BP68" s="109">
        <f>BP42+BP55+BP45+BP40+BP30+BP29+BP27</f>
        <v>13354</v>
      </c>
      <c r="BQ68" s="394"/>
      <c r="BR68" s="109">
        <f>BR42+BR55+BR45+BR40+BR30+BR29+BR27</f>
        <v>166174.90801000001</v>
      </c>
      <c r="BS68" s="109">
        <f>BS42+BS55+BS45+BS40+BS30+BS29+BS27</f>
        <v>20408</v>
      </c>
      <c r="BT68" s="109">
        <f>BT27+BT29+BT30+BT40+BT45+BT55+BT42</f>
        <v>463</v>
      </c>
      <c r="BU68" s="109">
        <f>BU27+BU29+BU30+BU40+BU45+BU55+BU42</f>
        <v>3525</v>
      </c>
      <c r="BV68" s="109">
        <f>BV27+BV29+BV30+BV40+BV45+BV55+BV42</f>
        <v>190570.90801000001</v>
      </c>
      <c r="BW68" s="394"/>
      <c r="BX68" s="109">
        <f>BX27+BX29+BX30+BX40+BX45+BX55+BX42</f>
        <v>-16269</v>
      </c>
      <c r="BY68" s="109">
        <f>BY27+BY29+BY30+BY40+BY45+BY55+BY42</f>
        <v>-6187</v>
      </c>
      <c r="BZ68" s="109">
        <f>BZ27+BZ29+BZ30+BZ40+BZ45+BZ55+BZ42</f>
        <v>-2824.4973299999983</v>
      </c>
      <c r="CA68" s="109">
        <f>CA27+CA29+CA30+CA40+CA45+CA55+CA42</f>
        <v>-3642.4626699999999</v>
      </c>
      <c r="CB68" s="109">
        <f>CB27+CB29+CB30+CB40+CB45+CB55+CB42</f>
        <v>-28922.959999999999</v>
      </c>
      <c r="CC68" s="153"/>
      <c r="CD68" s="109">
        <f>CD27+CD29+CD30+CD40+CD45+CD55+CD42</f>
        <v>15860</v>
      </c>
      <c r="CE68" s="109">
        <f>CE27+CE29+CE30+CE40+CE45+CE55+CE42</f>
        <v>-7799</v>
      </c>
      <c r="CF68" s="109">
        <f>CF27+CF29+CF30+CF40+CF45+CF55+CF42</f>
        <v>23084</v>
      </c>
      <c r="CG68" s="109">
        <f>CG27+CG29+CG30+CG40+CG45+CG55+CG42</f>
        <v>-4769</v>
      </c>
      <c r="CH68" s="109">
        <f>CH27+CH29+CH30+CH40+CH45+CH55+CH42</f>
        <v>26376</v>
      </c>
      <c r="CI68" s="153"/>
      <c r="CJ68" s="109">
        <f>CJ27+CJ29+CJ30+CJ40+CJ45+CJ55+CJ42</f>
        <v>-31612</v>
      </c>
      <c r="CK68" s="109">
        <f>CK27+CK29+CK30+CK40+CK45+CK55+CK42</f>
        <v>-7754</v>
      </c>
      <c r="CL68" s="109">
        <f>CL27+CL29+CL30+CL40+CL45+CL55+CL42+CL38</f>
        <v>6188</v>
      </c>
      <c r="CM68" s="109">
        <f>CM27+CM29+CM30+CM40+CM45+CM55+CM42</f>
        <v>21766</v>
      </c>
      <c r="CN68" s="109">
        <f>CN27+CN29+CN30+CN40+CN45+CN55+CN42</f>
        <v>-19445</v>
      </c>
      <c r="CO68" s="153"/>
      <c r="CP68" s="109">
        <f>CP27+CP29+CP30+CP40+CP45+CP55+CP42</f>
        <v>8860</v>
      </c>
      <c r="CQ68" s="109">
        <f>CQ27+CQ29+CQ30+CQ40+CQ45+CQ55+CQ42</f>
        <v>293</v>
      </c>
      <c r="CR68" s="109">
        <f>CR27+CR29+CR30+CR40+CR45+CR55+CR42+CR38</f>
        <v>10202</v>
      </c>
      <c r="CS68" s="109">
        <f>CS27+CS29+CS30+CS40+CS45+CS55+CS42+CS38</f>
        <v>-6732</v>
      </c>
      <c r="CT68" s="109">
        <f>CT27+CT29+CT30+CT40+CT45+CT55+CT42</f>
        <v>19849</v>
      </c>
      <c r="CU68" s="153"/>
      <c r="CV68" s="109">
        <f>SUM(CV27+CV29+CV30+CV38+CV40+CV45+CV55+CV42)</f>
        <v>-4161</v>
      </c>
      <c r="CW68" s="109">
        <f>CW27+CW29+CW30+CW40+CW45+CW55+CW42</f>
        <v>-2146</v>
      </c>
      <c r="CX68" s="109">
        <f>CX27+CX29+CX30+CX40+CX45+CX55+CX42</f>
        <v>-3658</v>
      </c>
      <c r="CY68" s="109">
        <f>CY27+CY29+CY30+CY40+CY45+CY55+CY42</f>
        <v>1496</v>
      </c>
      <c r="CZ68" s="109">
        <f t="shared" si="6"/>
        <v>-8469</v>
      </c>
    </row>
    <row r="69" spans="1:181" s="160" customFormat="1" ht="15.45" customHeight="1">
      <c r="A69" s="146"/>
      <c r="B69" s="147" t="s">
        <v>433</v>
      </c>
      <c r="C69" s="147" t="s">
        <v>434</v>
      </c>
      <c r="D69" s="117"/>
      <c r="E69" s="117"/>
      <c r="F69" s="415">
        <v>11090</v>
      </c>
      <c r="G69" s="415">
        <v>19683</v>
      </c>
      <c r="H69" s="415">
        <v>13155</v>
      </c>
      <c r="I69" s="393"/>
      <c r="J69" s="415">
        <v>1235</v>
      </c>
      <c r="K69" s="415">
        <v>-10069</v>
      </c>
      <c r="L69" s="415">
        <v>24503.025000000001</v>
      </c>
      <c r="M69" s="415">
        <v>-2298</v>
      </c>
      <c r="N69" s="415">
        <v>13371</v>
      </c>
      <c r="O69" s="416"/>
      <c r="P69" s="415">
        <v>28184</v>
      </c>
      <c r="Q69" s="415">
        <v>1623</v>
      </c>
      <c r="R69" s="415">
        <v>-2564</v>
      </c>
      <c r="S69" s="415">
        <v>8109</v>
      </c>
      <c r="T69" s="415">
        <v>35352</v>
      </c>
      <c r="U69" s="416"/>
      <c r="V69" s="415">
        <v>9602</v>
      </c>
      <c r="W69" s="415">
        <v>-18535</v>
      </c>
      <c r="X69" s="415">
        <v>16006</v>
      </c>
      <c r="Y69" s="415">
        <v>-20246</v>
      </c>
      <c r="Z69" s="415">
        <v>-13173</v>
      </c>
      <c r="AA69" s="416"/>
      <c r="AB69" s="415">
        <v>9186</v>
      </c>
      <c r="AC69" s="415">
        <v>-64346</v>
      </c>
      <c r="AD69" s="415">
        <v>-33183</v>
      </c>
      <c r="AE69" s="415">
        <v>-28874</v>
      </c>
      <c r="AF69" s="415">
        <v>-117217</v>
      </c>
      <c r="AG69" s="416"/>
      <c r="AH69" s="415">
        <v>53205</v>
      </c>
      <c r="AI69" s="415">
        <v>-43628</v>
      </c>
      <c r="AJ69" s="415">
        <v>6844</v>
      </c>
      <c r="AK69" s="415">
        <v>3094</v>
      </c>
      <c r="AL69" s="415">
        <f>SUM(AH69:AK69)</f>
        <v>19515</v>
      </c>
      <c r="AM69" s="416"/>
      <c r="AN69" s="415">
        <v>-967</v>
      </c>
      <c r="AO69" s="415">
        <v>6689</v>
      </c>
      <c r="AP69" s="415">
        <v>-11048</v>
      </c>
      <c r="AQ69" s="415">
        <v>-8649</v>
      </c>
      <c r="AR69" s="415">
        <v>-13975</v>
      </c>
      <c r="AS69" s="416"/>
      <c r="AT69" s="415">
        <v>-132</v>
      </c>
      <c r="AU69" s="415">
        <v>1543</v>
      </c>
      <c r="AV69" s="415">
        <v>-10813</v>
      </c>
      <c r="AW69" s="415">
        <v>-13317</v>
      </c>
      <c r="AX69" s="415">
        <f t="shared" si="0"/>
        <v>-22719</v>
      </c>
      <c r="AY69" s="416"/>
      <c r="AZ69" s="415">
        <v>-2246</v>
      </c>
      <c r="BA69" s="415">
        <v>-6997</v>
      </c>
      <c r="BB69" s="415">
        <v>-5454</v>
      </c>
      <c r="BC69" s="415">
        <v>-11222</v>
      </c>
      <c r="BD69" s="415">
        <f>SUM(AZ69:BC69)</f>
        <v>-25919</v>
      </c>
      <c r="BE69" s="416"/>
      <c r="BF69" s="415">
        <v>-618</v>
      </c>
      <c r="BG69" s="415">
        <v>-832</v>
      </c>
      <c r="BH69" s="415">
        <v>-1682</v>
      </c>
      <c r="BI69" s="415">
        <v>-2817</v>
      </c>
      <c r="BJ69" s="415">
        <f>SUM(BF69:BI69)</f>
        <v>-5949</v>
      </c>
      <c r="BK69" s="416"/>
      <c r="BL69" s="415">
        <v>11593</v>
      </c>
      <c r="BM69" s="415">
        <v>8977</v>
      </c>
      <c r="BN69" s="415">
        <v>-1343</v>
      </c>
      <c r="BO69" s="415">
        <v>-22009</v>
      </c>
      <c r="BP69" s="415">
        <f>BO69+BN69+BM69+BL69</f>
        <v>-2782</v>
      </c>
      <c r="BQ69" s="416"/>
      <c r="BR69" s="415">
        <v>-4247</v>
      </c>
      <c r="BS69" s="415">
        <v>-4288</v>
      </c>
      <c r="BT69" s="415">
        <v>717</v>
      </c>
      <c r="BU69" s="415">
        <v>-1943</v>
      </c>
      <c r="BV69" s="415">
        <f>SUM(BR69:BU69)</f>
        <v>-9761</v>
      </c>
      <c r="BW69" s="416"/>
      <c r="BX69" s="415">
        <v>9716</v>
      </c>
      <c r="BY69" s="415">
        <v>3826</v>
      </c>
      <c r="BZ69" s="415">
        <v>1445</v>
      </c>
      <c r="CA69" s="415">
        <v>574</v>
      </c>
      <c r="CB69" s="415">
        <v>15561</v>
      </c>
      <c r="CC69" s="158"/>
      <c r="CD69" s="148">
        <v>3185</v>
      </c>
      <c r="CE69" s="148">
        <v>1862</v>
      </c>
      <c r="CF69" s="148">
        <v>-4785</v>
      </c>
      <c r="CG69" s="148">
        <v>2089</v>
      </c>
      <c r="CH69" s="148">
        <v>2351</v>
      </c>
      <c r="CI69" s="158"/>
      <c r="CJ69" s="148">
        <v>12515</v>
      </c>
      <c r="CK69" s="148">
        <v>3660</v>
      </c>
      <c r="CL69" s="148">
        <v>779</v>
      </c>
      <c r="CM69" s="148">
        <v>-4109</v>
      </c>
      <c r="CN69" s="148">
        <v>12845</v>
      </c>
      <c r="CO69" s="158"/>
      <c r="CP69" s="148">
        <v>-1207</v>
      </c>
      <c r="CQ69" s="148">
        <v>-274</v>
      </c>
      <c r="CR69" s="148">
        <v>-4366</v>
      </c>
      <c r="CS69" s="148">
        <v>31</v>
      </c>
      <c r="CT69" s="148">
        <v>-5186</v>
      </c>
      <c r="CU69" s="158"/>
      <c r="CV69" s="148">
        <v>2698</v>
      </c>
      <c r="CW69" s="148">
        <v>880</v>
      </c>
      <c r="CX69" s="148">
        <v>2793</v>
      </c>
      <c r="CY69" s="148">
        <v>-541</v>
      </c>
      <c r="CZ69" s="148">
        <f t="shared" si="6"/>
        <v>5830</v>
      </c>
      <c r="DA69" s="146"/>
      <c r="DB69" s="146"/>
      <c r="DC69" s="146"/>
      <c r="DD69" s="146"/>
      <c r="DE69" s="146"/>
      <c r="DF69" s="146"/>
      <c r="DG69" s="146"/>
      <c r="DH69" s="146"/>
      <c r="DI69" s="146"/>
      <c r="DJ69" s="146"/>
      <c r="DK69" s="146"/>
      <c r="DL69" s="146"/>
      <c r="DM69" s="146"/>
      <c r="DN69" s="146"/>
      <c r="DO69" s="146"/>
      <c r="DP69" s="146"/>
      <c r="DQ69" s="146"/>
      <c r="DR69" s="146"/>
      <c r="DS69" s="146"/>
      <c r="DT69" s="146"/>
      <c r="DU69" s="146"/>
      <c r="DV69" s="146"/>
      <c r="DW69" s="146"/>
      <c r="DX69" s="146"/>
      <c r="DY69" s="146"/>
      <c r="DZ69" s="146"/>
      <c r="EA69" s="146"/>
      <c r="EB69" s="146"/>
      <c r="EC69" s="146"/>
      <c r="ED69" s="146"/>
      <c r="EE69" s="146"/>
      <c r="EF69" s="146"/>
      <c r="EG69" s="146"/>
      <c r="EH69" s="146"/>
      <c r="EI69" s="146"/>
      <c r="EJ69" s="146"/>
      <c r="EK69" s="146"/>
      <c r="EL69" s="146"/>
      <c r="EM69" s="146"/>
      <c r="EN69" s="146"/>
      <c r="EO69" s="146"/>
      <c r="EP69" s="146"/>
      <c r="EQ69" s="146"/>
      <c r="ER69" s="146"/>
      <c r="ES69" s="146"/>
      <c r="ET69" s="146"/>
      <c r="EU69" s="146"/>
      <c r="EV69" s="146"/>
      <c r="EW69" s="146"/>
      <c r="EX69" s="146"/>
      <c r="EY69" s="146"/>
      <c r="EZ69" s="146"/>
      <c r="FA69" s="146"/>
      <c r="FB69" s="146"/>
      <c r="FC69" s="146"/>
      <c r="FD69" s="146"/>
      <c r="FE69" s="146"/>
      <c r="FF69" s="146"/>
      <c r="FG69" s="146"/>
      <c r="FH69" s="146"/>
      <c r="FI69" s="146"/>
      <c r="FJ69" s="146"/>
      <c r="FK69" s="146"/>
      <c r="FL69" s="146"/>
      <c r="FM69" s="146"/>
      <c r="FN69" s="146"/>
      <c r="FO69" s="146"/>
      <c r="FP69" s="146"/>
      <c r="FQ69" s="146"/>
      <c r="FR69" s="146"/>
      <c r="FS69" s="146"/>
      <c r="FT69" s="146"/>
      <c r="FU69" s="146"/>
      <c r="FV69" s="146"/>
      <c r="FW69" s="146"/>
      <c r="FX69" s="146"/>
      <c r="FY69" s="146"/>
    </row>
    <row r="70" spans="1:181" ht="16.2" customHeight="1">
      <c r="B70" s="152"/>
      <c r="C70" s="151"/>
      <c r="D70" s="280"/>
      <c r="E70" s="280"/>
      <c r="F70" s="280"/>
      <c r="G70" s="417"/>
      <c r="H70" s="417"/>
      <c r="I70" s="418"/>
      <c r="J70" s="417"/>
      <c r="K70" s="417"/>
      <c r="L70" s="417"/>
      <c r="M70" s="417"/>
      <c r="N70" s="417"/>
      <c r="O70" s="394"/>
      <c r="P70" s="417"/>
      <c r="Q70" s="417"/>
      <c r="R70" s="414"/>
      <c r="S70" s="363"/>
      <c r="T70" s="363"/>
      <c r="U70" s="394"/>
      <c r="V70" s="412"/>
      <c r="W70" s="412"/>
      <c r="X70" s="414"/>
      <c r="Y70" s="414"/>
      <c r="Z70" s="414"/>
      <c r="AA70" s="394"/>
      <c r="AB70" s="412"/>
      <c r="AC70" s="412"/>
      <c r="AD70" s="412"/>
      <c r="AE70" s="414"/>
      <c r="AF70" s="414"/>
      <c r="AG70" s="394"/>
      <c r="AH70" s="414"/>
      <c r="AI70" s="414"/>
      <c r="AJ70" s="414"/>
      <c r="AK70" s="414"/>
      <c r="AL70" s="414"/>
      <c r="AM70" s="394"/>
      <c r="AN70" s="414"/>
      <c r="AO70" s="414"/>
      <c r="AP70" s="414"/>
      <c r="AQ70" s="414"/>
      <c r="AR70" s="363"/>
      <c r="AS70" s="394"/>
      <c r="AT70" s="414"/>
      <c r="AU70" s="414"/>
      <c r="AV70" s="414"/>
      <c r="AW70" s="414"/>
      <c r="AX70" s="414"/>
      <c r="AY70" s="394"/>
      <c r="AZ70" s="414"/>
      <c r="BA70" s="414"/>
      <c r="BB70" s="414"/>
      <c r="BC70" s="414"/>
      <c r="BD70" s="414"/>
      <c r="BE70" s="394"/>
      <c r="BF70" s="414"/>
      <c r="BG70" s="414"/>
      <c r="BH70" s="414"/>
      <c r="BI70" s="414"/>
      <c r="BJ70" s="414"/>
      <c r="BK70" s="394"/>
      <c r="BL70" s="414"/>
      <c r="BM70" s="414"/>
      <c r="BN70" s="414"/>
      <c r="BO70" s="414"/>
      <c r="BP70" s="414"/>
      <c r="BQ70" s="394"/>
      <c r="BR70" s="414"/>
      <c r="BS70" s="414"/>
      <c r="BT70" s="414"/>
      <c r="BU70" s="414"/>
      <c r="BV70" s="414"/>
      <c r="BW70" s="394"/>
      <c r="BX70" s="414"/>
      <c r="BY70" s="363"/>
      <c r="BZ70" s="363"/>
      <c r="CA70" s="363"/>
      <c r="CB70" s="363"/>
      <c r="CC70" s="153"/>
      <c r="CD70" s="155"/>
      <c r="CE70" s="155"/>
      <c r="CF70" s="155"/>
      <c r="CG70" s="155"/>
      <c r="CH70" s="155"/>
      <c r="CI70" s="153"/>
      <c r="CJ70" s="155"/>
      <c r="CK70" s="155"/>
      <c r="CL70" s="155"/>
      <c r="CM70" s="155"/>
      <c r="CN70" s="155"/>
      <c r="CO70" s="153"/>
      <c r="CP70" s="155"/>
      <c r="CQ70" s="155"/>
      <c r="CR70" s="155"/>
      <c r="CS70" s="155"/>
      <c r="CT70" s="155"/>
      <c r="CU70" s="153"/>
      <c r="CV70" s="155"/>
      <c r="CW70" s="155"/>
      <c r="CX70" s="155"/>
      <c r="CY70" s="155"/>
      <c r="CZ70" s="155"/>
    </row>
    <row r="71" spans="1:181" ht="15.45" customHeight="1" outlineLevel="2" thickBot="1">
      <c r="B71" s="60" t="s">
        <v>435</v>
      </c>
      <c r="C71" s="60" t="s">
        <v>436</v>
      </c>
      <c r="D71" s="278"/>
      <c r="E71" s="278"/>
      <c r="F71" s="109">
        <f>F68+F69</f>
        <v>-14302</v>
      </c>
      <c r="G71" s="109">
        <f>G68+G69</f>
        <v>2511.0377599999993</v>
      </c>
      <c r="H71" s="109">
        <f>H68+H69</f>
        <v>-64275.037760000007</v>
      </c>
      <c r="I71" s="403"/>
      <c r="J71" s="109">
        <f>J68+J69</f>
        <v>61281</v>
      </c>
      <c r="K71" s="109">
        <f>K68+K69</f>
        <v>-1093</v>
      </c>
      <c r="L71" s="109">
        <f>L68+L69</f>
        <v>-19624.403000000013</v>
      </c>
      <c r="M71" s="109">
        <f>M68+M69</f>
        <v>97457</v>
      </c>
      <c r="N71" s="109">
        <f>N68+N69</f>
        <v>138019</v>
      </c>
      <c r="O71" s="394"/>
      <c r="P71" s="109">
        <f>P68+P69</f>
        <v>232850.79999999996</v>
      </c>
      <c r="Q71" s="109">
        <f>Q68+Q69</f>
        <v>-30147</v>
      </c>
      <c r="R71" s="109">
        <f>R68+R69</f>
        <v>-5822</v>
      </c>
      <c r="S71" s="109">
        <f>S68+S69</f>
        <v>29984</v>
      </c>
      <c r="T71" s="109">
        <f>T68+T69</f>
        <v>226864.59999999998</v>
      </c>
      <c r="U71" s="394"/>
      <c r="V71" s="109">
        <f>V68+V69</f>
        <v>242708</v>
      </c>
      <c r="W71" s="109">
        <f>W68+W69</f>
        <v>-3293</v>
      </c>
      <c r="X71" s="109">
        <f>X68+X69</f>
        <v>-8685</v>
      </c>
      <c r="Y71" s="109">
        <f>Y68+Y69</f>
        <v>42002</v>
      </c>
      <c r="Z71" s="109">
        <f>Z68+Z69</f>
        <v>268535.74200000009</v>
      </c>
      <c r="AA71" s="394"/>
      <c r="AB71" s="109">
        <f>AB68+AB69</f>
        <v>31111</v>
      </c>
      <c r="AC71" s="109">
        <f>AC68+AC69</f>
        <v>81782</v>
      </c>
      <c r="AD71" s="109">
        <f>AD68+AD69</f>
        <v>299337</v>
      </c>
      <c r="AE71" s="109">
        <f>AE68+AE69</f>
        <v>107871</v>
      </c>
      <c r="AF71" s="109">
        <f>AF68+AF69</f>
        <v>520100</v>
      </c>
      <c r="AG71" s="394"/>
      <c r="AH71" s="109">
        <f>AH68+AH69</f>
        <v>127781</v>
      </c>
      <c r="AI71" s="109">
        <f>AI68+AI69</f>
        <v>137571</v>
      </c>
      <c r="AJ71" s="109">
        <f>AJ68+AJ69</f>
        <v>-23462</v>
      </c>
      <c r="AK71" s="109">
        <f>AK68+AK69</f>
        <v>75654</v>
      </c>
      <c r="AL71" s="109">
        <f>AL68+AL69</f>
        <v>317646</v>
      </c>
      <c r="AM71" s="394"/>
      <c r="AN71" s="109">
        <f>AN68+AN69</f>
        <v>33951</v>
      </c>
      <c r="AO71" s="109">
        <f>AO68+AO69</f>
        <v>24625</v>
      </c>
      <c r="AP71" s="109">
        <f>AP68+AP69</f>
        <v>20402</v>
      </c>
      <c r="AQ71" s="109">
        <f>AQ68+AQ69</f>
        <v>40576</v>
      </c>
      <c r="AR71" s="109">
        <f>AR68+AR69</f>
        <v>119554</v>
      </c>
      <c r="AS71" s="394"/>
      <c r="AT71" s="109">
        <f>AT68+AT69</f>
        <v>37003</v>
      </c>
      <c r="AU71" s="109">
        <f>AU68+AU69</f>
        <v>3952</v>
      </c>
      <c r="AV71" s="109">
        <f>AV68+AV69</f>
        <v>-513</v>
      </c>
      <c r="AW71" s="109">
        <f>AW68+AW69</f>
        <v>136637</v>
      </c>
      <c r="AX71" s="109">
        <f>AX68+AX69</f>
        <v>177079</v>
      </c>
      <c r="AY71" s="394"/>
      <c r="AZ71" s="109">
        <f>AZ69+AZ68</f>
        <v>40717</v>
      </c>
      <c r="BA71" s="109">
        <f>BA68+BA69</f>
        <v>53984</v>
      </c>
      <c r="BB71" s="109">
        <f>BB69+BB68</f>
        <v>11503</v>
      </c>
      <c r="BC71" s="109">
        <f>BC69+BC68</f>
        <v>20134</v>
      </c>
      <c r="BD71" s="109">
        <f>BD69+BD68</f>
        <v>126338</v>
      </c>
      <c r="BE71" s="394"/>
      <c r="BF71" s="109">
        <f>BF69+BF68</f>
        <v>21127</v>
      </c>
      <c r="BG71" s="109">
        <f>BG69+BG68</f>
        <v>4541</v>
      </c>
      <c r="BH71" s="109">
        <f>BH69+BH68</f>
        <v>-1380</v>
      </c>
      <c r="BI71" s="109">
        <f>BI69+BI68</f>
        <v>3022</v>
      </c>
      <c r="BJ71" s="109">
        <f>BJ68+BJ69</f>
        <v>27310</v>
      </c>
      <c r="BK71" s="394"/>
      <c r="BL71" s="109">
        <f>BL69+BL68</f>
        <v>-17271</v>
      </c>
      <c r="BM71" s="109">
        <f>BM69+BM68</f>
        <v>-17960</v>
      </c>
      <c r="BN71" s="109">
        <f>BN69+BN68</f>
        <v>1326</v>
      </c>
      <c r="BO71" s="109">
        <f>BO69+BO68</f>
        <v>44477</v>
      </c>
      <c r="BP71" s="109">
        <f>BP69+BP68</f>
        <v>10572</v>
      </c>
      <c r="BQ71" s="394"/>
      <c r="BR71" s="109">
        <f>BR69+BR68</f>
        <v>161927.90801000001</v>
      </c>
      <c r="BS71" s="109">
        <f>BS69+BS68</f>
        <v>16120</v>
      </c>
      <c r="BT71" s="109">
        <f>BT69+BT68</f>
        <v>1180</v>
      </c>
      <c r="BU71" s="109">
        <f>BU69+BU68</f>
        <v>1582</v>
      </c>
      <c r="BV71" s="109">
        <f>BV68+BV69</f>
        <v>180809.90801000001</v>
      </c>
      <c r="BW71" s="394"/>
      <c r="BX71" s="109">
        <f>BX69+BX68</f>
        <v>-6553</v>
      </c>
      <c r="BY71" s="109">
        <f>BY69+BY68</f>
        <v>-2361</v>
      </c>
      <c r="BZ71" s="109">
        <f>BZ69+BZ68</f>
        <v>-1379.4973299999983</v>
      </c>
      <c r="CA71" s="109">
        <f>CA69+CA68</f>
        <v>-3068.4626699999999</v>
      </c>
      <c r="CB71" s="109">
        <f>CB68+CB69</f>
        <v>-13361.96</v>
      </c>
      <c r="CC71" s="153"/>
      <c r="CD71" s="109">
        <f>CD69+CD68</f>
        <v>19045</v>
      </c>
      <c r="CE71" s="109">
        <f>CE69+CE68</f>
        <v>-5937</v>
      </c>
      <c r="CF71" s="109">
        <f>CF69+CF68</f>
        <v>18299</v>
      </c>
      <c r="CG71" s="109">
        <f>CG69+CG68</f>
        <v>-2680</v>
      </c>
      <c r="CH71" s="109">
        <f>CH68+CH69</f>
        <v>28727</v>
      </c>
      <c r="CI71" s="153"/>
      <c r="CJ71" s="109">
        <f>CJ69+CJ68</f>
        <v>-19097</v>
      </c>
      <c r="CK71" s="109">
        <f>CK69+CK68</f>
        <v>-4094</v>
      </c>
      <c r="CL71" s="109">
        <f>CL69+CL68</f>
        <v>6967</v>
      </c>
      <c r="CM71" s="109">
        <f>CM69+CM68</f>
        <v>17657</v>
      </c>
      <c r="CN71" s="109">
        <f>CN68+CN69</f>
        <v>-6600</v>
      </c>
      <c r="CO71" s="153"/>
      <c r="CP71" s="109">
        <f>CP69+CP68</f>
        <v>7653</v>
      </c>
      <c r="CQ71" s="109">
        <f>CQ69+CQ68</f>
        <v>19</v>
      </c>
      <c r="CR71" s="109">
        <f>CR69+CR68</f>
        <v>5836</v>
      </c>
      <c r="CS71" s="109">
        <f>CS68+CS69</f>
        <v>-6701</v>
      </c>
      <c r="CT71" s="109">
        <f>CT68+CT69</f>
        <v>14663</v>
      </c>
      <c r="CU71" s="153"/>
      <c r="CV71" s="109">
        <f>CV69+CV68</f>
        <v>-1463</v>
      </c>
      <c r="CW71" s="109">
        <f>CW69+CW68</f>
        <v>-1266</v>
      </c>
      <c r="CX71" s="109">
        <f>CX69+CX68</f>
        <v>-865</v>
      </c>
      <c r="CY71" s="109">
        <f>CY69+CY68</f>
        <v>955</v>
      </c>
      <c r="CZ71" s="109">
        <f t="shared" si="6"/>
        <v>-2639</v>
      </c>
    </row>
    <row r="72" spans="1:181" ht="15.75" customHeight="1">
      <c r="B72" s="151"/>
      <c r="C72" s="151"/>
      <c r="D72" s="280"/>
      <c r="E72" s="280"/>
      <c r="F72" s="417"/>
      <c r="G72" s="417"/>
      <c r="H72" s="417"/>
      <c r="I72" s="418"/>
      <c r="J72" s="417"/>
      <c r="K72" s="417"/>
      <c r="L72" s="417"/>
      <c r="M72" s="417"/>
      <c r="N72" s="417"/>
      <c r="O72" s="394"/>
      <c r="P72" s="417"/>
      <c r="Q72" s="417"/>
      <c r="R72" s="412"/>
      <c r="S72" s="363"/>
      <c r="T72" s="363"/>
      <c r="U72" s="394"/>
      <c r="V72" s="412"/>
      <c r="W72" s="412"/>
      <c r="X72" s="412"/>
      <c r="Y72" s="412"/>
      <c r="Z72" s="412"/>
      <c r="AA72" s="394"/>
      <c r="AB72" s="412"/>
      <c r="AC72" s="412"/>
      <c r="AD72" s="412"/>
      <c r="AE72" s="412"/>
      <c r="AF72" s="412"/>
      <c r="AG72" s="394"/>
      <c r="AH72" s="412"/>
      <c r="AI72" s="412"/>
      <c r="AJ72" s="412"/>
      <c r="AK72" s="412"/>
      <c r="AL72" s="412"/>
      <c r="AM72" s="394"/>
      <c r="AN72" s="412"/>
      <c r="AO72" s="412"/>
      <c r="AP72" s="412"/>
      <c r="AQ72" s="412"/>
      <c r="AR72" s="412"/>
      <c r="AS72" s="394"/>
      <c r="AT72" s="412"/>
      <c r="AU72" s="412"/>
      <c r="AV72" s="412"/>
      <c r="AW72" s="412"/>
      <c r="AX72" s="412"/>
      <c r="AY72" s="394"/>
      <c r="AZ72" s="412"/>
      <c r="BA72" s="412"/>
      <c r="BB72" s="412"/>
      <c r="BC72" s="412"/>
      <c r="BD72" s="412"/>
      <c r="BE72" s="394"/>
      <c r="BF72" s="412"/>
      <c r="BG72" s="412"/>
      <c r="BH72" s="412"/>
      <c r="BI72" s="412"/>
      <c r="BJ72" s="412"/>
      <c r="BK72" s="394"/>
      <c r="BL72" s="412"/>
      <c r="BM72" s="412"/>
      <c r="BN72" s="412"/>
      <c r="BO72" s="412"/>
      <c r="BP72" s="412"/>
      <c r="BQ72" s="394"/>
      <c r="BR72" s="412"/>
      <c r="BS72" s="412"/>
      <c r="BT72" s="412"/>
      <c r="BU72" s="412"/>
      <c r="BV72" s="412"/>
      <c r="BW72" s="394"/>
      <c r="BX72" s="412"/>
      <c r="BY72" s="412"/>
      <c r="BZ72" s="363"/>
      <c r="CA72" s="363"/>
      <c r="CB72" s="363"/>
      <c r="CC72" s="153"/>
      <c r="CD72" s="155"/>
      <c r="CE72" s="154"/>
      <c r="CF72" s="155"/>
      <c r="CG72" s="155"/>
      <c r="CH72" s="155"/>
      <c r="CI72" s="153"/>
      <c r="CJ72" s="155"/>
      <c r="CK72" s="155"/>
      <c r="CL72" s="155"/>
      <c r="CM72" s="155"/>
      <c r="CN72" s="155"/>
      <c r="CO72" s="153"/>
      <c r="CP72" s="155"/>
      <c r="CQ72" s="155"/>
      <c r="CR72" s="155"/>
      <c r="CS72" s="155"/>
      <c r="CT72" s="155"/>
      <c r="CU72" s="153"/>
      <c r="CV72" s="155"/>
      <c r="CW72" s="155"/>
      <c r="CX72" s="155"/>
      <c r="CY72" s="155"/>
      <c r="CZ72" s="155"/>
    </row>
    <row r="73" spans="1:181" ht="15.45" customHeight="1" outlineLevel="2" thickBot="1">
      <c r="B73" s="60" t="s">
        <v>437</v>
      </c>
      <c r="C73" s="60" t="s">
        <v>438</v>
      </c>
      <c r="D73" s="278"/>
      <c r="E73" s="278"/>
      <c r="F73" s="109">
        <v>99615457</v>
      </c>
      <c r="G73" s="109">
        <v>102683444</v>
      </c>
      <c r="H73" s="109">
        <v>102683444</v>
      </c>
      <c r="I73" s="403"/>
      <c r="J73" s="109">
        <v>102683444</v>
      </c>
      <c r="K73" s="109">
        <v>102683444</v>
      </c>
      <c r="L73" s="109">
        <v>102683444</v>
      </c>
      <c r="M73" s="109">
        <v>102683444</v>
      </c>
      <c r="N73" s="109">
        <v>102683444</v>
      </c>
      <c r="O73" s="394"/>
      <c r="P73" s="109">
        <v>102683444</v>
      </c>
      <c r="Q73" s="109">
        <v>102683444</v>
      </c>
      <c r="R73" s="109">
        <v>102683444</v>
      </c>
      <c r="S73" s="109">
        <v>102683444</v>
      </c>
      <c r="T73" s="109">
        <v>102683444</v>
      </c>
      <c r="U73" s="394"/>
      <c r="V73" s="109">
        <v>102377008</v>
      </c>
      <c r="W73" s="109">
        <v>102377008</v>
      </c>
      <c r="X73" s="109">
        <v>102377008</v>
      </c>
      <c r="Y73" s="109">
        <v>102377008</v>
      </c>
      <c r="Z73" s="109">
        <v>102377008</v>
      </c>
      <c r="AA73" s="394"/>
      <c r="AB73" s="109">
        <v>102377008</v>
      </c>
      <c r="AC73" s="109">
        <v>102377008</v>
      </c>
      <c r="AD73" s="109">
        <v>102377008</v>
      </c>
      <c r="AE73" s="109">
        <v>102377008</v>
      </c>
      <c r="AF73" s="109">
        <f>AB73</f>
        <v>102377008</v>
      </c>
      <c r="AG73" s="394"/>
      <c r="AH73" s="109">
        <v>102377008</v>
      </c>
      <c r="AI73" s="109">
        <v>82104301</v>
      </c>
      <c r="AJ73" s="109">
        <v>62104301</v>
      </c>
      <c r="AK73" s="109">
        <v>62104301</v>
      </c>
      <c r="AL73" s="109">
        <f>AH73</f>
        <v>102377008</v>
      </c>
      <c r="AM73" s="394"/>
      <c r="AN73" s="109">
        <v>62104301</v>
      </c>
      <c r="AO73" s="109">
        <v>62104301</v>
      </c>
      <c r="AP73" s="109">
        <v>56888916</v>
      </c>
      <c r="AQ73" s="109">
        <v>56888916</v>
      </c>
      <c r="AR73" s="109">
        <v>62104301</v>
      </c>
      <c r="AS73" s="394"/>
      <c r="AT73" s="109">
        <v>56888916</v>
      </c>
      <c r="AU73" s="109">
        <v>56888916</v>
      </c>
      <c r="AV73" s="109">
        <v>56888916</v>
      </c>
      <c r="AW73" s="109">
        <v>56888916</v>
      </c>
      <c r="AX73" s="109">
        <v>56888916</v>
      </c>
      <c r="AY73" s="394"/>
      <c r="AZ73" s="109">
        <v>56888916</v>
      </c>
      <c r="BA73" s="109">
        <v>56888916</v>
      </c>
      <c r="BB73" s="109">
        <v>56888916</v>
      </c>
      <c r="BC73" s="109">
        <v>56888916</v>
      </c>
      <c r="BD73" s="109">
        <v>56888916</v>
      </c>
      <c r="BE73" s="394"/>
      <c r="BF73" s="109">
        <v>56888916</v>
      </c>
      <c r="BG73" s="109">
        <v>56888916</v>
      </c>
      <c r="BH73" s="109">
        <v>56888916</v>
      </c>
      <c r="BI73" s="109">
        <v>58226600</v>
      </c>
      <c r="BJ73" s="109">
        <v>56888916</v>
      </c>
      <c r="BK73" s="394"/>
      <c r="BL73" s="109">
        <v>58226600</v>
      </c>
      <c r="BM73" s="109">
        <v>58226600</v>
      </c>
      <c r="BN73" s="109">
        <v>58226600</v>
      </c>
      <c r="BO73" s="109">
        <v>58226600</v>
      </c>
      <c r="BP73" s="109">
        <v>58226600</v>
      </c>
      <c r="BQ73" s="394"/>
      <c r="BR73" s="109">
        <v>58226600</v>
      </c>
      <c r="BS73" s="109">
        <v>58226600</v>
      </c>
      <c r="BT73" s="109">
        <v>58422400</v>
      </c>
      <c r="BU73" s="109">
        <v>58422400</v>
      </c>
      <c r="BV73" s="109">
        <v>58226600</v>
      </c>
      <c r="BW73" s="394"/>
      <c r="BX73" s="109">
        <v>58422400</v>
      </c>
      <c r="BY73" s="109">
        <v>58422400</v>
      </c>
      <c r="BZ73" s="109">
        <v>58422400</v>
      </c>
      <c r="CA73" s="109">
        <v>58422400</v>
      </c>
      <c r="CB73" s="109">
        <v>58422400</v>
      </c>
      <c r="CC73" s="153"/>
      <c r="CD73" s="109">
        <v>58422400</v>
      </c>
      <c r="CE73" s="109">
        <v>58422400</v>
      </c>
      <c r="CF73" s="109">
        <v>58422400</v>
      </c>
      <c r="CG73" s="109">
        <v>58422400</v>
      </c>
      <c r="CH73" s="109">
        <v>58422400</v>
      </c>
      <c r="CI73" s="153"/>
      <c r="CJ73" s="109">
        <v>58422400</v>
      </c>
      <c r="CK73" s="109">
        <v>58422400</v>
      </c>
      <c r="CL73" s="109">
        <v>58422400</v>
      </c>
      <c r="CM73" s="109">
        <v>58422400</v>
      </c>
      <c r="CN73" s="109">
        <v>58422400</v>
      </c>
      <c r="CO73" s="153"/>
      <c r="CP73" s="109">
        <v>58422400</v>
      </c>
      <c r="CQ73" s="109">
        <v>58422400</v>
      </c>
      <c r="CR73" s="109">
        <v>58422400</v>
      </c>
      <c r="CS73" s="109">
        <v>58422400</v>
      </c>
      <c r="CT73" s="109">
        <v>58422400</v>
      </c>
      <c r="CU73" s="153"/>
      <c r="CV73" s="109">
        <v>58422400</v>
      </c>
      <c r="CW73" s="109">
        <v>58422400</v>
      </c>
      <c r="CX73" s="109">
        <v>58422400</v>
      </c>
      <c r="CY73" s="109">
        <v>58422400</v>
      </c>
      <c r="CZ73" s="109">
        <v>58422400</v>
      </c>
    </row>
    <row r="74" spans="1:181" ht="15.75" customHeight="1">
      <c r="B74" s="151"/>
      <c r="C74" s="151"/>
      <c r="D74" s="280"/>
      <c r="E74" s="280"/>
      <c r="F74" s="417"/>
      <c r="G74" s="417"/>
      <c r="H74" s="417"/>
      <c r="I74" s="418"/>
      <c r="J74" s="417"/>
      <c r="K74" s="417"/>
      <c r="L74" s="417"/>
      <c r="M74" s="417"/>
      <c r="N74" s="417"/>
      <c r="O74" s="394"/>
      <c r="P74" s="417"/>
      <c r="Q74" s="417"/>
      <c r="R74" s="412"/>
      <c r="S74" s="363"/>
      <c r="T74" s="363"/>
      <c r="U74" s="394"/>
      <c r="V74" s="412"/>
      <c r="W74" s="412"/>
      <c r="X74" s="412"/>
      <c r="Y74" s="412"/>
      <c r="Z74" s="412"/>
      <c r="AA74" s="394"/>
      <c r="AB74" s="412"/>
      <c r="AC74" s="412"/>
      <c r="AD74" s="412"/>
      <c r="AE74" s="412"/>
      <c r="AF74" s="412"/>
      <c r="AG74" s="394"/>
      <c r="AH74" s="412"/>
      <c r="AI74" s="412"/>
      <c r="AJ74" s="412"/>
      <c r="AK74" s="412"/>
      <c r="AL74" s="412"/>
      <c r="AM74" s="394"/>
      <c r="AN74" s="412"/>
      <c r="AO74" s="412"/>
      <c r="AP74" s="412"/>
      <c r="AQ74" s="412"/>
      <c r="AR74" s="412"/>
      <c r="AS74" s="394"/>
      <c r="AT74" s="412"/>
      <c r="AU74" s="412"/>
      <c r="AV74" s="412"/>
      <c r="AW74" s="412"/>
      <c r="AX74" s="412"/>
      <c r="AY74" s="394"/>
      <c r="AZ74" s="412"/>
      <c r="BA74" s="412"/>
      <c r="BB74" s="412"/>
      <c r="BC74" s="412"/>
      <c r="BD74" s="412"/>
      <c r="BE74" s="394"/>
      <c r="BF74" s="412"/>
      <c r="BG74" s="412"/>
      <c r="BH74" s="412"/>
      <c r="BI74" s="412"/>
      <c r="BJ74" s="412"/>
      <c r="BK74" s="394"/>
      <c r="BL74" s="412"/>
      <c r="BM74" s="412"/>
      <c r="BN74" s="412"/>
      <c r="BO74" s="412"/>
      <c r="BP74" s="412"/>
      <c r="BQ74" s="394"/>
      <c r="BR74" s="412"/>
      <c r="BS74" s="412"/>
      <c r="BT74" s="412"/>
      <c r="BU74" s="412"/>
      <c r="BV74" s="412"/>
      <c r="BW74" s="394"/>
      <c r="BX74" s="412"/>
      <c r="BY74" s="419"/>
      <c r="BZ74" s="363"/>
      <c r="CA74" s="363"/>
      <c r="CB74" s="363"/>
      <c r="CC74" s="153"/>
      <c r="CD74" s="53"/>
      <c r="CE74" s="156"/>
      <c r="CF74" s="53"/>
      <c r="CG74" s="53"/>
      <c r="CH74" s="53"/>
      <c r="CI74" s="153"/>
      <c r="CJ74" s="53"/>
      <c r="CK74" s="53"/>
      <c r="CL74" s="53"/>
      <c r="CM74" s="53"/>
      <c r="CN74" s="53"/>
      <c r="CO74" s="153"/>
      <c r="CP74" s="53"/>
      <c r="CQ74" s="53"/>
      <c r="CR74" s="53"/>
      <c r="CS74" s="53"/>
      <c r="CT74" s="53"/>
      <c r="CU74" s="153"/>
      <c r="CV74" s="53"/>
      <c r="CW74" s="53"/>
      <c r="CX74" s="53"/>
      <c r="CY74" s="53"/>
      <c r="CZ74" s="53"/>
    </row>
    <row r="75" spans="1:181" ht="13.8" thickBot="1">
      <c r="B75" s="149" t="s">
        <v>439</v>
      </c>
      <c r="C75" s="60" t="s">
        <v>440</v>
      </c>
      <c r="D75" s="278"/>
      <c r="E75" s="278"/>
      <c r="F75" s="150">
        <v>0.14360000000000001</v>
      </c>
      <c r="G75" s="150">
        <f>(G71*1000)/G73</f>
        <v>2.4454163808529827E-2</v>
      </c>
      <c r="H75" s="150">
        <f>(H71*1000)/H73</f>
        <v>-0.62595327207762919</v>
      </c>
      <c r="I75" s="420"/>
      <c r="J75" s="150">
        <f>(J71*1000)/J73</f>
        <v>0.59679533148498598</v>
      </c>
      <c r="K75" s="150">
        <f>(5984)/99949</f>
        <v>5.9870533972325883E-2</v>
      </c>
      <c r="L75" s="150">
        <f>(L71*1000)/L73</f>
        <v>-0.191115551208041</v>
      </c>
      <c r="M75" s="150">
        <f>(M71*1000)/M73</f>
        <v>0.94910139554727047</v>
      </c>
      <c r="N75" s="150">
        <f>N71/N73*1000</f>
        <v>1.3441212587298885</v>
      </c>
      <c r="O75" s="421"/>
      <c r="P75" s="150">
        <f>(P71*1000)/P73</f>
        <v>2.2676567022820153</v>
      </c>
      <c r="Q75" s="150">
        <f>(Q71*1000)/Q73</f>
        <v>-0.29359163294133378</v>
      </c>
      <c r="R75" s="150">
        <f>(R71*1000)/R73</f>
        <v>-5.6698526784902149E-2</v>
      </c>
      <c r="S75" s="150">
        <f>S71/S73*1000</f>
        <v>0.29200423001004916</v>
      </c>
      <c r="T75" s="150">
        <f>T71/T73*1000</f>
        <v>2.2093590861638805</v>
      </c>
      <c r="U75" s="421"/>
      <c r="V75" s="150">
        <f>V71/V73*1000</f>
        <v>2.3707276149347911</v>
      </c>
      <c r="W75" s="150">
        <f>W71/W73*1000</f>
        <v>-3.2165425268142235E-2</v>
      </c>
      <c r="X75" s="150">
        <f>(X71*1000)/X73</f>
        <v>-8.4833500896998273E-2</v>
      </c>
      <c r="Y75" s="150">
        <f>(Y71*1000)/Y73</f>
        <v>0.41026789921424545</v>
      </c>
      <c r="Z75" s="150">
        <f>(Z71*1000)/Z73</f>
        <v>2.6230083028017392</v>
      </c>
      <c r="AA75" s="421"/>
      <c r="AB75" s="150">
        <f>AB71/AB73*1000</f>
        <v>0.30388659141122776</v>
      </c>
      <c r="AC75" s="150">
        <f>AC71/AC73*1000</f>
        <v>0.79883170643158474</v>
      </c>
      <c r="AD75" s="150">
        <f>AD71/AD73*1000</f>
        <v>2.9238693906741249</v>
      </c>
      <c r="AE75" s="150">
        <f>AE71/AE73*1000</f>
        <v>1.0536643149407141</v>
      </c>
      <c r="AF75" s="150">
        <f>AF71/AF73*1000</f>
        <v>5.0802422356394707</v>
      </c>
      <c r="AG75" s="421"/>
      <c r="AH75" s="150">
        <f>AH71/AH73*1000</f>
        <v>1.248141574912992</v>
      </c>
      <c r="AI75" s="150">
        <f>AI71/AI73*1000</f>
        <v>1.6755638660147656</v>
      </c>
      <c r="AJ75" s="150">
        <f>AJ71/AJ73*1000</f>
        <v>-0.37778381886948537</v>
      </c>
      <c r="AK75" s="150">
        <f>AK71/AK73*1000</f>
        <v>1.2181764995632105</v>
      </c>
      <c r="AL75" s="150">
        <f>AL71/AL73*1000</f>
        <v>3.1027083737395409</v>
      </c>
      <c r="AM75" s="421"/>
      <c r="AN75" s="150">
        <f>AN71/AN73*1000</f>
        <v>0.54667711339348302</v>
      </c>
      <c r="AO75" s="150">
        <f>AO71/AO73*1000</f>
        <v>0.39651038017479656</v>
      </c>
      <c r="AP75" s="150">
        <f>AP71/AP73*1000</f>
        <v>0.35862873534099332</v>
      </c>
      <c r="AQ75" s="150">
        <f>AQ71/AQ73*1000</f>
        <v>0.71324966009195889</v>
      </c>
      <c r="AR75" s="150">
        <f>AR71/AR73*1000</f>
        <v>1.9250518575194977</v>
      </c>
      <c r="AS75" s="421"/>
      <c r="AT75" s="150">
        <f>AT71/AT73*1000</f>
        <v>0.65044304939823427</v>
      </c>
      <c r="AU75" s="150">
        <f>AU71/AU73*1000</f>
        <v>6.9468716893814605E-2</v>
      </c>
      <c r="AV75" s="150">
        <f>AV71/AV73*1000</f>
        <v>-9.0175738275624726E-3</v>
      </c>
      <c r="AW75" s="150">
        <f>AW71/AW73*1000</f>
        <v>2.4018211210071221</v>
      </c>
      <c r="AX75" s="150">
        <f>AX71/AX73*1000</f>
        <v>3.1127153134716083</v>
      </c>
      <c r="AY75" s="421"/>
      <c r="AZ75" s="150">
        <f>AZ71/AZ73*1000</f>
        <v>0.71572817453579185</v>
      </c>
      <c r="BA75" s="150">
        <f>BA71/BA73*1000</f>
        <v>0.94893704777218824</v>
      </c>
      <c r="BB75" s="150">
        <f>BB71/BB73*1000</f>
        <v>0.20220107551354993</v>
      </c>
      <c r="BC75" s="150">
        <f>BC71/BC73*1000</f>
        <v>0.3539178000860484</v>
      </c>
      <c r="BD75" s="150">
        <f>BD71/BD73*1000</f>
        <v>2.2207840979075781</v>
      </c>
      <c r="BE75" s="421"/>
      <c r="BF75" s="150">
        <f>BF71/BF73*1000</f>
        <v>0.3713728698926167</v>
      </c>
      <c r="BG75" s="150">
        <f>BG71/BG73*1000</f>
        <v>7.9822227584719657E-2</v>
      </c>
      <c r="BH75" s="150">
        <f>BH71/BH73*1000</f>
        <v>-2.4257800939641739E-2</v>
      </c>
      <c r="BI75" s="150">
        <f>BI71/BI73*1000</f>
        <v>5.1900677697134981E-2</v>
      </c>
      <c r="BJ75" s="150">
        <f>BJ71/BJ73*1000</f>
        <v>0.48005836497218546</v>
      </c>
      <c r="BK75" s="421"/>
      <c r="BL75" s="150">
        <f>BL71/BL73*1000</f>
        <v>-0.29661701009504249</v>
      </c>
      <c r="BM75" s="150">
        <f>BM71/BM73*1000</f>
        <v>-0.30845008982149053</v>
      </c>
      <c r="BN75" s="150">
        <f>BN71/BN73*1000</f>
        <v>2.2773096832032096E-2</v>
      </c>
      <c r="BO75" s="150">
        <f>BO71/BO73*1000</f>
        <v>0.76386050361862112</v>
      </c>
      <c r="BP75" s="150">
        <f>BP71/BP73*1000</f>
        <v>0.18156650053412016</v>
      </c>
      <c r="BQ75" s="421"/>
      <c r="BR75" s="150">
        <f>BR71/BR73*1000</f>
        <v>2.7809954215083827</v>
      </c>
      <c r="BS75" s="150">
        <f>BS71/BS73*1000</f>
        <v>0.27684941246784117</v>
      </c>
      <c r="BT75" s="150">
        <f>BT71/BT73*1000</f>
        <v>2.0197732376622667E-2</v>
      </c>
      <c r="BU75" s="150">
        <f>BU71/BU73*1000</f>
        <v>2.7078654762556827E-2</v>
      </c>
      <c r="BV75" s="150">
        <f>BV71/BV73*1000</f>
        <v>3.105280198569039</v>
      </c>
      <c r="BW75" s="394"/>
      <c r="BX75" s="150">
        <f>BX71/BX73*1000</f>
        <v>-0.11216588157966807</v>
      </c>
      <c r="BY75" s="150">
        <f>BY71/BY73*1000</f>
        <v>-4.0412581475598404E-2</v>
      </c>
      <c r="BZ75" s="150">
        <f>BZ71/BZ73*1000</f>
        <v>-2.3612472784411431E-2</v>
      </c>
      <c r="CA75" s="150">
        <f>CA71/CA73*1000</f>
        <v>-5.2522023573150022E-2</v>
      </c>
      <c r="CB75" s="150">
        <f>CB71/CB73*1000</f>
        <v>-0.22871295941282793</v>
      </c>
      <c r="CC75" s="153"/>
      <c r="CD75" s="150">
        <f t="shared" ref="CD75:CS75" si="27">CD71/CD73*1000</f>
        <v>0.32598797721421918</v>
      </c>
      <c r="CE75" s="150">
        <f t="shared" si="27"/>
        <v>-0.10162198061017691</v>
      </c>
      <c r="CF75" s="150">
        <f t="shared" si="27"/>
        <v>0.31321890233882899</v>
      </c>
      <c r="CG75" s="150">
        <f t="shared" si="27"/>
        <v>-4.587281590622775E-2</v>
      </c>
      <c r="CH75" s="150">
        <f>CH71/CH73*1000</f>
        <v>0.49171208303664349</v>
      </c>
      <c r="CI75" s="153"/>
      <c r="CJ75" s="150">
        <f t="shared" si="27"/>
        <v>-0.32687804677657883</v>
      </c>
      <c r="CK75" s="150">
        <f>CK71/CK73*1000</f>
        <v>-7.007586131346881E-2</v>
      </c>
      <c r="CL75" s="150">
        <f t="shared" si="27"/>
        <v>0.11925220463383908</v>
      </c>
      <c r="CM75" s="150">
        <f t="shared" si="27"/>
        <v>0.30222996658815798</v>
      </c>
      <c r="CN75" s="150">
        <f>CN71/CN73*1000</f>
        <v>-0.11297036753026236</v>
      </c>
      <c r="CO75" s="153"/>
      <c r="CP75" s="150">
        <f t="shared" si="27"/>
        <v>0.13099427616804513</v>
      </c>
      <c r="CQ75" s="150">
        <f t="shared" si="27"/>
        <v>3.2521772470833104E-4</v>
      </c>
      <c r="CR75" s="150">
        <f t="shared" si="27"/>
        <v>9.9893191652516838E-2</v>
      </c>
      <c r="CS75" s="150">
        <f t="shared" si="27"/>
        <v>-0.11469915648792244</v>
      </c>
      <c r="CT75" s="150">
        <f>CT71/CT73*1000</f>
        <v>0.2509824998630662</v>
      </c>
      <c r="CU75" s="153"/>
      <c r="CV75" s="150">
        <f>CV71/CV73*1000</f>
        <v>-2.5041764802541489E-2</v>
      </c>
      <c r="CW75" s="150">
        <f>CW71/CW73*1000</f>
        <v>-2.166977049898669E-2</v>
      </c>
      <c r="CX75" s="150">
        <f>CX71/CX73*1000</f>
        <v>-1.4805964835405597E-2</v>
      </c>
      <c r="CY75" s="150">
        <f>CY71/CY73*1000</f>
        <v>1.6346469847181903E-2</v>
      </c>
      <c r="CZ75" s="150">
        <f>CZ71/CZ73*1000</f>
        <v>-4.5171030289751876E-2</v>
      </c>
    </row>
    <row r="76" spans="1:181">
      <c r="C76" s="17"/>
      <c r="D76" s="17"/>
      <c r="E76" s="17"/>
      <c r="F76" s="17"/>
      <c r="G76" s="17"/>
      <c r="H76" s="17"/>
      <c r="I76" s="17"/>
      <c r="J76" s="17"/>
      <c r="K76" s="17"/>
      <c r="L76" s="17"/>
      <c r="M76" s="17"/>
      <c r="N76" s="17"/>
      <c r="P76" s="17"/>
      <c r="Q76" s="17"/>
      <c r="W76" s="13"/>
      <c r="X76" s="13"/>
    </row>
    <row r="77" spans="1:181">
      <c r="B77" s="45" t="s">
        <v>441</v>
      </c>
    </row>
  </sheetData>
  <phoneticPr fontId="157" type="noConversion"/>
  <pageMargins left="0.511811024" right="0.511811024" top="0.78740157499999996" bottom="0.78740157499999996" header="0.31496062000000002" footer="0.31496062000000002"/>
  <ignoredErrors>
    <ignoredError sqref="CL68 CQ27 AL55 BD55 BA71 BP55 BV30 K75" formula="1"/>
    <ignoredError sqref="L27 S30 AC27:AD27 AF27 AH30:AL30 AH27 AN27:AR27 AN30:AR30 AT30:AW30 AZ30:BC30 AT27:AX27 AZ27:BD27 BF27:BJ27 BF30:BI30 BH55:BI55 BL30:BO30 BR30 CB30 BU27 CB27 BX27:CA27 CD27:CH27 CH30 CN30 CN27 CJ27:CL27 CT27 G30:H30 N30" formulaRange="1"/>
    <ignoredError sqref="AX30 BD30 BJ30 BP30 CM27 CR27" formula="1" formulaRange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C39CC-D691-404B-99BC-398227E6EEF0}">
  <dimension ref="B1:DK94"/>
  <sheetViews>
    <sheetView showGridLines="0" zoomScale="115" zoomScaleNormal="115" workbookViewId="0">
      <pane xSplit="3" ySplit="9" topLeftCell="D61" activePane="bottomRight" state="frozen"/>
      <selection pane="topRight" activeCell="D1" sqref="D1"/>
      <selection pane="bottomLeft" activeCell="A11" sqref="A11"/>
      <selection pane="bottomRight" activeCell="D10" sqref="D10"/>
    </sheetView>
  </sheetViews>
  <sheetFormatPr defaultColWidth="9.19921875" defaultRowHeight="10.199999999999999"/>
  <cols>
    <col min="1" max="1" width="1.19921875" style="22" customWidth="1"/>
    <col min="2" max="2" width="67.19921875" style="3" customWidth="1"/>
    <col min="3" max="3" width="45.5" style="3" hidden="1" customWidth="1"/>
    <col min="4" max="4" width="11.69921875" style="22" customWidth="1"/>
    <col min="5" max="5" width="10.796875" style="3" customWidth="1"/>
    <col min="6" max="6" width="11.19921875" style="22" bestFit="1" customWidth="1"/>
    <col min="7" max="7" width="2.09765625" style="22" customWidth="1"/>
    <col min="8" max="11" width="10.796875" style="3" customWidth="1"/>
    <col min="12" max="12" width="2.09765625" style="22" customWidth="1"/>
    <col min="13" max="14" width="10.796875" style="3" customWidth="1"/>
    <col min="15" max="16" width="12.19921875" style="3" customWidth="1"/>
    <col min="17" max="17" width="2.09765625" style="22" customWidth="1"/>
    <col min="18" max="18" width="12.19921875" style="3" customWidth="1"/>
    <col min="19" max="19" width="10.796875" style="3" customWidth="1"/>
    <col min="20" max="21" width="12.69921875" style="3" customWidth="1"/>
    <col min="22" max="22" width="2.09765625" style="22" customWidth="1"/>
    <col min="23" max="23" width="12.69921875" style="3" customWidth="1"/>
    <col min="24" max="25" width="10.796875" style="3" customWidth="1"/>
    <col min="26" max="26" width="12.69921875" style="3" customWidth="1"/>
    <col min="27" max="27" width="2.09765625" style="22" customWidth="1"/>
    <col min="28" max="28" width="10.796875" style="3" customWidth="1"/>
    <col min="29" max="29" width="10.796875" style="22" customWidth="1"/>
    <col min="30" max="31" width="10.796875" style="3" customWidth="1"/>
    <col min="32" max="32" width="2.09765625" style="22" customWidth="1"/>
    <col min="33" max="36" width="10.796875" style="3" customWidth="1"/>
    <col min="37" max="37" width="2.09765625" style="22" customWidth="1"/>
    <col min="38" max="41" width="13.69921875" style="3" customWidth="1"/>
    <col min="42" max="42" width="2.09765625" style="22" customWidth="1"/>
    <col min="43" max="46" width="14.19921875" style="3" customWidth="1"/>
    <col min="47" max="47" width="2.09765625" style="22" customWidth="1"/>
    <col min="48" max="51" width="13.69921875" style="3" customWidth="1"/>
    <col min="52" max="52" width="2.19921875" style="22" customWidth="1"/>
    <col min="53" max="56" width="13.69921875" style="3" customWidth="1"/>
    <col min="57" max="57" width="2.09765625" style="22" customWidth="1"/>
    <col min="58" max="58" width="13.69921875" style="3" customWidth="1"/>
    <col min="59" max="59" width="2.09765625" style="22" customWidth="1"/>
    <col min="60" max="60" width="13.69921875" style="3" customWidth="1"/>
    <col min="61" max="61" width="2.19921875" style="22" customWidth="1"/>
    <col min="62" max="62" width="13.69921875" style="3" customWidth="1"/>
    <col min="63" max="63" width="2.09765625" style="22" customWidth="1"/>
    <col min="64" max="64" width="13.69921875" style="3" customWidth="1"/>
    <col min="65" max="65" width="2.19921875" style="22" customWidth="1"/>
    <col min="66" max="66" width="13.69921875" style="3" customWidth="1"/>
    <col min="67" max="16384" width="9.19921875" style="22"/>
  </cols>
  <sheetData>
    <row r="1" spans="2:115" ht="12">
      <c r="D1" s="23"/>
      <c r="E1" s="253" t="s">
        <v>0</v>
      </c>
      <c r="F1" s="253"/>
      <c r="G1" s="253"/>
      <c r="H1" s="253"/>
      <c r="I1" s="253"/>
      <c r="J1" s="23"/>
      <c r="K1" s="4"/>
      <c r="L1" s="23"/>
      <c r="M1" s="4"/>
      <c r="O1" s="23"/>
      <c r="P1" s="4"/>
      <c r="Q1" s="23"/>
      <c r="R1" s="4"/>
      <c r="S1" s="4"/>
      <c r="T1" s="23"/>
      <c r="U1" s="4"/>
      <c r="V1" s="23"/>
      <c r="W1" s="4"/>
      <c r="X1" s="4"/>
      <c r="Y1" s="23"/>
      <c r="Z1" s="4"/>
      <c r="AA1" s="23"/>
      <c r="AB1" s="4"/>
      <c r="AC1" s="23"/>
      <c r="AD1" s="23"/>
      <c r="AE1" s="4"/>
      <c r="AF1" s="23"/>
      <c r="AG1" s="4"/>
      <c r="AH1" s="4"/>
      <c r="AI1" s="4"/>
      <c r="AJ1" s="4"/>
      <c r="AK1" s="23"/>
      <c r="AL1" s="4"/>
      <c r="AM1" s="4"/>
      <c r="AN1" s="4"/>
      <c r="AO1" s="4"/>
      <c r="AP1" s="23"/>
      <c r="AQ1" s="4"/>
      <c r="AR1" s="4"/>
      <c r="AS1" s="4"/>
      <c r="AT1" s="4"/>
      <c r="AU1" s="23"/>
      <c r="AV1" s="4"/>
      <c r="AW1" s="4"/>
      <c r="AX1" s="4"/>
      <c r="AY1" s="4"/>
      <c r="AZ1" s="23"/>
      <c r="BA1" s="4"/>
      <c r="BB1" s="4"/>
      <c r="BC1" s="4"/>
      <c r="BD1" s="4"/>
      <c r="BE1" s="23"/>
      <c r="BF1" s="4"/>
      <c r="BG1" s="23"/>
      <c r="BH1" s="4"/>
      <c r="BI1" s="23"/>
      <c r="BJ1" s="4"/>
      <c r="BK1" s="23"/>
      <c r="BL1" s="4"/>
      <c r="BM1" s="23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3"/>
    </row>
    <row r="2" spans="2:115" ht="12">
      <c r="D2" s="23"/>
      <c r="E2" s="253" t="s">
        <v>1</v>
      </c>
      <c r="F2" s="253"/>
      <c r="G2" s="253"/>
      <c r="H2" s="253"/>
      <c r="I2" s="253"/>
      <c r="J2" s="23"/>
      <c r="K2" s="4"/>
      <c r="L2" s="23"/>
      <c r="M2" s="4"/>
      <c r="O2" s="23"/>
      <c r="P2" s="4"/>
      <c r="Q2" s="23"/>
      <c r="R2" s="4"/>
      <c r="S2" s="4"/>
      <c r="T2" s="23"/>
      <c r="U2" s="4"/>
      <c r="V2" s="23"/>
      <c r="W2" s="4"/>
      <c r="X2" s="4"/>
      <c r="Y2" s="23"/>
      <c r="Z2" s="4"/>
      <c r="AA2" s="23"/>
      <c r="AB2" s="4"/>
      <c r="AC2" s="23"/>
      <c r="AD2" s="23"/>
      <c r="AE2" s="4"/>
      <c r="AF2" s="23"/>
      <c r="AG2" s="4"/>
      <c r="AH2" s="4"/>
      <c r="AI2" s="4"/>
      <c r="AJ2" s="4"/>
      <c r="AK2" s="23"/>
      <c r="AL2" s="4"/>
      <c r="AM2" s="4"/>
      <c r="AN2" s="4"/>
      <c r="AO2" s="4"/>
      <c r="AP2" s="23"/>
      <c r="AQ2" s="4"/>
      <c r="AR2" s="4"/>
      <c r="AS2" s="4"/>
      <c r="AT2" s="4"/>
      <c r="AU2" s="23"/>
      <c r="AV2" s="4"/>
      <c r="AW2" s="4"/>
      <c r="AX2" s="4"/>
      <c r="AY2" s="4"/>
      <c r="AZ2" s="23"/>
      <c r="BA2" s="4"/>
      <c r="BB2" s="4"/>
      <c r="BC2" s="4"/>
      <c r="BD2" s="4"/>
      <c r="BE2" s="23"/>
      <c r="BF2" s="4"/>
      <c r="BG2" s="23"/>
      <c r="BH2" s="4"/>
      <c r="BI2" s="23"/>
      <c r="BJ2" s="4"/>
      <c r="BK2" s="23"/>
      <c r="BL2" s="4"/>
      <c r="BM2" s="23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3"/>
    </row>
    <row r="3" spans="2:115" ht="15" customHeight="1">
      <c r="D3" s="23"/>
      <c r="E3" s="253" t="s">
        <v>2</v>
      </c>
      <c r="F3" s="253"/>
      <c r="G3" s="253"/>
      <c r="H3" s="253"/>
      <c r="I3" s="253"/>
      <c r="J3" s="23"/>
      <c r="K3" s="4"/>
      <c r="L3" s="23"/>
      <c r="M3" s="4"/>
      <c r="O3" s="23"/>
      <c r="P3" s="4"/>
      <c r="Q3" s="23"/>
      <c r="R3" s="4"/>
      <c r="S3" s="4"/>
      <c r="T3" s="23"/>
      <c r="U3" s="4"/>
      <c r="V3" s="23"/>
      <c r="W3" s="4"/>
      <c r="X3" s="4"/>
      <c r="Y3" s="23"/>
      <c r="Z3" s="4"/>
      <c r="AA3" s="23"/>
      <c r="AB3" s="4"/>
      <c r="AC3" s="23"/>
      <c r="AD3" s="23"/>
      <c r="AE3" s="4"/>
      <c r="AF3" s="23"/>
      <c r="AG3" s="4"/>
      <c r="AH3" s="4"/>
      <c r="AI3" s="4"/>
      <c r="AJ3" s="4"/>
      <c r="AK3" s="23"/>
      <c r="AL3" s="4"/>
      <c r="AM3" s="4"/>
      <c r="AN3" s="4"/>
      <c r="AO3" s="4"/>
      <c r="AP3" s="23"/>
      <c r="AQ3" s="4"/>
      <c r="AR3" s="4"/>
      <c r="AS3" s="4"/>
      <c r="AT3" s="4"/>
      <c r="AU3" s="23"/>
      <c r="AV3" s="4"/>
      <c r="AW3" s="4"/>
      <c r="AX3" s="4"/>
      <c r="AY3" s="4"/>
      <c r="AZ3" s="23"/>
      <c r="BA3" s="4"/>
      <c r="BB3" s="4"/>
      <c r="BC3" s="4"/>
      <c r="BD3" s="4"/>
      <c r="BE3" s="23"/>
      <c r="BF3" s="4"/>
      <c r="BG3" s="23"/>
      <c r="BH3" s="4"/>
      <c r="BI3" s="23"/>
      <c r="BJ3" s="4"/>
      <c r="BK3" s="23"/>
      <c r="BL3" s="4"/>
      <c r="BM3" s="23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3"/>
    </row>
    <row r="4" spans="2:115" ht="15" customHeight="1">
      <c r="D4" s="23"/>
      <c r="E4" s="253" t="s">
        <v>3</v>
      </c>
      <c r="F4" s="253"/>
      <c r="G4" s="253"/>
      <c r="H4" s="253"/>
      <c r="I4" s="253"/>
      <c r="J4" s="23"/>
      <c r="K4" s="4"/>
      <c r="L4" s="23"/>
      <c r="M4" s="4"/>
      <c r="O4" s="23"/>
      <c r="P4" s="4"/>
      <c r="Q4" s="23"/>
      <c r="R4" s="4"/>
      <c r="S4" s="4"/>
      <c r="T4" s="23"/>
      <c r="U4" s="4"/>
      <c r="V4" s="23"/>
      <c r="W4" s="4"/>
      <c r="X4" s="4"/>
      <c r="Y4" s="23"/>
      <c r="Z4" s="4"/>
      <c r="AA4" s="23"/>
      <c r="AB4" s="4"/>
      <c r="AC4" s="23"/>
      <c r="AD4" s="23"/>
      <c r="AE4" s="4"/>
      <c r="AF4" s="23"/>
      <c r="AG4" s="4"/>
      <c r="AH4" s="4"/>
      <c r="AI4" s="4"/>
      <c r="AJ4" s="4"/>
      <c r="AK4" s="23"/>
      <c r="AL4" s="4"/>
      <c r="AM4" s="4"/>
      <c r="AN4" s="4"/>
      <c r="AO4" s="4"/>
      <c r="AP4" s="23"/>
      <c r="AQ4" s="4"/>
      <c r="AR4" s="4"/>
      <c r="AS4" s="4"/>
      <c r="AT4" s="4"/>
      <c r="AU4" s="23"/>
      <c r="AV4" s="4"/>
      <c r="AW4" s="4"/>
      <c r="AX4" s="4"/>
      <c r="AY4" s="4"/>
      <c r="AZ4" s="23"/>
      <c r="BA4" s="4"/>
      <c r="BB4" s="4"/>
      <c r="BC4" s="4"/>
      <c r="BD4" s="4"/>
      <c r="BE4" s="23"/>
      <c r="BF4" s="4"/>
      <c r="BG4" s="23"/>
      <c r="BH4" s="4"/>
      <c r="BI4" s="23"/>
      <c r="BJ4" s="4"/>
      <c r="BK4" s="23"/>
      <c r="BL4" s="4"/>
      <c r="BM4" s="23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3"/>
    </row>
    <row r="5" spans="2:115" s="145" customFormat="1" ht="42" customHeight="1">
      <c r="B5" s="38" t="e" vm="1">
        <v>#VALUE!</v>
      </c>
      <c r="C5" s="3"/>
      <c r="D5" s="22"/>
      <c r="E5" s="3"/>
      <c r="F5" s="22"/>
      <c r="G5" s="22"/>
      <c r="H5" s="3"/>
      <c r="I5" s="3"/>
      <c r="J5" s="3"/>
      <c r="K5" s="3"/>
      <c r="L5" s="22"/>
      <c r="M5" s="3"/>
      <c r="O5" s="3"/>
      <c r="P5" s="3"/>
      <c r="Q5" s="22"/>
      <c r="R5" s="4"/>
      <c r="S5" s="4"/>
      <c r="T5" s="4"/>
      <c r="W5" s="4"/>
      <c r="X5" s="4"/>
      <c r="Y5" s="4"/>
      <c r="Z5" s="4"/>
      <c r="AA5" s="23"/>
      <c r="AB5" s="4"/>
      <c r="AD5" s="4"/>
      <c r="AE5" s="4"/>
      <c r="AF5" s="23"/>
      <c r="AG5" s="4"/>
      <c r="AH5" s="4"/>
      <c r="AI5" s="4"/>
      <c r="AL5" s="4"/>
      <c r="AM5" s="4"/>
      <c r="AN5" s="4"/>
      <c r="AO5" s="4"/>
      <c r="AP5" s="23"/>
      <c r="AQ5" s="4"/>
      <c r="AS5" s="4"/>
      <c r="AT5" s="4"/>
      <c r="AU5" s="23"/>
      <c r="AV5" s="4"/>
      <c r="AW5" s="4"/>
      <c r="AX5" s="4"/>
      <c r="BA5" s="4"/>
      <c r="BB5" s="4"/>
      <c r="BC5" s="4"/>
      <c r="BD5" s="4"/>
      <c r="BE5" s="23"/>
      <c r="BF5" s="4"/>
      <c r="BH5" s="4"/>
      <c r="BI5" s="23"/>
      <c r="BJ5" s="4"/>
      <c r="BK5" s="23"/>
      <c r="BL5" s="4"/>
      <c r="BM5" s="23"/>
      <c r="BN5" s="4"/>
      <c r="BO5" s="4"/>
      <c r="BQ5" s="4"/>
      <c r="BR5" s="4"/>
      <c r="BS5" s="4"/>
      <c r="BT5" s="4"/>
      <c r="BU5" s="4"/>
      <c r="BW5" s="4"/>
      <c r="BX5" s="4"/>
      <c r="BY5" s="4"/>
      <c r="BZ5" s="4"/>
      <c r="CA5" s="4"/>
      <c r="CC5" s="4"/>
      <c r="CD5" s="4"/>
      <c r="CE5" s="4"/>
      <c r="CF5" s="4"/>
      <c r="CG5" s="4"/>
      <c r="CI5" s="4"/>
      <c r="CJ5" s="4"/>
      <c r="CK5" s="4"/>
      <c r="CL5" s="4"/>
      <c r="CM5" s="4"/>
      <c r="CO5" s="4"/>
      <c r="CP5" s="4"/>
      <c r="CQ5" s="4"/>
      <c r="CR5" s="4"/>
      <c r="CS5" s="4"/>
      <c r="CU5" s="4"/>
      <c r="CV5" s="4"/>
      <c r="CW5" s="4"/>
      <c r="CX5" s="4"/>
      <c r="CY5" s="4"/>
      <c r="DA5" s="4"/>
      <c r="DB5" s="4"/>
      <c r="DC5" s="4"/>
      <c r="DD5" s="4"/>
      <c r="DE5" s="4"/>
      <c r="DG5" s="4"/>
      <c r="DH5" s="4"/>
      <c r="DI5" s="4"/>
      <c r="DJ5" s="4"/>
      <c r="DK5" s="4"/>
    </row>
    <row r="6" spans="2:115" ht="34.950000000000003" customHeight="1">
      <c r="B6" s="437" t="s">
        <v>442</v>
      </c>
      <c r="C6" s="437"/>
      <c r="D6" s="1"/>
      <c r="E6" s="1"/>
      <c r="F6" s="1"/>
      <c r="G6" s="39"/>
      <c r="H6" s="1"/>
      <c r="I6" s="1"/>
      <c r="J6" s="8"/>
      <c r="K6" s="8"/>
      <c r="L6" s="40"/>
      <c r="M6" s="8"/>
      <c r="N6" s="1"/>
      <c r="O6" s="8"/>
      <c r="P6" s="8"/>
      <c r="Q6" s="40"/>
      <c r="R6" s="8"/>
      <c r="S6" s="8"/>
      <c r="T6" s="8"/>
      <c r="U6" s="8"/>
      <c r="V6" s="40"/>
      <c r="W6" s="8"/>
      <c r="X6" s="8"/>
      <c r="Y6" s="8"/>
      <c r="Z6" s="8"/>
      <c r="AA6" s="40"/>
      <c r="AB6" s="8"/>
      <c r="AC6" s="8"/>
      <c r="AD6" s="8"/>
      <c r="AE6" s="8"/>
      <c r="AF6" s="40"/>
      <c r="AG6" s="8"/>
      <c r="AH6" s="8"/>
      <c r="AI6" s="8"/>
      <c r="AJ6" s="8"/>
      <c r="AK6" s="40"/>
      <c r="AL6" s="8"/>
      <c r="AM6" s="8"/>
      <c r="AN6" s="8"/>
      <c r="AO6" s="8"/>
      <c r="AP6" s="40"/>
      <c r="AQ6" s="8"/>
      <c r="AR6" s="8"/>
      <c r="AS6" s="8"/>
      <c r="AT6" s="8"/>
      <c r="AU6" s="40"/>
      <c r="AV6" s="8"/>
      <c r="AW6" s="8"/>
      <c r="AX6" s="8"/>
      <c r="AY6" s="8"/>
      <c r="AZ6" s="40"/>
      <c r="BA6" s="8"/>
      <c r="BB6" s="8"/>
      <c r="BC6" s="8"/>
      <c r="BD6" s="8"/>
      <c r="BE6" s="40"/>
      <c r="BF6" s="8"/>
      <c r="BG6" s="40"/>
      <c r="BH6" s="8"/>
      <c r="BI6" s="40"/>
      <c r="BJ6" s="8"/>
      <c r="BK6" s="40"/>
      <c r="BL6" s="8"/>
      <c r="BM6" s="40"/>
      <c r="BN6" s="8"/>
    </row>
    <row r="7" spans="2:115" ht="18.45" customHeight="1">
      <c r="B7" s="39"/>
      <c r="C7" s="39"/>
      <c r="D7" s="40"/>
      <c r="E7" s="39"/>
      <c r="F7" s="39"/>
      <c r="G7" s="39"/>
      <c r="H7" s="39"/>
      <c r="I7" s="39"/>
      <c r="J7" s="40"/>
      <c r="K7" s="40"/>
      <c r="L7" s="40"/>
      <c r="M7" s="40"/>
      <c r="N7" s="39"/>
      <c r="O7" s="40"/>
      <c r="P7" s="40"/>
      <c r="Q7" s="40"/>
      <c r="R7" s="40"/>
      <c r="S7" s="40"/>
      <c r="T7" s="40"/>
      <c r="U7" s="40"/>
      <c r="V7" s="40"/>
      <c r="W7" s="40"/>
      <c r="X7" s="40"/>
      <c r="Y7" s="40"/>
      <c r="Z7" s="40"/>
      <c r="AA7" s="40"/>
      <c r="AB7" s="40"/>
      <c r="AC7" s="40"/>
      <c r="AD7" s="40"/>
      <c r="AE7" s="40"/>
      <c r="AF7" s="40"/>
      <c r="AG7" s="40"/>
      <c r="AH7" s="40"/>
      <c r="AI7" s="40"/>
      <c r="AJ7" s="40"/>
      <c r="AK7" s="40"/>
      <c r="AL7" s="40"/>
      <c r="AM7" s="40"/>
      <c r="AN7" s="40"/>
      <c r="AO7" s="40"/>
      <c r="AP7" s="40"/>
      <c r="AQ7" s="40"/>
      <c r="AR7" s="40"/>
      <c r="AS7" s="40"/>
      <c r="AT7" s="40"/>
      <c r="AU7" s="40"/>
      <c r="AV7" s="40"/>
      <c r="AW7" s="40"/>
      <c r="AX7" s="40"/>
      <c r="AY7" s="40"/>
      <c r="AZ7" s="40"/>
      <c r="BA7" s="40"/>
      <c r="BB7" s="40"/>
      <c r="BC7" s="40"/>
      <c r="BD7" s="40"/>
      <c r="BE7" s="40"/>
      <c r="BF7" s="40"/>
      <c r="BG7" s="40"/>
      <c r="BH7" s="40"/>
      <c r="BI7" s="40"/>
      <c r="BJ7" s="40"/>
      <c r="BK7" s="40"/>
      <c r="BL7" s="40"/>
      <c r="BM7" s="40"/>
      <c r="BN7" s="40"/>
    </row>
    <row r="8" spans="2:115" s="48" customFormat="1" ht="12" hidden="1">
      <c r="B8" s="74" t="s">
        <v>443</v>
      </c>
      <c r="C8" s="74"/>
      <c r="D8" s="269"/>
      <c r="E8" s="222" t="s">
        <v>11</v>
      </c>
      <c r="F8" s="426" t="s">
        <v>12</v>
      </c>
      <c r="G8" s="330"/>
      <c r="H8" s="222" t="s">
        <v>13</v>
      </c>
      <c r="I8" s="222" t="s">
        <v>14</v>
      </c>
      <c r="J8" s="199" t="s">
        <v>15</v>
      </c>
      <c r="K8" s="76" t="s">
        <v>16</v>
      </c>
      <c r="L8" s="269"/>
      <c r="M8" s="76" t="s">
        <v>17</v>
      </c>
      <c r="N8" s="77" t="s">
        <v>18</v>
      </c>
      <c r="O8" s="199" t="s">
        <v>19</v>
      </c>
      <c r="P8" s="76" t="s">
        <v>20</v>
      </c>
      <c r="Q8" s="269"/>
      <c r="R8" s="76" t="s">
        <v>21</v>
      </c>
      <c r="S8" s="76" t="s">
        <v>22</v>
      </c>
      <c r="T8" s="199" t="s">
        <v>23</v>
      </c>
      <c r="U8" s="76" t="s">
        <v>24</v>
      </c>
      <c r="V8" s="269"/>
      <c r="W8" s="76" t="s">
        <v>25</v>
      </c>
      <c r="X8" s="76" t="s">
        <v>26</v>
      </c>
      <c r="Y8" s="199" t="s">
        <v>27</v>
      </c>
      <c r="Z8" s="76" t="s">
        <v>28</v>
      </c>
      <c r="AA8" s="269"/>
      <c r="AB8" s="76" t="s">
        <v>29</v>
      </c>
      <c r="AC8" s="199" t="s">
        <v>30</v>
      </c>
      <c r="AD8" s="76" t="s">
        <v>31</v>
      </c>
      <c r="AE8" s="76" t="s">
        <v>32</v>
      </c>
      <c r="AF8" s="269"/>
      <c r="AG8" s="76" t="s">
        <v>33</v>
      </c>
      <c r="AH8" s="76" t="s">
        <v>34</v>
      </c>
      <c r="AI8" s="76" t="s">
        <v>35</v>
      </c>
      <c r="AJ8" s="76" t="s">
        <v>36</v>
      </c>
      <c r="AK8" s="269"/>
      <c r="AL8" s="76" t="s">
        <v>37</v>
      </c>
      <c r="AM8" s="76" t="s">
        <v>38</v>
      </c>
      <c r="AN8" s="76" t="s">
        <v>39</v>
      </c>
      <c r="AO8" s="76" t="s">
        <v>40</v>
      </c>
      <c r="AP8" s="269"/>
      <c r="AQ8" s="76" t="s">
        <v>41</v>
      </c>
      <c r="AR8" s="76" t="s">
        <v>444</v>
      </c>
      <c r="AS8" s="76" t="s">
        <v>43</v>
      </c>
      <c r="AT8" s="76" t="s">
        <v>44</v>
      </c>
      <c r="AU8" s="269"/>
      <c r="AV8" s="76" t="s">
        <v>45</v>
      </c>
      <c r="AW8" s="76" t="s">
        <v>46</v>
      </c>
      <c r="AX8" s="76" t="s">
        <v>47</v>
      </c>
      <c r="AY8" s="76" t="s">
        <v>48</v>
      </c>
      <c r="AZ8" s="269"/>
      <c r="BA8" s="76" t="s">
        <v>49</v>
      </c>
      <c r="BB8" s="76" t="s">
        <v>50</v>
      </c>
      <c r="BC8" s="76" t="s">
        <v>51</v>
      </c>
      <c r="BD8" s="76" t="s">
        <v>52</v>
      </c>
      <c r="BE8" s="269"/>
      <c r="BF8" s="76" t="s">
        <v>53</v>
      </c>
      <c r="BG8" s="269"/>
      <c r="BH8" s="76" t="s">
        <v>57</v>
      </c>
      <c r="BI8" s="269"/>
      <c r="BJ8" s="76" t="s">
        <v>61</v>
      </c>
      <c r="BK8" s="269"/>
      <c r="BL8" s="76" t="s">
        <v>65</v>
      </c>
      <c r="BM8" s="269"/>
      <c r="BN8" s="76" t="s">
        <v>69</v>
      </c>
    </row>
    <row r="9" spans="2:115" s="43" customFormat="1" ht="15.75" customHeight="1">
      <c r="B9" s="74" t="s">
        <v>445</v>
      </c>
      <c r="C9" s="74" t="s">
        <v>446</v>
      </c>
      <c r="D9" s="222">
        <v>46111</v>
      </c>
      <c r="E9" s="222">
        <v>46022</v>
      </c>
      <c r="F9" s="426">
        <v>45930</v>
      </c>
      <c r="G9" s="330"/>
      <c r="H9" s="222">
        <v>45838</v>
      </c>
      <c r="I9" s="222">
        <v>45747</v>
      </c>
      <c r="J9" s="199">
        <v>45657</v>
      </c>
      <c r="K9" s="76">
        <v>45565</v>
      </c>
      <c r="L9" s="269"/>
      <c r="M9" s="76">
        <v>45473</v>
      </c>
      <c r="N9" s="77">
        <v>45382</v>
      </c>
      <c r="O9" s="199">
        <v>45291</v>
      </c>
      <c r="P9" s="76">
        <v>45199</v>
      </c>
      <c r="Q9" s="269"/>
      <c r="R9" s="76">
        <v>45107</v>
      </c>
      <c r="S9" s="76">
        <v>45016</v>
      </c>
      <c r="T9" s="199">
        <v>44926</v>
      </c>
      <c r="U9" s="76">
        <v>44834</v>
      </c>
      <c r="V9" s="269"/>
      <c r="W9" s="76">
        <v>44742</v>
      </c>
      <c r="X9" s="76">
        <v>44651</v>
      </c>
      <c r="Y9" s="199">
        <v>44561</v>
      </c>
      <c r="Z9" s="76">
        <v>44469</v>
      </c>
      <c r="AA9" s="269"/>
      <c r="AB9" s="76">
        <v>44377</v>
      </c>
      <c r="AC9" s="199">
        <v>44286</v>
      </c>
      <c r="AD9" s="76">
        <v>44196</v>
      </c>
      <c r="AE9" s="76">
        <v>44104</v>
      </c>
      <c r="AF9" s="269"/>
      <c r="AG9" s="76">
        <v>44012</v>
      </c>
      <c r="AH9" s="76">
        <v>43921</v>
      </c>
      <c r="AI9" s="76">
        <v>43830</v>
      </c>
      <c r="AJ9" s="76">
        <v>43738</v>
      </c>
      <c r="AK9" s="269"/>
      <c r="AL9" s="76">
        <v>43646</v>
      </c>
      <c r="AM9" s="76">
        <v>43555</v>
      </c>
      <c r="AN9" s="76">
        <v>43465</v>
      </c>
      <c r="AO9" s="76">
        <v>43373</v>
      </c>
      <c r="AP9" s="269"/>
      <c r="AQ9" s="76">
        <v>43281</v>
      </c>
      <c r="AR9" s="76" t="s">
        <v>447</v>
      </c>
      <c r="AS9" s="76">
        <v>43100</v>
      </c>
      <c r="AT9" s="76">
        <v>43008</v>
      </c>
      <c r="AU9" s="269"/>
      <c r="AV9" s="76">
        <v>42916</v>
      </c>
      <c r="AW9" s="76">
        <v>42825</v>
      </c>
      <c r="AX9" s="76">
        <v>42735</v>
      </c>
      <c r="AY9" s="76">
        <v>42643</v>
      </c>
      <c r="AZ9" s="269"/>
      <c r="BA9" s="76">
        <v>42551</v>
      </c>
      <c r="BB9" s="76">
        <v>42460</v>
      </c>
      <c r="BC9" s="76">
        <v>42369</v>
      </c>
      <c r="BD9" s="76">
        <v>42277</v>
      </c>
      <c r="BE9" s="269"/>
      <c r="BF9" s="76">
        <v>42185</v>
      </c>
      <c r="BG9" s="269"/>
      <c r="BH9" s="76">
        <v>41820</v>
      </c>
      <c r="BI9" s="269"/>
      <c r="BJ9" s="76">
        <v>41455</v>
      </c>
      <c r="BK9" s="269"/>
      <c r="BL9" s="76">
        <v>41090</v>
      </c>
      <c r="BM9" s="269"/>
      <c r="BN9" s="76">
        <v>40724</v>
      </c>
    </row>
    <row r="10" spans="2:115" ht="15" customHeight="1" thickBot="1">
      <c r="B10" s="78" t="s">
        <v>448</v>
      </c>
      <c r="C10" s="79" t="s">
        <v>449</v>
      </c>
      <c r="D10" s="93">
        <f t="shared" ref="D10:BN10" si="0">D56</f>
        <v>23468</v>
      </c>
      <c r="E10" s="93">
        <f t="shared" si="0"/>
        <v>48848</v>
      </c>
      <c r="F10" s="93">
        <f t="shared" si="0"/>
        <v>116859</v>
      </c>
      <c r="G10" s="93"/>
      <c r="H10" s="93">
        <f t="shared" si="0"/>
        <v>85343</v>
      </c>
      <c r="I10" s="93">
        <v>-24895</v>
      </c>
      <c r="J10" s="93">
        <f t="shared" si="0"/>
        <v>1294.2143000162469</v>
      </c>
      <c r="K10" s="80">
        <f t="shared" si="0"/>
        <v>-34763.993244293546</v>
      </c>
      <c r="L10" s="93"/>
      <c r="M10" s="80">
        <f t="shared" si="0"/>
        <v>60410</v>
      </c>
      <c r="N10" s="80">
        <f t="shared" si="0"/>
        <v>9522</v>
      </c>
      <c r="O10" s="203">
        <f t="shared" si="0"/>
        <v>-70541.588514513394</v>
      </c>
      <c r="P10" s="81">
        <f t="shared" si="0"/>
        <v>-90376</v>
      </c>
      <c r="Q10" s="203"/>
      <c r="R10" s="81">
        <f t="shared" si="0"/>
        <v>339812</v>
      </c>
      <c r="S10" s="80">
        <f t="shared" si="0"/>
        <v>-78602</v>
      </c>
      <c r="T10" s="203">
        <f t="shared" si="0"/>
        <v>58142</v>
      </c>
      <c r="U10" s="81">
        <f t="shared" si="0"/>
        <v>54250</v>
      </c>
      <c r="V10" s="203"/>
      <c r="W10" s="81">
        <f t="shared" si="0"/>
        <v>144152</v>
      </c>
      <c r="X10" s="80">
        <f t="shared" si="0"/>
        <v>-149758.21597315371</v>
      </c>
      <c r="Y10" s="93">
        <f t="shared" si="0"/>
        <v>375098</v>
      </c>
      <c r="Z10" s="81">
        <f t="shared" si="0"/>
        <v>386854</v>
      </c>
      <c r="AA10" s="203"/>
      <c r="AB10" s="80">
        <f t="shared" si="0"/>
        <v>672692.35812787013</v>
      </c>
      <c r="AC10" s="93">
        <f t="shared" si="0"/>
        <v>253534</v>
      </c>
      <c r="AD10" s="80">
        <f t="shared" si="0"/>
        <v>223026</v>
      </c>
      <c r="AE10" s="80">
        <v>75654</v>
      </c>
      <c r="AF10" s="93"/>
      <c r="AG10" s="80">
        <f t="shared" si="0"/>
        <v>214832</v>
      </c>
      <c r="AH10" s="80">
        <f t="shared" si="0"/>
        <v>165508</v>
      </c>
      <c r="AI10" s="80">
        <f t="shared" si="0"/>
        <v>120638</v>
      </c>
      <c r="AJ10" s="80">
        <f t="shared" si="0"/>
        <v>92934</v>
      </c>
      <c r="AK10" s="93"/>
      <c r="AL10" s="80">
        <f t="shared" si="0"/>
        <v>33110</v>
      </c>
      <c r="AM10" s="80">
        <f t="shared" si="0"/>
        <v>-56178</v>
      </c>
      <c r="AN10" s="80">
        <f t="shared" si="0"/>
        <v>-30924</v>
      </c>
      <c r="AO10" s="80">
        <f t="shared" si="0"/>
        <v>-28383</v>
      </c>
      <c r="AP10" s="93"/>
      <c r="AQ10" s="80">
        <f t="shared" si="0"/>
        <v>16104</v>
      </c>
      <c r="AR10" s="80">
        <f t="shared" si="0"/>
        <v>-59306</v>
      </c>
      <c r="AS10" s="80">
        <f t="shared" si="0"/>
        <v>-84897</v>
      </c>
      <c r="AT10" s="80">
        <f t="shared" si="0"/>
        <v>2879</v>
      </c>
      <c r="AU10" s="93"/>
      <c r="AV10" s="80">
        <f t="shared" si="0"/>
        <v>124250</v>
      </c>
      <c r="AW10" s="80">
        <f t="shared" si="0"/>
        <v>42726</v>
      </c>
      <c r="AX10" s="80">
        <f t="shared" si="0"/>
        <v>3718</v>
      </c>
      <c r="AY10" s="80"/>
      <c r="AZ10" s="93"/>
      <c r="BA10" s="80">
        <f t="shared" si="0"/>
        <v>-18112</v>
      </c>
      <c r="BB10" s="80">
        <f>BB56</f>
        <v>-100004</v>
      </c>
      <c r="BC10" s="80">
        <f>BC56</f>
        <v>-37528</v>
      </c>
      <c r="BD10" s="80">
        <f t="shared" si="0"/>
        <v>-23820</v>
      </c>
      <c r="BE10" s="93"/>
      <c r="BF10" s="80">
        <f t="shared" si="0"/>
        <v>-258</v>
      </c>
      <c r="BG10" s="93"/>
      <c r="BH10" s="80">
        <f t="shared" si="0"/>
        <v>111242</v>
      </c>
      <c r="BI10" s="93"/>
      <c r="BJ10" s="82">
        <f t="shared" si="0"/>
        <v>-54678</v>
      </c>
      <c r="BK10" s="341"/>
      <c r="BL10" s="82">
        <f t="shared" si="0"/>
        <v>-71006</v>
      </c>
      <c r="BM10" s="341"/>
      <c r="BN10" s="82">
        <f t="shared" si="0"/>
        <v>-99216</v>
      </c>
    </row>
    <row r="11" spans="2:115" s="42" customFormat="1" ht="15" customHeight="1" thickBot="1">
      <c r="B11" s="83" t="s">
        <v>450</v>
      </c>
      <c r="C11" s="84" t="s">
        <v>451</v>
      </c>
      <c r="D11" s="85">
        <f>SUM(D12:D35)</f>
        <v>-7345</v>
      </c>
      <c r="E11" s="85">
        <f>SUM(E12:E35)</f>
        <v>15044</v>
      </c>
      <c r="F11" s="85">
        <f>SUM(F12:F35)</f>
        <v>17927</v>
      </c>
      <c r="G11" s="299"/>
      <c r="H11" s="85">
        <f>SUM(H12:H34)</f>
        <v>-66079</v>
      </c>
      <c r="I11" s="85">
        <v>-547</v>
      </c>
      <c r="J11" s="85">
        <f>SUM(J12:J34)</f>
        <v>19267.890719999981</v>
      </c>
      <c r="K11" s="85">
        <f t="shared" ref="K11:BN11" si="1">SUM(K12:K34)</f>
        <v>17601</v>
      </c>
      <c r="L11" s="299"/>
      <c r="M11" s="85">
        <f t="shared" si="1"/>
        <v>72188.799999999988</v>
      </c>
      <c r="N11" s="85">
        <f t="shared" si="1"/>
        <v>12930</v>
      </c>
      <c r="O11" s="85">
        <f t="shared" si="1"/>
        <v>12156</v>
      </c>
      <c r="P11" s="85">
        <f t="shared" si="1"/>
        <v>37672</v>
      </c>
      <c r="Q11" s="299"/>
      <c r="R11" s="85">
        <f t="shared" si="1"/>
        <v>31855</v>
      </c>
      <c r="S11" s="85">
        <f t="shared" si="1"/>
        <v>17496</v>
      </c>
      <c r="T11" s="85">
        <f t="shared" si="1"/>
        <v>20239</v>
      </c>
      <c r="U11" s="85">
        <f t="shared" si="1"/>
        <v>1971</v>
      </c>
      <c r="V11" s="299"/>
      <c r="W11" s="85">
        <f t="shared" si="1"/>
        <v>23766</v>
      </c>
      <c r="X11" s="85">
        <f t="shared" si="1"/>
        <v>154064.9637935569</v>
      </c>
      <c r="Y11" s="85">
        <f t="shared" si="1"/>
        <v>31813</v>
      </c>
      <c r="Z11" s="85">
        <f t="shared" si="1"/>
        <v>16568</v>
      </c>
      <c r="AA11" s="299"/>
      <c r="AB11" s="85">
        <f t="shared" si="1"/>
        <v>-185114</v>
      </c>
      <c r="AC11" s="85">
        <f t="shared" si="1"/>
        <v>-46374</v>
      </c>
      <c r="AD11" s="85">
        <f t="shared" si="1"/>
        <v>14160</v>
      </c>
      <c r="AE11" s="85">
        <f t="shared" si="1"/>
        <v>17411</v>
      </c>
      <c r="AF11" s="299"/>
      <c r="AG11" s="85">
        <f t="shared" si="1"/>
        <v>-38392</v>
      </c>
      <c r="AH11" s="85">
        <f t="shared" si="1"/>
        <v>-47356</v>
      </c>
      <c r="AI11" s="85">
        <v>3136</v>
      </c>
      <c r="AJ11" s="85">
        <f t="shared" si="1"/>
        <v>3708</v>
      </c>
      <c r="AK11" s="299"/>
      <c r="AL11" s="85">
        <f t="shared" si="1"/>
        <v>20867</v>
      </c>
      <c r="AM11" s="85">
        <f t="shared" si="1"/>
        <v>43988</v>
      </c>
      <c r="AN11" s="85">
        <f t="shared" si="1"/>
        <v>45820</v>
      </c>
      <c r="AO11" s="85">
        <f t="shared" si="1"/>
        <v>13369</v>
      </c>
      <c r="AP11" s="299"/>
      <c r="AQ11" s="85">
        <f t="shared" si="1"/>
        <v>-10316</v>
      </c>
      <c r="AR11" s="85">
        <f>SUM(AR12:AR34)</f>
        <v>12582</v>
      </c>
      <c r="AS11" s="85">
        <f>SUM(AS12:AS34)</f>
        <v>16295</v>
      </c>
      <c r="AT11" s="85">
        <f t="shared" si="1"/>
        <v>15237</v>
      </c>
      <c r="AU11" s="299"/>
      <c r="AV11" s="85">
        <f t="shared" si="1"/>
        <v>2926</v>
      </c>
      <c r="AW11" s="85">
        <f t="shared" si="1"/>
        <v>3728</v>
      </c>
      <c r="AX11" s="85">
        <f t="shared" si="1"/>
        <v>1414</v>
      </c>
      <c r="AY11" s="85">
        <f t="shared" si="1"/>
        <v>-2086</v>
      </c>
      <c r="AZ11" s="299"/>
      <c r="BA11" s="85">
        <f t="shared" si="1"/>
        <v>-8723</v>
      </c>
      <c r="BB11" s="85">
        <f>SUM(BB12:BB34)</f>
        <v>9052</v>
      </c>
      <c r="BC11" s="85">
        <f>SUM(BC12:BC34)</f>
        <v>25786</v>
      </c>
      <c r="BD11" s="85">
        <f t="shared" si="1"/>
        <v>30714</v>
      </c>
      <c r="BE11" s="299"/>
      <c r="BF11" s="85">
        <f t="shared" si="1"/>
        <v>-11046</v>
      </c>
      <c r="BG11" s="299"/>
      <c r="BH11" s="85">
        <f t="shared" si="1"/>
        <v>-32741</v>
      </c>
      <c r="BI11" s="299"/>
      <c r="BJ11" s="85">
        <f t="shared" si="1"/>
        <v>-19133</v>
      </c>
      <c r="BK11" s="299"/>
      <c r="BL11" s="85">
        <f t="shared" si="1"/>
        <v>35240</v>
      </c>
      <c r="BM11" s="299"/>
      <c r="BN11" s="85">
        <f t="shared" si="1"/>
        <v>16975</v>
      </c>
    </row>
    <row r="12" spans="2:115" ht="15.75" customHeight="1">
      <c r="B12" s="50" t="s">
        <v>452</v>
      </c>
      <c r="C12" s="50" t="s">
        <v>453</v>
      </c>
      <c r="D12" s="93">
        <v>-76066</v>
      </c>
      <c r="E12" s="93">
        <v>-61764</v>
      </c>
      <c r="F12" s="93">
        <v>-64275</v>
      </c>
      <c r="G12" s="93"/>
      <c r="H12" s="93">
        <v>138019</v>
      </c>
      <c r="I12" s="93">
        <v>76738</v>
      </c>
      <c r="J12" s="93">
        <v>77831.873999999982</v>
      </c>
      <c r="K12" s="80">
        <v>97457</v>
      </c>
      <c r="L12" s="93"/>
      <c r="M12" s="80">
        <v>226867</v>
      </c>
      <c r="N12" s="80">
        <v>-5984</v>
      </c>
      <c r="O12" s="93">
        <v>24163</v>
      </c>
      <c r="P12" s="80">
        <v>29985</v>
      </c>
      <c r="Q12" s="93"/>
      <c r="R12" s="80">
        <v>268536</v>
      </c>
      <c r="S12" s="80">
        <v>25828</v>
      </c>
      <c r="T12" s="93">
        <v>29121</v>
      </c>
      <c r="U12" s="80">
        <v>42002</v>
      </c>
      <c r="V12" s="93"/>
      <c r="W12" s="80">
        <v>520100</v>
      </c>
      <c r="X12" s="80">
        <v>488989</v>
      </c>
      <c r="Y12" s="93">
        <v>407208</v>
      </c>
      <c r="Z12" s="80">
        <v>107871</v>
      </c>
      <c r="AA12" s="93"/>
      <c r="AB12" s="80">
        <v>317646</v>
      </c>
      <c r="AC12" s="93">
        <v>189763</v>
      </c>
      <c r="AD12" s="80">
        <v>52192</v>
      </c>
      <c r="AE12" s="80">
        <v>75654</v>
      </c>
      <c r="AF12" s="93"/>
      <c r="AG12" s="80">
        <v>119554</v>
      </c>
      <c r="AH12" s="80">
        <v>85603</v>
      </c>
      <c r="AI12" s="80">
        <v>60978</v>
      </c>
      <c r="AJ12" s="80">
        <v>40576</v>
      </c>
      <c r="AK12" s="93"/>
      <c r="AL12" s="80">
        <v>177079</v>
      </c>
      <c r="AM12" s="80">
        <v>140076</v>
      </c>
      <c r="AN12" s="80">
        <v>136124</v>
      </c>
      <c r="AO12" s="80">
        <v>136637</v>
      </c>
      <c r="AP12" s="93"/>
      <c r="AQ12" s="80">
        <v>126338</v>
      </c>
      <c r="AR12" s="80">
        <v>85621</v>
      </c>
      <c r="AS12" s="80">
        <v>31637</v>
      </c>
      <c r="AT12" s="80">
        <v>20134</v>
      </c>
      <c r="AU12" s="93"/>
      <c r="AV12" s="80">
        <v>27310</v>
      </c>
      <c r="AW12" s="80">
        <v>6183</v>
      </c>
      <c r="AX12" s="80">
        <v>1642</v>
      </c>
      <c r="AY12" s="80">
        <v>3022</v>
      </c>
      <c r="AZ12" s="93"/>
      <c r="BA12" s="80">
        <v>10572</v>
      </c>
      <c r="BB12" s="80">
        <v>24984</v>
      </c>
      <c r="BC12" s="80">
        <v>46425</v>
      </c>
      <c r="BD12" s="80">
        <v>46258</v>
      </c>
      <c r="BE12" s="93"/>
      <c r="BF12" s="80">
        <v>180810</v>
      </c>
      <c r="BG12" s="93"/>
      <c r="BH12" s="80">
        <v>-13362</v>
      </c>
      <c r="BI12" s="93"/>
      <c r="BJ12" s="80">
        <v>28727</v>
      </c>
      <c r="BK12" s="93"/>
      <c r="BL12" s="80">
        <v>-6600</v>
      </c>
      <c r="BM12" s="93"/>
      <c r="BN12" s="80">
        <v>14663</v>
      </c>
    </row>
    <row r="13" spans="2:115" ht="15.75" customHeight="1">
      <c r="B13" s="50" t="s">
        <v>375</v>
      </c>
      <c r="C13" s="50" t="s">
        <v>454</v>
      </c>
      <c r="D13" s="93">
        <v>59074</v>
      </c>
      <c r="E13" s="93">
        <v>47365</v>
      </c>
      <c r="F13" s="93">
        <v>33942</v>
      </c>
      <c r="G13" s="93"/>
      <c r="H13" s="93">
        <v>74953</v>
      </c>
      <c r="I13" s="93">
        <v>66713</v>
      </c>
      <c r="J13" s="93">
        <v>50514</v>
      </c>
      <c r="K13" s="80">
        <v>41106</v>
      </c>
      <c r="L13" s="93"/>
      <c r="M13" s="80">
        <v>80175</v>
      </c>
      <c r="N13" s="80">
        <v>52260</v>
      </c>
      <c r="O13" s="93">
        <v>40227</v>
      </c>
      <c r="P13" s="80">
        <v>31663</v>
      </c>
      <c r="Q13" s="93"/>
      <c r="R13" s="80">
        <v>88491</v>
      </c>
      <c r="S13" s="80">
        <v>62102</v>
      </c>
      <c r="T13" s="93">
        <v>44961</v>
      </c>
      <c r="U13" s="80">
        <v>25339</v>
      </c>
      <c r="V13" s="93"/>
      <c r="W13" s="80">
        <v>82614</v>
      </c>
      <c r="X13" s="80">
        <v>102270</v>
      </c>
      <c r="Y13" s="93">
        <v>68637</v>
      </c>
      <c r="Z13" s="80">
        <v>47433</v>
      </c>
      <c r="AA13" s="93"/>
      <c r="AB13" s="80">
        <v>110004</v>
      </c>
      <c r="AC13" s="93">
        <v>63521</v>
      </c>
      <c r="AD13" s="80">
        <v>41906</v>
      </c>
      <c r="AE13" s="80">
        <v>29706</v>
      </c>
      <c r="AF13" s="93"/>
      <c r="AG13" s="80">
        <v>60249</v>
      </c>
      <c r="AH13" s="80">
        <v>21083</v>
      </c>
      <c r="AI13" s="80">
        <v>17823</v>
      </c>
      <c r="AJ13" s="80">
        <v>11972</v>
      </c>
      <c r="AK13" s="93"/>
      <c r="AL13" s="80">
        <v>23078</v>
      </c>
      <c r="AM13" s="80">
        <v>20846</v>
      </c>
      <c r="AN13" s="80">
        <v>19761</v>
      </c>
      <c r="AO13" s="80">
        <v>11624</v>
      </c>
      <c r="AP13" s="93"/>
      <c r="AQ13" s="80">
        <v>23222</v>
      </c>
      <c r="AR13" s="80">
        <v>18364</v>
      </c>
      <c r="AS13" s="80">
        <v>17973</v>
      </c>
      <c r="AT13" s="80">
        <v>8093</v>
      </c>
      <c r="AU13" s="93"/>
      <c r="AV13" s="80">
        <v>15027</v>
      </c>
      <c r="AW13" s="80">
        <v>7201</v>
      </c>
      <c r="AX13" s="80">
        <v>6838</v>
      </c>
      <c r="AY13" s="80">
        <v>5680</v>
      </c>
      <c r="AZ13" s="93"/>
      <c r="BA13" s="80">
        <v>21957</v>
      </c>
      <c r="BB13" s="80">
        <v>12194</v>
      </c>
      <c r="BC13" s="80">
        <v>10998</v>
      </c>
      <c r="BD13" s="80">
        <v>5993</v>
      </c>
      <c r="BE13" s="93"/>
      <c r="BF13" s="80">
        <v>22222</v>
      </c>
      <c r="BG13" s="93"/>
      <c r="BH13" s="80">
        <v>21431</v>
      </c>
      <c r="BI13" s="93"/>
      <c r="BJ13" s="80">
        <v>27997</v>
      </c>
      <c r="BK13" s="93"/>
      <c r="BL13" s="80">
        <v>27398</v>
      </c>
      <c r="BM13" s="93"/>
      <c r="BN13" s="80">
        <v>14127</v>
      </c>
    </row>
    <row r="14" spans="2:115" ht="15.75" customHeight="1">
      <c r="B14" s="50" t="s">
        <v>455</v>
      </c>
      <c r="C14" s="50" t="s">
        <v>456</v>
      </c>
      <c r="D14" s="93">
        <v>-2078</v>
      </c>
      <c r="E14" s="93">
        <v>0</v>
      </c>
      <c r="F14" s="93">
        <v>0</v>
      </c>
      <c r="G14" s="93"/>
      <c r="H14" s="93">
        <v>-180086</v>
      </c>
      <c r="I14" s="93">
        <v>-107933</v>
      </c>
      <c r="J14" s="93">
        <v>-107933</v>
      </c>
      <c r="K14" s="80">
        <v>-107933</v>
      </c>
      <c r="L14" s="93"/>
      <c r="M14" s="80">
        <v>-194842</v>
      </c>
      <c r="N14" s="80">
        <v>-4724</v>
      </c>
      <c r="O14" s="93">
        <v>-4724</v>
      </c>
      <c r="P14" s="80">
        <v>-372</v>
      </c>
      <c r="Q14" s="93"/>
      <c r="R14" s="80">
        <v>-306473</v>
      </c>
      <c r="S14" s="80">
        <v>8117</v>
      </c>
      <c r="T14" s="93">
        <v>4027</v>
      </c>
      <c r="U14" s="80">
        <v>-902</v>
      </c>
      <c r="V14" s="93"/>
      <c r="W14" s="80">
        <v>-140658</v>
      </c>
      <c r="X14" s="80">
        <v>-213817</v>
      </c>
      <c r="Y14" s="93">
        <v>-251534</v>
      </c>
      <c r="Z14" s="80" t="s">
        <v>76</v>
      </c>
      <c r="AA14" s="93"/>
      <c r="AB14" s="80">
        <v>-53097</v>
      </c>
      <c r="AC14" s="93">
        <v>-5795</v>
      </c>
      <c r="AD14" s="80">
        <v>-5795</v>
      </c>
      <c r="AE14" s="80">
        <v>-5752</v>
      </c>
      <c r="AF14" s="93"/>
      <c r="AG14" s="80">
        <v>-61420</v>
      </c>
      <c r="AH14" s="80">
        <v>-20696</v>
      </c>
      <c r="AI14" s="80">
        <v>-20696</v>
      </c>
      <c r="AJ14" s="80">
        <v>-16572</v>
      </c>
      <c r="AK14" s="93"/>
      <c r="AL14" s="80">
        <v>-142812</v>
      </c>
      <c r="AM14" s="80">
        <v>-106261</v>
      </c>
      <c r="AN14" s="80">
        <v>-106261</v>
      </c>
      <c r="AO14" s="80">
        <v>-100794</v>
      </c>
      <c r="AP14" s="93"/>
      <c r="AQ14" s="80">
        <v>-39817</v>
      </c>
      <c r="AR14" s="80">
        <v>0</v>
      </c>
      <c r="AS14" s="80">
        <v>0</v>
      </c>
      <c r="AT14" s="80" t="s">
        <v>76</v>
      </c>
      <c r="AU14" s="93"/>
      <c r="AV14" s="80">
        <v>-26716</v>
      </c>
      <c r="AW14" s="80" t="s">
        <v>76</v>
      </c>
      <c r="AX14" s="80"/>
      <c r="AY14" s="80"/>
      <c r="AZ14" s="93"/>
      <c r="BA14" s="80" t="s">
        <v>76</v>
      </c>
      <c r="BB14" s="80"/>
      <c r="BC14" s="80"/>
      <c r="BD14" s="80" t="s">
        <v>76</v>
      </c>
      <c r="BE14" s="93"/>
      <c r="BF14" s="80">
        <v>-193464</v>
      </c>
      <c r="BG14" s="93"/>
      <c r="BH14" s="80">
        <v>-21845</v>
      </c>
      <c r="BI14" s="93"/>
      <c r="BJ14" s="80">
        <v>-54815</v>
      </c>
      <c r="BK14" s="93"/>
      <c r="BL14" s="80">
        <v>12987</v>
      </c>
      <c r="BM14" s="93"/>
      <c r="BN14" s="80" t="s">
        <v>76</v>
      </c>
    </row>
    <row r="15" spans="2:115" ht="15.75" customHeight="1">
      <c r="B15" s="50" t="s">
        <v>457</v>
      </c>
      <c r="C15" s="50" t="s">
        <v>458</v>
      </c>
      <c r="D15" s="93">
        <v>2912</v>
      </c>
      <c r="E15" s="93">
        <v>2317</v>
      </c>
      <c r="F15" s="93">
        <v>1353</v>
      </c>
      <c r="G15" s="93"/>
      <c r="H15" s="93">
        <v>11552</v>
      </c>
      <c r="I15" s="93">
        <v>6808</v>
      </c>
      <c r="J15" s="93">
        <v>5762</v>
      </c>
      <c r="K15" s="80">
        <v>4618</v>
      </c>
      <c r="L15" s="93"/>
      <c r="M15" s="80">
        <v>7369</v>
      </c>
      <c r="N15" s="80">
        <v>907</v>
      </c>
      <c r="O15" s="93">
        <v>894</v>
      </c>
      <c r="P15" s="80">
        <v>809</v>
      </c>
      <c r="Q15" s="93"/>
      <c r="R15" s="80">
        <v>5882</v>
      </c>
      <c r="S15" s="80">
        <v>11476</v>
      </c>
      <c r="T15" s="93">
        <v>3680</v>
      </c>
      <c r="U15" s="80">
        <v>2771</v>
      </c>
      <c r="V15" s="93"/>
      <c r="W15" s="80">
        <v>1586</v>
      </c>
      <c r="X15" s="80">
        <v>1101</v>
      </c>
      <c r="Y15" s="93">
        <v>546</v>
      </c>
      <c r="Z15" s="80">
        <v>467</v>
      </c>
      <c r="AA15" s="93"/>
      <c r="AB15" s="80">
        <v>6309</v>
      </c>
      <c r="AC15" s="93">
        <v>5437</v>
      </c>
      <c r="AD15" s="80">
        <v>5077</v>
      </c>
      <c r="AE15" s="80">
        <v>3117</v>
      </c>
      <c r="AF15" s="93"/>
      <c r="AG15" s="80">
        <v>3089</v>
      </c>
      <c r="AH15" s="80">
        <v>443</v>
      </c>
      <c r="AI15" s="80">
        <v>424</v>
      </c>
      <c r="AJ15" s="80">
        <v>245</v>
      </c>
      <c r="AK15" s="93"/>
      <c r="AL15" s="80">
        <v>433</v>
      </c>
      <c r="AM15" s="80">
        <v>313</v>
      </c>
      <c r="AN15" s="80">
        <v>308</v>
      </c>
      <c r="AO15" s="80">
        <v>135</v>
      </c>
      <c r="AP15" s="93"/>
      <c r="AQ15" s="80">
        <v>433</v>
      </c>
      <c r="AR15" s="80">
        <v>408</v>
      </c>
      <c r="AS15" s="80">
        <v>201</v>
      </c>
      <c r="AT15" s="80">
        <v>7</v>
      </c>
      <c r="AU15" s="93"/>
      <c r="AV15" s="80">
        <v>1896</v>
      </c>
      <c r="AW15" s="80">
        <v>1587</v>
      </c>
      <c r="AX15" s="80">
        <v>1456</v>
      </c>
      <c r="AY15" s="80">
        <v>4</v>
      </c>
      <c r="AZ15" s="93"/>
      <c r="BA15" s="80">
        <v>208</v>
      </c>
      <c r="BB15" s="80">
        <v>189</v>
      </c>
      <c r="BC15" s="80">
        <v>41</v>
      </c>
      <c r="BD15" s="80">
        <v>3</v>
      </c>
      <c r="BE15" s="93"/>
      <c r="BF15" s="80">
        <v>2409</v>
      </c>
      <c r="BG15" s="93"/>
      <c r="BH15" s="80">
        <v>830</v>
      </c>
      <c r="BI15" s="93"/>
      <c r="BJ15" s="80">
        <v>2061</v>
      </c>
      <c r="BK15" s="93"/>
      <c r="BL15" s="80">
        <v>101</v>
      </c>
      <c r="BM15" s="93"/>
      <c r="BN15" s="80" t="s">
        <v>76</v>
      </c>
    </row>
    <row r="16" spans="2:115" ht="15.75" customHeight="1">
      <c r="B16" s="50" t="s">
        <v>459</v>
      </c>
      <c r="C16" s="50" t="s">
        <v>460</v>
      </c>
      <c r="D16" s="93">
        <v>1570</v>
      </c>
      <c r="E16" s="93">
        <v>516</v>
      </c>
      <c r="F16" s="93">
        <v>186</v>
      </c>
      <c r="G16" s="93"/>
      <c r="H16" s="93">
        <v>466</v>
      </c>
      <c r="I16" s="93">
        <v>474</v>
      </c>
      <c r="J16" s="93">
        <v>391.89871999999923</v>
      </c>
      <c r="K16" s="80">
        <v>-84</v>
      </c>
      <c r="L16" s="93"/>
      <c r="M16" s="80">
        <v>-1478</v>
      </c>
      <c r="N16" s="80">
        <v>346</v>
      </c>
      <c r="O16" s="93">
        <v>92</v>
      </c>
      <c r="P16" s="80" t="s">
        <v>76</v>
      </c>
      <c r="Q16" s="93"/>
      <c r="R16" s="80">
        <v>733</v>
      </c>
      <c r="S16" s="80">
        <v>-9962</v>
      </c>
      <c r="T16" s="93">
        <v>231</v>
      </c>
      <c r="U16" s="80" t="s">
        <v>76</v>
      </c>
      <c r="V16" s="93"/>
      <c r="W16" s="80">
        <v>6743</v>
      </c>
      <c r="X16" s="80">
        <v>6742</v>
      </c>
      <c r="Y16" s="93">
        <v>6744</v>
      </c>
      <c r="Z16" s="80">
        <v>6930</v>
      </c>
      <c r="AA16" s="93"/>
      <c r="AB16" s="80">
        <v>0</v>
      </c>
      <c r="AC16" s="93" t="s">
        <v>461</v>
      </c>
      <c r="AD16" s="80">
        <v>0</v>
      </c>
      <c r="AE16" s="80">
        <v>108</v>
      </c>
      <c r="AF16" s="93"/>
      <c r="AG16" s="80">
        <v>600</v>
      </c>
      <c r="AH16" s="80">
        <v>492</v>
      </c>
      <c r="AI16" s="80">
        <v>492</v>
      </c>
      <c r="AJ16" s="80">
        <v>487</v>
      </c>
      <c r="AK16" s="93"/>
      <c r="AL16" s="80">
        <v>0</v>
      </c>
      <c r="AM16" s="80">
        <v>10652</v>
      </c>
      <c r="AN16" s="80">
        <v>10652</v>
      </c>
      <c r="AO16" s="80">
        <v>9499</v>
      </c>
      <c r="AP16" s="93"/>
      <c r="AQ16" s="80">
        <v>10793</v>
      </c>
      <c r="AR16" s="80">
        <v>54</v>
      </c>
      <c r="AS16" s="80">
        <v>54</v>
      </c>
      <c r="AT16" s="80">
        <v>53</v>
      </c>
      <c r="AU16" s="93"/>
      <c r="AV16" s="80">
        <v>8246</v>
      </c>
      <c r="AW16" s="80">
        <v>62</v>
      </c>
      <c r="AX16" s="80">
        <v>62</v>
      </c>
      <c r="AY16" s="80">
        <v>1</v>
      </c>
      <c r="AZ16" s="93"/>
      <c r="BA16" s="80">
        <v>12</v>
      </c>
      <c r="BB16" s="80">
        <v>12</v>
      </c>
      <c r="BC16" s="80">
        <v>12</v>
      </c>
      <c r="BD16" s="80">
        <v>12</v>
      </c>
      <c r="BE16" s="93"/>
      <c r="BF16" s="80">
        <v>-1405</v>
      </c>
      <c r="BG16" s="93"/>
      <c r="BH16" s="80">
        <v>2098</v>
      </c>
      <c r="BI16" s="93"/>
      <c r="BJ16" s="80" t="s">
        <v>76</v>
      </c>
      <c r="BK16" s="93"/>
      <c r="BL16" s="80" t="s">
        <v>76</v>
      </c>
      <c r="BM16" s="93"/>
      <c r="BN16" s="80" t="s">
        <v>76</v>
      </c>
    </row>
    <row r="17" spans="2:66" ht="15.75" customHeight="1">
      <c r="B17" s="50" t="s">
        <v>462</v>
      </c>
      <c r="C17" s="50" t="s">
        <v>463</v>
      </c>
      <c r="D17" s="93"/>
      <c r="E17" s="93">
        <v>0</v>
      </c>
      <c r="F17" s="93">
        <v>0</v>
      </c>
      <c r="G17" s="93"/>
      <c r="H17" s="93">
        <v>1424</v>
      </c>
      <c r="I17" s="93">
        <v>0</v>
      </c>
      <c r="J17" s="93">
        <v>0</v>
      </c>
      <c r="K17" s="80">
        <v>0</v>
      </c>
      <c r="L17" s="93"/>
      <c r="M17" s="80">
        <v>58</v>
      </c>
      <c r="N17" s="80" t="s">
        <v>76</v>
      </c>
      <c r="O17" s="93" t="s">
        <v>76</v>
      </c>
      <c r="P17" s="80" t="s">
        <v>76</v>
      </c>
      <c r="Q17" s="93"/>
      <c r="R17" s="80">
        <v>70</v>
      </c>
      <c r="S17" s="80" t="s">
        <v>76</v>
      </c>
      <c r="T17" s="93" t="s">
        <v>76</v>
      </c>
      <c r="U17" s="80" t="s">
        <v>76</v>
      </c>
      <c r="V17" s="93"/>
      <c r="W17" s="80">
        <v>31</v>
      </c>
      <c r="X17" s="80">
        <v>33</v>
      </c>
      <c r="Y17" s="93">
        <v>33</v>
      </c>
      <c r="Z17" s="80">
        <v>38</v>
      </c>
      <c r="AA17" s="93"/>
      <c r="AB17" s="80">
        <v>-11</v>
      </c>
      <c r="AC17" s="93">
        <v>-130</v>
      </c>
      <c r="AD17" s="80">
        <v>24</v>
      </c>
      <c r="AE17" s="80">
        <v>44</v>
      </c>
      <c r="AF17" s="93"/>
      <c r="AG17" s="80">
        <v>150</v>
      </c>
      <c r="AH17" s="80">
        <v>89</v>
      </c>
      <c r="AI17" s="80">
        <v>63</v>
      </c>
      <c r="AJ17" s="80">
        <v>40</v>
      </c>
      <c r="AK17" s="93"/>
      <c r="AL17" s="80">
        <v>-1102</v>
      </c>
      <c r="AM17" s="80">
        <v>-1144</v>
      </c>
      <c r="AN17" s="80">
        <v>30</v>
      </c>
      <c r="AO17" s="80">
        <v>47</v>
      </c>
      <c r="AP17" s="93"/>
      <c r="AQ17" s="80">
        <v>-14671</v>
      </c>
      <c r="AR17" s="80">
        <v>-14699</v>
      </c>
      <c r="AS17" s="80">
        <v>1397</v>
      </c>
      <c r="AT17" s="80">
        <v>741</v>
      </c>
      <c r="AU17" s="93"/>
      <c r="AV17" s="80">
        <v>4425</v>
      </c>
      <c r="AW17" s="80">
        <v>3730</v>
      </c>
      <c r="AX17" s="80">
        <v>2300</v>
      </c>
      <c r="AY17" s="80">
        <v>1143</v>
      </c>
      <c r="AZ17" s="93"/>
      <c r="BA17" s="80">
        <v>511</v>
      </c>
      <c r="BB17" s="80">
        <v>4547</v>
      </c>
      <c r="BC17" s="80">
        <v>3938</v>
      </c>
      <c r="BD17" s="80">
        <v>1747</v>
      </c>
      <c r="BE17" s="93"/>
      <c r="BF17" s="80">
        <v>4355</v>
      </c>
      <c r="BG17" s="93"/>
      <c r="BH17" s="80">
        <v>704</v>
      </c>
      <c r="BI17" s="93"/>
      <c r="BJ17" s="80" t="s">
        <v>76</v>
      </c>
      <c r="BK17" s="93"/>
      <c r="BL17" s="80" t="s">
        <v>76</v>
      </c>
      <c r="BM17" s="93"/>
      <c r="BN17" s="80" t="s">
        <v>76</v>
      </c>
    </row>
    <row r="18" spans="2:66" ht="15.75" customHeight="1">
      <c r="B18" s="50" t="s">
        <v>464</v>
      </c>
      <c r="C18" s="50" t="s">
        <v>465</v>
      </c>
      <c r="D18" s="93">
        <v>-3607</v>
      </c>
      <c r="E18" s="93">
        <v>-12442</v>
      </c>
      <c r="F18" s="93">
        <v>-10527</v>
      </c>
      <c r="G18" s="93"/>
      <c r="H18" s="93">
        <v>-63718</v>
      </c>
      <c r="I18" s="93">
        <v>-41</v>
      </c>
      <c r="J18" s="93">
        <v>56462</v>
      </c>
      <c r="K18" s="80">
        <v>-31390</v>
      </c>
      <c r="L18" s="93"/>
      <c r="M18" s="80">
        <v>82600</v>
      </c>
      <c r="N18" s="80">
        <v>-3688</v>
      </c>
      <c r="O18" s="93">
        <v>90</v>
      </c>
      <c r="P18" s="80">
        <v>20943</v>
      </c>
      <c r="Q18" s="93"/>
      <c r="R18" s="80">
        <v>-34490</v>
      </c>
      <c r="S18" s="80">
        <v>-33942</v>
      </c>
      <c r="T18" s="93">
        <v>14126</v>
      </c>
      <c r="U18" s="80">
        <v>-14049</v>
      </c>
      <c r="V18" s="93"/>
      <c r="W18" s="80">
        <v>-14241</v>
      </c>
      <c r="X18" s="80">
        <v>81039</v>
      </c>
      <c r="Y18" s="93">
        <v>16318</v>
      </c>
      <c r="Z18" s="80">
        <v>-2206</v>
      </c>
      <c r="AA18" s="93"/>
      <c r="AB18" s="80">
        <v>8960</v>
      </c>
      <c r="AC18" s="93">
        <v>120671</v>
      </c>
      <c r="AD18" s="80">
        <v>80843</v>
      </c>
      <c r="AE18" s="80">
        <v>44445</v>
      </c>
      <c r="AF18" s="93"/>
      <c r="AG18" s="80">
        <v>7456</v>
      </c>
      <c r="AH18" s="80">
        <v>-4060</v>
      </c>
      <c r="AI18" s="80">
        <v>-4853</v>
      </c>
      <c r="AJ18" s="80">
        <v>2849</v>
      </c>
      <c r="AK18" s="93"/>
      <c r="AL18" s="80">
        <v>4475</v>
      </c>
      <c r="AM18" s="80">
        <v>0</v>
      </c>
      <c r="AN18" s="80">
        <v>0</v>
      </c>
      <c r="AO18" s="80">
        <v>-2134</v>
      </c>
      <c r="AP18" s="93"/>
      <c r="AQ18" s="80">
        <v>-1772</v>
      </c>
      <c r="AR18" s="80">
        <v>1855</v>
      </c>
      <c r="AS18" s="80">
        <v>-2557</v>
      </c>
      <c r="AT18" s="80">
        <v>-836</v>
      </c>
      <c r="AU18" s="93"/>
      <c r="AV18" s="80">
        <v>-1513</v>
      </c>
      <c r="AW18" s="80">
        <v>79</v>
      </c>
      <c r="AX18" s="80">
        <v>-2352</v>
      </c>
      <c r="AY18" s="80">
        <v>-1656</v>
      </c>
      <c r="AZ18" s="93"/>
      <c r="BA18" s="80">
        <v>-1196</v>
      </c>
      <c r="BB18" s="80">
        <v>0</v>
      </c>
      <c r="BC18" s="80">
        <v>-4026</v>
      </c>
      <c r="BD18" s="80">
        <v>-1113</v>
      </c>
      <c r="BE18" s="93"/>
      <c r="BF18" s="80">
        <v>5335</v>
      </c>
      <c r="BG18" s="93"/>
      <c r="BH18" s="80">
        <v>-1116</v>
      </c>
      <c r="BI18" s="93"/>
      <c r="BJ18" s="80">
        <v>-11659</v>
      </c>
      <c r="BK18" s="93"/>
      <c r="BL18" s="80">
        <v>12756</v>
      </c>
      <c r="BM18" s="93"/>
      <c r="BN18" s="80">
        <v>-1172</v>
      </c>
    </row>
    <row r="19" spans="2:66" ht="15.75" customHeight="1">
      <c r="B19" s="50" t="s">
        <v>466</v>
      </c>
      <c r="C19" s="50" t="s">
        <v>467</v>
      </c>
      <c r="D19" s="93">
        <v>78029</v>
      </c>
      <c r="E19" s="93">
        <v>48122</v>
      </c>
      <c r="F19" s="93">
        <v>19701</v>
      </c>
      <c r="G19" s="93"/>
      <c r="H19" s="93">
        <v>111975</v>
      </c>
      <c r="I19" s="93">
        <v>82296</v>
      </c>
      <c r="J19" s="93">
        <v>59386</v>
      </c>
      <c r="K19" s="80">
        <v>22496</v>
      </c>
      <c r="L19" s="93"/>
      <c r="M19" s="80">
        <v>41224</v>
      </c>
      <c r="N19" s="80">
        <v>24517</v>
      </c>
      <c r="O19" s="93">
        <v>10696</v>
      </c>
      <c r="P19" s="80">
        <v>8886</v>
      </c>
      <c r="Q19" s="93"/>
      <c r="R19" s="80">
        <v>22259</v>
      </c>
      <c r="S19" s="80">
        <v>13809</v>
      </c>
      <c r="T19" s="93">
        <v>-2922</v>
      </c>
      <c r="U19" s="80">
        <v>-24554</v>
      </c>
      <c r="V19" s="93"/>
      <c r="W19" s="80">
        <v>18769</v>
      </c>
      <c r="X19" s="80">
        <v>19608</v>
      </c>
      <c r="Y19" s="93">
        <v>9933</v>
      </c>
      <c r="Z19" s="80">
        <v>-15330</v>
      </c>
      <c r="AA19" s="93"/>
      <c r="AB19" s="80">
        <v>100800</v>
      </c>
      <c r="AC19" s="93">
        <v>81360</v>
      </c>
      <c r="AD19" s="80">
        <v>46870</v>
      </c>
      <c r="AE19" s="80">
        <v>21422</v>
      </c>
      <c r="AF19" s="93"/>
      <c r="AG19" s="80">
        <v>42276</v>
      </c>
      <c r="AH19" s="93">
        <v>46275</v>
      </c>
      <c r="AI19" s="80">
        <v>5546</v>
      </c>
      <c r="AJ19" s="80">
        <v>1634</v>
      </c>
      <c r="AK19" s="93"/>
      <c r="AL19" s="80">
        <v>12950</v>
      </c>
      <c r="AM19" s="80">
        <v>3565</v>
      </c>
      <c r="AN19" s="80">
        <v>5879</v>
      </c>
      <c r="AO19" s="80">
        <v>3700</v>
      </c>
      <c r="AP19" s="93"/>
      <c r="AQ19" s="80">
        <v>12191</v>
      </c>
      <c r="AR19" s="80">
        <v>15052</v>
      </c>
      <c r="AS19" s="80">
        <v>-6195</v>
      </c>
      <c r="AT19" s="80">
        <v>-7207</v>
      </c>
      <c r="AU19" s="93"/>
      <c r="AV19" s="80">
        <v>-8546</v>
      </c>
      <c r="AW19" s="80">
        <v>-9553</v>
      </c>
      <c r="AX19" s="80">
        <v>-8549</v>
      </c>
      <c r="AY19" s="80">
        <v>-7862</v>
      </c>
      <c r="AZ19" s="93"/>
      <c r="BA19" s="80">
        <v>-23960</v>
      </c>
      <c r="BB19" s="80">
        <v>-10587</v>
      </c>
      <c r="BC19" s="80">
        <v>-23693</v>
      </c>
      <c r="BD19" s="80">
        <v>-19243</v>
      </c>
      <c r="BE19" s="93"/>
      <c r="BF19" s="80">
        <v>-3615</v>
      </c>
      <c r="BG19" s="93"/>
      <c r="BH19" s="80">
        <v>180</v>
      </c>
      <c r="BI19" s="93"/>
      <c r="BJ19" s="80">
        <v>4383</v>
      </c>
      <c r="BK19" s="93"/>
      <c r="BL19" s="80">
        <v>3845</v>
      </c>
      <c r="BM19" s="93"/>
      <c r="BN19" s="80">
        <v>2714</v>
      </c>
    </row>
    <row r="20" spans="2:66" ht="15.75" customHeight="1">
      <c r="B20" s="50" t="s">
        <v>468</v>
      </c>
      <c r="C20" s="50" t="s">
        <v>469</v>
      </c>
      <c r="D20" s="93">
        <v>-19889</v>
      </c>
      <c r="E20" s="93">
        <v>6793</v>
      </c>
      <c r="F20" s="93">
        <v>40052</v>
      </c>
      <c r="G20" s="93"/>
      <c r="H20" s="93">
        <v>-15709</v>
      </c>
      <c r="I20" s="93">
        <v>-7133</v>
      </c>
      <c r="J20" s="93">
        <v>-48390</v>
      </c>
      <c r="K20" s="80">
        <v>855</v>
      </c>
      <c r="L20" s="93"/>
      <c r="M20" s="80">
        <v>-72914</v>
      </c>
      <c r="N20" s="80">
        <v>-23983</v>
      </c>
      <c r="O20" s="93">
        <v>-47239</v>
      </c>
      <c r="P20" s="80">
        <v>-48206</v>
      </c>
      <c r="Q20" s="93"/>
      <c r="R20" s="80">
        <v>47227</v>
      </c>
      <c r="S20" s="80">
        <v>21250</v>
      </c>
      <c r="T20" s="93">
        <v>-33636</v>
      </c>
      <c r="U20" s="80">
        <v>-8116</v>
      </c>
      <c r="V20" s="93"/>
      <c r="W20" s="80">
        <v>-31634</v>
      </c>
      <c r="X20" s="80">
        <v>-1478</v>
      </c>
      <c r="Y20" s="93">
        <v>-42377</v>
      </c>
      <c r="Z20" s="80">
        <v>-18904</v>
      </c>
      <c r="AA20" s="93"/>
      <c r="AB20" s="80">
        <v>-124674</v>
      </c>
      <c r="AC20" s="93">
        <v>-142771</v>
      </c>
      <c r="AD20" s="80">
        <v>-77130</v>
      </c>
      <c r="AE20" s="80">
        <v>-89951</v>
      </c>
      <c r="AF20" s="93"/>
      <c r="AG20" s="80">
        <v>-57327</v>
      </c>
      <c r="AH20" s="80">
        <v>-61677</v>
      </c>
      <c r="AI20" s="80">
        <v>5870</v>
      </c>
      <c r="AJ20" s="80">
        <v>-5759</v>
      </c>
      <c r="AK20" s="93"/>
      <c r="AL20" s="80">
        <v>-11523</v>
      </c>
      <c r="AM20" s="80">
        <v>9788</v>
      </c>
      <c r="AN20" s="80">
        <v>5441</v>
      </c>
      <c r="AO20" s="80">
        <v>-23969</v>
      </c>
      <c r="AP20" s="93"/>
      <c r="AQ20" s="80">
        <v>-12721</v>
      </c>
      <c r="AR20" s="80">
        <v>-3885</v>
      </c>
      <c r="AS20" s="80">
        <v>1409</v>
      </c>
      <c r="AT20" s="80">
        <v>-671</v>
      </c>
      <c r="AU20" s="93"/>
      <c r="AV20" s="80">
        <v>-8029</v>
      </c>
      <c r="AW20" s="80">
        <v>-7291</v>
      </c>
      <c r="AX20" s="80">
        <v>1493</v>
      </c>
      <c r="AY20" s="80">
        <v>-2101</v>
      </c>
      <c r="AZ20" s="93"/>
      <c r="BA20" s="80">
        <v>-9850</v>
      </c>
      <c r="BB20" s="80">
        <v>-25535</v>
      </c>
      <c r="BC20" s="80">
        <v>-4597</v>
      </c>
      <c r="BD20" s="80">
        <v>-5436</v>
      </c>
      <c r="BE20" s="93"/>
      <c r="BF20" s="80">
        <v>-18296</v>
      </c>
      <c r="BG20" s="93"/>
      <c r="BH20" s="80">
        <v>-4965</v>
      </c>
      <c r="BI20" s="93"/>
      <c r="BJ20" s="80">
        <v>-6981</v>
      </c>
      <c r="BK20" s="93"/>
      <c r="BL20" s="80">
        <v>-6682</v>
      </c>
      <c r="BM20" s="93"/>
      <c r="BN20" s="80">
        <v>-2943</v>
      </c>
    </row>
    <row r="21" spans="2:66" ht="15.75" customHeight="1">
      <c r="B21" s="50" t="s">
        <v>470</v>
      </c>
      <c r="C21" s="50" t="s">
        <v>471</v>
      </c>
      <c r="D21" s="93">
        <v>750</v>
      </c>
      <c r="E21" s="93">
        <v>392</v>
      </c>
      <c r="F21" s="93">
        <v>400</v>
      </c>
      <c r="G21" s="93"/>
      <c r="H21" s="93">
        <v>1392</v>
      </c>
      <c r="I21" s="93">
        <v>1350</v>
      </c>
      <c r="J21" s="93">
        <v>900.11800000000005</v>
      </c>
      <c r="K21" s="80">
        <v>450</v>
      </c>
      <c r="L21" s="93"/>
      <c r="M21" s="80">
        <f>1800+0.4</f>
        <v>1800.4</v>
      </c>
      <c r="N21" s="80" t="s">
        <v>76</v>
      </c>
      <c r="O21" s="93" t="s">
        <v>76</v>
      </c>
      <c r="P21" s="80" t="s">
        <v>76</v>
      </c>
      <c r="Q21" s="93"/>
      <c r="R21" s="80">
        <v>5928</v>
      </c>
      <c r="S21" s="80">
        <v>5289</v>
      </c>
      <c r="T21" s="93">
        <v>4288</v>
      </c>
      <c r="U21" s="80">
        <v>3288</v>
      </c>
      <c r="V21" s="93"/>
      <c r="W21" s="80">
        <v>3165</v>
      </c>
      <c r="X21" s="80">
        <v>2030</v>
      </c>
      <c r="Y21" s="93">
        <v>1376</v>
      </c>
      <c r="Z21" s="80">
        <v>721</v>
      </c>
      <c r="AA21" s="93"/>
      <c r="AB21" s="80">
        <v>2550</v>
      </c>
      <c r="AC21" s="93" t="s">
        <v>461</v>
      </c>
      <c r="AD21" s="80">
        <v>0</v>
      </c>
      <c r="AE21" s="80">
        <v>0</v>
      </c>
      <c r="AF21" s="93"/>
      <c r="AG21" s="80">
        <v>1510</v>
      </c>
      <c r="AH21" s="80">
        <v>1510</v>
      </c>
      <c r="AI21" s="80">
        <v>3529</v>
      </c>
      <c r="AJ21" s="80">
        <v>1510</v>
      </c>
      <c r="AK21" s="93"/>
      <c r="AL21" s="80">
        <v>1648</v>
      </c>
      <c r="AM21" s="80">
        <v>4206</v>
      </c>
      <c r="AN21" s="80">
        <v>-1958</v>
      </c>
      <c r="AO21" s="80">
        <v>526</v>
      </c>
      <c r="AP21" s="93"/>
      <c r="AQ21" s="80">
        <v>844</v>
      </c>
      <c r="AR21" s="80">
        <v>0</v>
      </c>
      <c r="AS21" s="80">
        <v>0</v>
      </c>
      <c r="AT21" s="80" t="s">
        <v>76</v>
      </c>
      <c r="AU21" s="93"/>
      <c r="AV21" s="80"/>
      <c r="AW21" s="80">
        <v>2888</v>
      </c>
      <c r="AX21" s="80" t="s">
        <v>76</v>
      </c>
      <c r="AY21" s="80" t="s">
        <v>76</v>
      </c>
      <c r="AZ21" s="93"/>
      <c r="BA21" s="80"/>
      <c r="BB21" s="80">
        <v>-4152</v>
      </c>
      <c r="BC21" s="80" t="s">
        <v>76</v>
      </c>
      <c r="BD21" s="80" t="s">
        <v>76</v>
      </c>
      <c r="BE21" s="93"/>
      <c r="BF21" s="80" t="s">
        <v>76</v>
      </c>
      <c r="BG21" s="93"/>
      <c r="BH21" s="80" t="s">
        <v>76</v>
      </c>
      <c r="BI21" s="93"/>
      <c r="BJ21" s="80" t="s">
        <v>76</v>
      </c>
      <c r="BK21" s="93"/>
      <c r="BL21" s="80" t="s">
        <v>76</v>
      </c>
      <c r="BM21" s="93"/>
      <c r="BN21" s="80" t="s">
        <v>76</v>
      </c>
    </row>
    <row r="22" spans="2:66" ht="15.75" customHeight="1">
      <c r="B22" s="50" t="s">
        <v>472</v>
      </c>
      <c r="C22" s="50" t="s">
        <v>434</v>
      </c>
      <c r="D22" s="93">
        <v>-52487</v>
      </c>
      <c r="E22" s="93">
        <v>-40146</v>
      </c>
      <c r="F22" s="93">
        <v>-19075</v>
      </c>
      <c r="G22" s="93"/>
      <c r="H22" s="93">
        <v>-32686</v>
      </c>
      <c r="I22" s="93">
        <v>-27135</v>
      </c>
      <c r="J22" s="93">
        <v>-37647</v>
      </c>
      <c r="K22" s="80">
        <v>-7231</v>
      </c>
      <c r="L22" s="93"/>
      <c r="M22" s="80">
        <v>-58826</v>
      </c>
      <c r="N22" s="80">
        <v>-19756</v>
      </c>
      <c r="O22" s="93">
        <v>-15684</v>
      </c>
      <c r="P22" s="80">
        <v>-13235</v>
      </c>
      <c r="Q22" s="93"/>
      <c r="R22" s="80">
        <v>-40051</v>
      </c>
      <c r="S22" s="80">
        <v>-16375</v>
      </c>
      <c r="T22" s="93">
        <v>-32106</v>
      </c>
      <c r="U22" s="80">
        <v>-7894</v>
      </c>
      <c r="V22" s="93"/>
      <c r="W22" s="80">
        <v>76194</v>
      </c>
      <c r="X22" s="80">
        <v>96904</v>
      </c>
      <c r="Y22" s="93">
        <v>37740</v>
      </c>
      <c r="Z22" s="80">
        <v>26643</v>
      </c>
      <c r="AA22" s="93"/>
      <c r="AB22" s="80">
        <v>-50536</v>
      </c>
      <c r="AC22" s="93">
        <v>11891</v>
      </c>
      <c r="AD22" s="80">
        <v>-27765</v>
      </c>
      <c r="AE22" s="80">
        <v>-8401</v>
      </c>
      <c r="AF22" s="93"/>
      <c r="AG22" s="80">
        <v>3528</v>
      </c>
      <c r="AH22" s="80">
        <v>5145</v>
      </c>
      <c r="AI22" s="80">
        <v>13767</v>
      </c>
      <c r="AJ22" s="80">
        <v>3688</v>
      </c>
      <c r="AK22" s="93"/>
      <c r="AL22" s="80">
        <v>12232</v>
      </c>
      <c r="AM22" s="80">
        <v>1265</v>
      </c>
      <c r="AN22" s="80">
        <v>901</v>
      </c>
      <c r="AO22" s="80">
        <v>7682</v>
      </c>
      <c r="AP22" s="93"/>
      <c r="AQ22" s="80">
        <v>21044</v>
      </c>
      <c r="AR22" s="80">
        <v>22053</v>
      </c>
      <c r="AS22" s="80">
        <v>15704</v>
      </c>
      <c r="AT22" s="80">
        <v>9770</v>
      </c>
      <c r="AU22" s="93"/>
      <c r="AV22" s="80">
        <v>1814</v>
      </c>
      <c r="AW22" s="80">
        <v>3055</v>
      </c>
      <c r="AX22" s="80">
        <v>2765</v>
      </c>
      <c r="AY22" s="80">
        <v>1931</v>
      </c>
      <c r="AZ22" s="93"/>
      <c r="BA22" s="80">
        <v>-13216</v>
      </c>
      <c r="BB22" s="80">
        <v>-536</v>
      </c>
      <c r="BC22" s="80">
        <v>10712</v>
      </c>
      <c r="BD22" s="80">
        <v>9807</v>
      </c>
      <c r="BE22" s="93"/>
      <c r="BF22" s="80">
        <v>417</v>
      </c>
      <c r="BG22" s="93"/>
      <c r="BH22" s="80">
        <v>-18338</v>
      </c>
      <c r="BI22" s="93"/>
      <c r="BJ22" s="80">
        <v>-10258</v>
      </c>
      <c r="BK22" s="93"/>
      <c r="BL22" s="80">
        <v>-14686</v>
      </c>
      <c r="BM22" s="93"/>
      <c r="BN22" s="80">
        <v>4214</v>
      </c>
    </row>
    <row r="23" spans="2:66" ht="15.75" customHeight="1">
      <c r="B23" s="50" t="s">
        <v>473</v>
      </c>
      <c r="C23" s="50" t="s">
        <v>474</v>
      </c>
      <c r="D23" s="93">
        <v>3096</v>
      </c>
      <c r="E23" s="93">
        <v>24778</v>
      </c>
      <c r="F23" s="93">
        <v>16975</v>
      </c>
      <c r="G23" s="93"/>
      <c r="H23" s="93">
        <v>-122671</v>
      </c>
      <c r="I23" s="93">
        <v>-94659</v>
      </c>
      <c r="J23" s="93">
        <v>-39685</v>
      </c>
      <c r="K23" s="80">
        <v>-4634</v>
      </c>
      <c r="L23" s="93"/>
      <c r="M23" s="80">
        <v>-40499</v>
      </c>
      <c r="N23" s="80">
        <v>-7701</v>
      </c>
      <c r="O23" s="93">
        <v>4229</v>
      </c>
      <c r="P23" s="80">
        <v>6146</v>
      </c>
      <c r="Q23" s="93"/>
      <c r="R23" s="80">
        <v>-78238</v>
      </c>
      <c r="S23" s="80">
        <v>-83398</v>
      </c>
      <c r="T23" s="93">
        <v>-16201</v>
      </c>
      <c r="U23" s="80">
        <v>-18299</v>
      </c>
      <c r="V23" s="93"/>
      <c r="W23" s="80">
        <v>-549764</v>
      </c>
      <c r="X23" s="80">
        <v>-479876.0362064431</v>
      </c>
      <c r="Y23" s="93">
        <v>-238532</v>
      </c>
      <c r="Z23" s="80">
        <v>-145840</v>
      </c>
      <c r="AA23" s="93"/>
      <c r="AB23" s="80">
        <v>-527348</v>
      </c>
      <c r="AC23" s="93">
        <v>-369769</v>
      </c>
      <c r="AD23" s="80">
        <v>-99763</v>
      </c>
      <c r="AE23" s="80">
        <v>-50599</v>
      </c>
      <c r="AF23" s="93"/>
      <c r="AG23" s="80">
        <v>-160371</v>
      </c>
      <c r="AH23" s="80">
        <v>-119721</v>
      </c>
      <c r="AI23" s="80">
        <v>-80445</v>
      </c>
      <c r="AJ23" s="80">
        <v>-38218</v>
      </c>
      <c r="AK23" s="93"/>
      <c r="AL23" s="80">
        <v>-56718</v>
      </c>
      <c r="AM23" s="80">
        <v>14512</v>
      </c>
      <c r="AN23" s="80">
        <v>17012</v>
      </c>
      <c r="AO23" s="80">
        <v>-29042</v>
      </c>
      <c r="AP23" s="93"/>
      <c r="AQ23" s="80">
        <v>-99083</v>
      </c>
      <c r="AR23" s="80">
        <v>-74629</v>
      </c>
      <c r="AS23" s="80">
        <v>-42101</v>
      </c>
      <c r="AT23" s="80">
        <v>-14235</v>
      </c>
      <c r="AU23" s="93"/>
      <c r="AV23" s="80">
        <v>-12266</v>
      </c>
      <c r="AW23" s="80">
        <v>-5464</v>
      </c>
      <c r="AX23" s="80">
        <v>-5224</v>
      </c>
      <c r="AY23" s="80">
        <v>-3105</v>
      </c>
      <c r="AZ23" s="93"/>
      <c r="BA23" s="80">
        <v>8718</v>
      </c>
      <c r="BB23" s="80">
        <v>9207</v>
      </c>
      <c r="BC23" s="80">
        <v>-12150</v>
      </c>
      <c r="BD23" s="80">
        <v>-7583</v>
      </c>
      <c r="BE23" s="93"/>
      <c r="BF23" s="80">
        <v>-9788</v>
      </c>
      <c r="BG23" s="93"/>
      <c r="BH23" s="80">
        <v>-1092</v>
      </c>
      <c r="BI23" s="93"/>
      <c r="BJ23" s="80">
        <v>-2289</v>
      </c>
      <c r="BK23" s="93"/>
      <c r="BL23" s="80">
        <v>417</v>
      </c>
      <c r="BM23" s="93"/>
      <c r="BN23" s="80">
        <v>-22761</v>
      </c>
    </row>
    <row r="24" spans="2:66" ht="15.75" customHeight="1">
      <c r="B24" s="50" t="s">
        <v>475</v>
      </c>
      <c r="C24" s="50" t="s">
        <v>476</v>
      </c>
      <c r="D24" s="93">
        <v>-524</v>
      </c>
      <c r="E24" s="93">
        <v>-1039</v>
      </c>
      <c r="F24" s="93">
        <v>-649</v>
      </c>
      <c r="G24" s="93"/>
      <c r="H24" s="93">
        <v>8069</v>
      </c>
      <c r="I24" s="93">
        <v>2165</v>
      </c>
      <c r="J24" s="93">
        <v>1826</v>
      </c>
      <c r="K24" s="80">
        <v>2023</v>
      </c>
      <c r="L24" s="93"/>
      <c r="M24" s="80">
        <f>1091+0.4</f>
        <v>1091.4000000000001</v>
      </c>
      <c r="N24" s="80">
        <v>321</v>
      </c>
      <c r="O24" s="93">
        <v>-423</v>
      </c>
      <c r="P24" s="80">
        <v>1373</v>
      </c>
      <c r="Q24" s="93"/>
      <c r="R24" s="80">
        <v>47708</v>
      </c>
      <c r="S24" s="80">
        <v>10931</v>
      </c>
      <c r="T24" s="93">
        <v>2241</v>
      </c>
      <c r="U24" s="80">
        <v>2578</v>
      </c>
      <c r="V24" s="93"/>
      <c r="W24" s="80">
        <v>50822</v>
      </c>
      <c r="X24" s="80">
        <v>50261</v>
      </c>
      <c r="Y24" s="93">
        <v>15415</v>
      </c>
      <c r="Z24" s="80">
        <v>8765</v>
      </c>
      <c r="AA24" s="93"/>
      <c r="AB24" s="80">
        <v>22728</v>
      </c>
      <c r="AC24" s="93">
        <v>-1017</v>
      </c>
      <c r="AD24" s="80">
        <v>-2270</v>
      </c>
      <c r="AE24" s="80">
        <v>-2269</v>
      </c>
      <c r="AF24" s="93"/>
      <c r="AG24" s="80">
        <v>4153</v>
      </c>
      <c r="AH24" s="80">
        <v>1111</v>
      </c>
      <c r="AI24" s="80">
        <v>482</v>
      </c>
      <c r="AJ24" s="80">
        <v>1345</v>
      </c>
      <c r="AK24" s="93"/>
      <c r="AL24" s="80">
        <v>2040</v>
      </c>
      <c r="AM24" s="80">
        <v>-54772</v>
      </c>
      <c r="AN24" s="80">
        <v>-43396</v>
      </c>
      <c r="AO24" s="80" t="s">
        <v>344</v>
      </c>
      <c r="AP24" s="93"/>
      <c r="AQ24" s="80">
        <v>-883</v>
      </c>
      <c r="AR24" s="80">
        <v>-913</v>
      </c>
      <c r="AS24" s="80">
        <v>-913</v>
      </c>
      <c r="AT24" s="80">
        <v>-958</v>
      </c>
      <c r="AU24" s="93"/>
      <c r="AV24" s="80">
        <v>1655</v>
      </c>
      <c r="AW24" s="80">
        <v>437</v>
      </c>
      <c r="AX24" s="80">
        <v>251</v>
      </c>
      <c r="AY24" s="80">
        <v>213</v>
      </c>
      <c r="AZ24" s="93"/>
      <c r="BA24" s="80">
        <v>-659</v>
      </c>
      <c r="BB24" s="80">
        <v>-593</v>
      </c>
      <c r="BC24" s="80">
        <v>-770</v>
      </c>
      <c r="BD24" s="80">
        <v>-770</v>
      </c>
      <c r="BE24" s="93"/>
      <c r="BF24" s="80">
        <v>3038</v>
      </c>
      <c r="BG24" s="93"/>
      <c r="BH24" s="80">
        <v>2043</v>
      </c>
      <c r="BI24" s="93"/>
      <c r="BJ24" s="80">
        <v>-1659</v>
      </c>
      <c r="BK24" s="93"/>
      <c r="BL24" s="80">
        <v>2663</v>
      </c>
      <c r="BM24" s="93"/>
      <c r="BN24" s="80">
        <v>986</v>
      </c>
    </row>
    <row r="25" spans="2:66" ht="15.75" customHeight="1">
      <c r="B25" s="50" t="s">
        <v>477</v>
      </c>
      <c r="C25" s="50" t="s">
        <v>478</v>
      </c>
      <c r="D25" s="93" t="s">
        <v>76</v>
      </c>
      <c r="E25" s="93">
        <v>0</v>
      </c>
      <c r="F25" s="427">
        <v>0</v>
      </c>
      <c r="G25" s="93"/>
      <c r="H25" s="93">
        <v>-203</v>
      </c>
      <c r="I25" s="93">
        <v>-203</v>
      </c>
      <c r="J25" s="93">
        <v>-1</v>
      </c>
      <c r="K25" s="80">
        <v>16</v>
      </c>
      <c r="L25" s="93"/>
      <c r="M25" s="80" t="s">
        <v>76</v>
      </c>
      <c r="N25" s="80">
        <v>65</v>
      </c>
      <c r="O25" s="93" t="s">
        <v>76</v>
      </c>
      <c r="P25" s="80" t="s">
        <v>76</v>
      </c>
      <c r="Q25" s="93"/>
      <c r="R25" s="80">
        <v>2093</v>
      </c>
      <c r="S25" s="80">
        <v>2095</v>
      </c>
      <c r="T25" s="93">
        <v>2190</v>
      </c>
      <c r="U25" s="80" t="s">
        <v>76</v>
      </c>
      <c r="V25" s="93"/>
      <c r="W25" s="80">
        <v>20</v>
      </c>
      <c r="X25" s="80">
        <v>12</v>
      </c>
      <c r="Y25" s="93">
        <v>-33</v>
      </c>
      <c r="Z25" s="80">
        <v>-39</v>
      </c>
      <c r="AA25" s="93"/>
      <c r="AB25" s="80">
        <v>151</v>
      </c>
      <c r="AC25" s="93">
        <v>151</v>
      </c>
      <c r="AD25" s="80">
        <v>195</v>
      </c>
      <c r="AE25" s="80">
        <v>-163</v>
      </c>
      <c r="AF25" s="93"/>
      <c r="AG25" s="80">
        <v>-2440</v>
      </c>
      <c r="AH25" s="80">
        <v>-3534</v>
      </c>
      <c r="AI25" s="80">
        <v>30</v>
      </c>
      <c r="AJ25" s="80">
        <v>0</v>
      </c>
      <c r="AK25" s="93"/>
      <c r="AL25" s="80">
        <v>-530</v>
      </c>
      <c r="AM25" s="80">
        <v>436</v>
      </c>
      <c r="AN25" s="80">
        <v>287</v>
      </c>
      <c r="AO25" s="80">
        <v>-511</v>
      </c>
      <c r="AP25" s="93"/>
      <c r="AQ25" s="80">
        <v>-133</v>
      </c>
      <c r="AR25" s="80">
        <v>-744</v>
      </c>
      <c r="AS25" s="80">
        <v>-425</v>
      </c>
      <c r="AT25" s="80">
        <v>26</v>
      </c>
      <c r="AU25" s="93"/>
      <c r="AV25" s="80">
        <v>-516</v>
      </c>
      <c r="AW25" s="80">
        <v>269</v>
      </c>
      <c r="AX25" s="80">
        <v>270</v>
      </c>
      <c r="AY25" s="80">
        <v>275</v>
      </c>
      <c r="AZ25" s="93"/>
      <c r="BA25" s="80">
        <v>2686</v>
      </c>
      <c r="BB25" s="80">
        <v>59</v>
      </c>
      <c r="BC25" s="80" t="s">
        <v>76</v>
      </c>
      <c r="BD25" s="80" t="s">
        <v>76</v>
      </c>
      <c r="BE25" s="93"/>
      <c r="BF25" s="80">
        <v>-2731</v>
      </c>
      <c r="BG25" s="93"/>
      <c r="BH25" s="80">
        <v>525</v>
      </c>
      <c r="BI25" s="93"/>
      <c r="BJ25" s="80">
        <v>490</v>
      </c>
      <c r="BK25" s="93"/>
      <c r="BL25" s="80">
        <v>1903</v>
      </c>
      <c r="BM25" s="93"/>
      <c r="BN25" s="80">
        <v>136</v>
      </c>
    </row>
    <row r="26" spans="2:66" ht="15.75" customHeight="1">
      <c r="B26" s="50" t="s">
        <v>479</v>
      </c>
      <c r="C26" s="50" t="s">
        <v>480</v>
      </c>
      <c r="D26" s="93">
        <v>2071</v>
      </c>
      <c r="E26" s="93">
        <v>348</v>
      </c>
      <c r="F26" s="93">
        <v>-24</v>
      </c>
      <c r="G26" s="93"/>
      <c r="H26" s="93">
        <v>331</v>
      </c>
      <c r="I26" s="93">
        <v>13</v>
      </c>
      <c r="J26" s="93">
        <v>-150</v>
      </c>
      <c r="K26" s="80">
        <v>-148</v>
      </c>
      <c r="L26" s="93"/>
      <c r="M26" s="80">
        <v>-437</v>
      </c>
      <c r="N26" s="80">
        <v>350</v>
      </c>
      <c r="O26" s="93">
        <v>-165</v>
      </c>
      <c r="P26" s="80">
        <v>-320</v>
      </c>
      <c r="Q26" s="93"/>
      <c r="R26" s="80">
        <v>2180</v>
      </c>
      <c r="S26" s="80">
        <v>276</v>
      </c>
      <c r="T26" s="93">
        <v>239</v>
      </c>
      <c r="U26" s="80">
        <v>-193</v>
      </c>
      <c r="V26" s="93"/>
      <c r="W26" s="80">
        <v>19</v>
      </c>
      <c r="X26" s="80">
        <v>247</v>
      </c>
      <c r="Y26" s="93">
        <v>339</v>
      </c>
      <c r="Z26" s="80">
        <v>19</v>
      </c>
      <c r="AA26" s="93"/>
      <c r="AB26" s="80">
        <v>1404</v>
      </c>
      <c r="AC26" s="93">
        <v>314</v>
      </c>
      <c r="AD26" s="80">
        <v>-224</v>
      </c>
      <c r="AE26" s="80">
        <v>50</v>
      </c>
      <c r="AF26" s="93"/>
      <c r="AG26" s="80">
        <v>601</v>
      </c>
      <c r="AH26" s="80">
        <v>581</v>
      </c>
      <c r="AI26" s="80">
        <v>126</v>
      </c>
      <c r="AJ26" s="80">
        <v>-89</v>
      </c>
      <c r="AK26" s="93"/>
      <c r="AL26" s="80">
        <v>-383</v>
      </c>
      <c r="AM26" s="80">
        <v>908</v>
      </c>
      <c r="AN26" s="80">
        <v>1244</v>
      </c>
      <c r="AO26" s="80">
        <v>-31</v>
      </c>
      <c r="AP26" s="93"/>
      <c r="AQ26" s="80">
        <v>-387</v>
      </c>
      <c r="AR26" s="80">
        <v>-299</v>
      </c>
      <c r="AS26" s="80">
        <v>111</v>
      </c>
      <c r="AT26" s="80">
        <v>320</v>
      </c>
      <c r="AU26" s="93"/>
      <c r="AV26" s="80">
        <v>139</v>
      </c>
      <c r="AW26" s="80">
        <v>545</v>
      </c>
      <c r="AX26" s="80">
        <v>462</v>
      </c>
      <c r="AY26" s="80">
        <v>369</v>
      </c>
      <c r="AZ26" s="93"/>
      <c r="BA26" s="80">
        <v>-2229</v>
      </c>
      <c r="BB26" s="80">
        <v>1540</v>
      </c>
      <c r="BC26" s="80">
        <v>1173</v>
      </c>
      <c r="BD26" s="80">
        <v>1039</v>
      </c>
      <c r="BE26" s="93"/>
      <c r="BF26" s="80">
        <v>111</v>
      </c>
      <c r="BG26" s="93"/>
      <c r="BH26" s="80">
        <v>-1229</v>
      </c>
      <c r="BI26" s="93"/>
      <c r="BJ26" s="80">
        <v>3619</v>
      </c>
      <c r="BK26" s="93"/>
      <c r="BL26" s="80">
        <v>0</v>
      </c>
      <c r="BM26" s="93"/>
      <c r="BN26" s="80">
        <v>0</v>
      </c>
    </row>
    <row r="27" spans="2:66" ht="15.75" customHeight="1">
      <c r="B27" s="50" t="s">
        <v>481</v>
      </c>
      <c r="C27" s="50" t="s">
        <v>482</v>
      </c>
      <c r="D27" s="93" t="s">
        <v>76</v>
      </c>
      <c r="E27" s="93">
        <v>0</v>
      </c>
      <c r="F27" s="93">
        <v>0</v>
      </c>
      <c r="G27" s="93"/>
      <c r="H27" s="93">
        <v>0</v>
      </c>
      <c r="I27" s="93" t="s">
        <v>76</v>
      </c>
      <c r="J27" s="93" t="s">
        <v>76</v>
      </c>
      <c r="K27" s="80" t="s">
        <v>76</v>
      </c>
      <c r="L27" s="93"/>
      <c r="M27" s="80" t="s">
        <v>76</v>
      </c>
      <c r="N27" s="80" t="s">
        <v>76</v>
      </c>
      <c r="O27" s="93" t="s">
        <v>76</v>
      </c>
      <c r="P27" s="80" t="s">
        <v>76</v>
      </c>
      <c r="Q27" s="93"/>
      <c r="R27" s="80" t="s">
        <v>76</v>
      </c>
      <c r="S27" s="80" t="s">
        <v>76</v>
      </c>
      <c r="T27" s="93" t="s">
        <v>76</v>
      </c>
      <c r="U27" s="80" t="s">
        <v>76</v>
      </c>
      <c r="V27" s="93"/>
      <c r="W27" s="80" t="s">
        <v>76</v>
      </c>
      <c r="X27" s="80" t="s">
        <v>76</v>
      </c>
      <c r="Y27" s="93" t="s">
        <v>76</v>
      </c>
      <c r="Z27" s="80">
        <v>0</v>
      </c>
      <c r="AA27" s="93"/>
      <c r="AB27" s="80">
        <v>0</v>
      </c>
      <c r="AC27" s="93">
        <v>0</v>
      </c>
      <c r="AD27" s="80">
        <v>0</v>
      </c>
      <c r="AE27" s="80">
        <v>0</v>
      </c>
      <c r="AF27" s="93"/>
      <c r="AG27" s="80">
        <v>0</v>
      </c>
      <c r="AH27" s="80">
        <v>0</v>
      </c>
      <c r="AI27" s="80" t="s">
        <v>76</v>
      </c>
      <c r="AJ27" s="80">
        <v>0</v>
      </c>
      <c r="AK27" s="93"/>
      <c r="AL27" s="80">
        <v>0</v>
      </c>
      <c r="AM27" s="80">
        <v>-402</v>
      </c>
      <c r="AN27" s="80">
        <v>-204</v>
      </c>
      <c r="AO27" s="80">
        <v>0</v>
      </c>
      <c r="AP27" s="93"/>
      <c r="AQ27" s="80">
        <v>-5098</v>
      </c>
      <c r="AR27" s="80">
        <v>-5040</v>
      </c>
      <c r="AS27" s="80" t="s">
        <v>76</v>
      </c>
      <c r="AT27" s="80">
        <v>0</v>
      </c>
      <c r="AU27" s="93"/>
      <c r="AV27" s="80">
        <v>0</v>
      </c>
      <c r="AW27" s="80">
        <v>0</v>
      </c>
      <c r="AX27" s="80">
        <v>0</v>
      </c>
      <c r="AY27" s="80" t="s">
        <v>76</v>
      </c>
      <c r="AZ27" s="93"/>
      <c r="BA27" s="80">
        <v>0</v>
      </c>
      <c r="BB27" s="80" t="s">
        <v>76</v>
      </c>
      <c r="BC27" s="80" t="s">
        <v>76</v>
      </c>
      <c r="BD27" s="80">
        <v>0</v>
      </c>
      <c r="BE27" s="93"/>
      <c r="BF27" s="80">
        <v>0</v>
      </c>
      <c r="BG27" s="93"/>
      <c r="BH27" s="80">
        <v>0</v>
      </c>
      <c r="BI27" s="93"/>
      <c r="BJ27" s="80">
        <v>0</v>
      </c>
      <c r="BK27" s="93"/>
      <c r="BL27" s="80">
        <v>0</v>
      </c>
      <c r="BM27" s="93"/>
      <c r="BN27" s="80">
        <v>0</v>
      </c>
    </row>
    <row r="28" spans="2:66" ht="15.75" customHeight="1">
      <c r="B28" s="50" t="s">
        <v>483</v>
      </c>
      <c r="C28" s="50" t="s">
        <v>484</v>
      </c>
      <c r="D28" s="93" t="s">
        <v>76</v>
      </c>
      <c r="E28" s="93" t="s">
        <v>76</v>
      </c>
      <c r="F28" s="93">
        <v>0</v>
      </c>
      <c r="G28" s="93"/>
      <c r="H28" s="93">
        <v>813</v>
      </c>
      <c r="I28" s="93" t="s">
        <v>76</v>
      </c>
      <c r="J28" s="93" t="s">
        <v>76</v>
      </c>
      <c r="K28" s="80" t="s">
        <v>76</v>
      </c>
      <c r="L28" s="93"/>
      <c r="M28" s="80" t="s">
        <v>76</v>
      </c>
      <c r="N28" s="80" t="s">
        <v>76</v>
      </c>
      <c r="O28" s="93" t="s">
        <v>76</v>
      </c>
      <c r="P28" s="80" t="s">
        <v>76</v>
      </c>
      <c r="Q28" s="93"/>
      <c r="R28" s="80" t="s">
        <v>76</v>
      </c>
      <c r="S28" s="80" t="s">
        <v>76</v>
      </c>
      <c r="T28" s="93" t="s">
        <v>76</v>
      </c>
      <c r="U28" s="80" t="s">
        <v>76</v>
      </c>
      <c r="V28" s="93"/>
      <c r="W28" s="80" t="s">
        <v>76</v>
      </c>
      <c r="X28" s="80" t="s">
        <v>76</v>
      </c>
      <c r="Y28" s="93" t="s">
        <v>76</v>
      </c>
      <c r="Z28" s="80">
        <v>0</v>
      </c>
      <c r="AA28" s="93"/>
      <c r="AB28" s="80">
        <v>0</v>
      </c>
      <c r="AC28" s="93">
        <v>0</v>
      </c>
      <c r="AD28" s="80">
        <v>0</v>
      </c>
      <c r="AE28" s="80">
        <v>0</v>
      </c>
      <c r="AF28" s="93"/>
      <c r="AG28" s="80">
        <v>0</v>
      </c>
      <c r="AH28" s="80">
        <v>0</v>
      </c>
      <c r="AI28" s="80" t="s">
        <v>76</v>
      </c>
      <c r="AJ28" s="80">
        <v>0</v>
      </c>
      <c r="AK28" s="93"/>
      <c r="AL28" s="80">
        <v>0</v>
      </c>
      <c r="AM28" s="80">
        <v>0</v>
      </c>
      <c r="AN28" s="80">
        <v>0</v>
      </c>
      <c r="AO28" s="80">
        <v>0</v>
      </c>
      <c r="AP28" s="93"/>
      <c r="AQ28" s="80">
        <v>-30616</v>
      </c>
      <c r="AR28" s="80">
        <v>-30616</v>
      </c>
      <c r="AS28" s="80">
        <v>0</v>
      </c>
      <c r="AT28" s="80">
        <v>0</v>
      </c>
      <c r="AU28" s="93"/>
      <c r="AV28" s="80">
        <v>0</v>
      </c>
      <c r="AW28" s="80">
        <v>0</v>
      </c>
      <c r="AX28" s="80">
        <v>0</v>
      </c>
      <c r="AY28" s="80">
        <v>0</v>
      </c>
      <c r="AZ28" s="93"/>
      <c r="BA28" s="80">
        <v>0</v>
      </c>
      <c r="BB28" s="80" t="s">
        <v>76</v>
      </c>
      <c r="BC28" s="80" t="s">
        <v>76</v>
      </c>
      <c r="BD28" s="80">
        <v>0</v>
      </c>
      <c r="BE28" s="93"/>
      <c r="BF28" s="80">
        <v>0</v>
      </c>
      <c r="BG28" s="93"/>
      <c r="BH28" s="80">
        <v>0</v>
      </c>
      <c r="BI28" s="93"/>
      <c r="BJ28" s="80">
        <v>0</v>
      </c>
      <c r="BK28" s="93"/>
      <c r="BL28" s="80">
        <v>0</v>
      </c>
      <c r="BM28" s="93"/>
      <c r="BN28" s="80">
        <v>0</v>
      </c>
    </row>
    <row r="29" spans="2:66" ht="15.75" customHeight="1">
      <c r="B29" s="50" t="s">
        <v>485</v>
      </c>
      <c r="C29" s="50" t="s">
        <v>486</v>
      </c>
      <c r="D29" s="93" t="s">
        <v>76</v>
      </c>
      <c r="E29" s="93">
        <v>0</v>
      </c>
      <c r="F29" s="93">
        <v>0</v>
      </c>
      <c r="G29" s="93"/>
      <c r="H29" s="93">
        <v>0</v>
      </c>
      <c r="I29" s="93" t="s">
        <v>76</v>
      </c>
      <c r="J29" s="93" t="s">
        <v>76</v>
      </c>
      <c r="K29" s="80" t="s">
        <v>76</v>
      </c>
      <c r="L29" s="93"/>
      <c r="M29" s="80" t="s">
        <v>76</v>
      </c>
      <c r="N29" s="80" t="s">
        <v>76</v>
      </c>
      <c r="O29" s="93" t="s">
        <v>76</v>
      </c>
      <c r="P29" s="80" t="s">
        <v>76</v>
      </c>
      <c r="Q29" s="93"/>
      <c r="R29" s="80" t="s">
        <v>76</v>
      </c>
      <c r="S29" s="80" t="s">
        <v>76</v>
      </c>
      <c r="T29" s="93" t="s">
        <v>76</v>
      </c>
      <c r="U29" s="80" t="s">
        <v>76</v>
      </c>
      <c r="V29" s="93"/>
      <c r="W29" s="80" t="s">
        <v>76</v>
      </c>
      <c r="X29" s="80" t="s">
        <v>76</v>
      </c>
      <c r="Y29" s="93" t="s">
        <v>76</v>
      </c>
      <c r="Z29" s="80">
        <v>0</v>
      </c>
      <c r="AA29" s="93"/>
      <c r="AB29" s="80">
        <v>0</v>
      </c>
      <c r="AC29" s="93">
        <v>0</v>
      </c>
      <c r="AD29" s="80">
        <v>0</v>
      </c>
      <c r="AE29" s="80">
        <v>0</v>
      </c>
      <c r="AF29" s="93"/>
      <c r="AG29" s="80">
        <v>0</v>
      </c>
      <c r="AH29" s="80">
        <v>0</v>
      </c>
      <c r="AI29" s="80" t="s">
        <v>76</v>
      </c>
      <c r="AJ29" s="80">
        <v>0</v>
      </c>
      <c r="AK29" s="93"/>
      <c r="AL29" s="80">
        <v>0</v>
      </c>
      <c r="AM29" s="80">
        <v>0</v>
      </c>
      <c r="AN29" s="80">
        <v>0</v>
      </c>
      <c r="AO29" s="80">
        <v>0</v>
      </c>
      <c r="AP29" s="93"/>
      <c r="AQ29" s="80">
        <v>0</v>
      </c>
      <c r="AR29" s="80">
        <v>0</v>
      </c>
      <c r="AS29" s="80">
        <v>0</v>
      </c>
      <c r="AT29" s="80">
        <v>0</v>
      </c>
      <c r="AU29" s="93"/>
      <c r="AV29" s="80">
        <v>0</v>
      </c>
      <c r="AW29" s="80">
        <v>0</v>
      </c>
      <c r="AX29" s="80">
        <v>0</v>
      </c>
      <c r="AY29" s="80">
        <v>0</v>
      </c>
      <c r="AZ29" s="93"/>
      <c r="BA29" s="80">
        <v>-2277</v>
      </c>
      <c r="BB29" s="80">
        <v>-2277</v>
      </c>
      <c r="BC29" s="80">
        <v>-2277</v>
      </c>
      <c r="BD29" s="80">
        <v>0</v>
      </c>
      <c r="BE29" s="93"/>
      <c r="BF29" s="80">
        <v>0</v>
      </c>
      <c r="BG29" s="93"/>
      <c r="BH29" s="80">
        <v>0</v>
      </c>
      <c r="BI29" s="93"/>
      <c r="BJ29" s="80">
        <v>0</v>
      </c>
      <c r="BK29" s="93"/>
      <c r="BL29" s="80">
        <v>0</v>
      </c>
      <c r="BM29" s="93"/>
      <c r="BN29" s="80">
        <v>0</v>
      </c>
    </row>
    <row r="30" spans="2:66" ht="15.75" customHeight="1">
      <c r="B30" s="50" t="s">
        <v>487</v>
      </c>
      <c r="C30" s="50" t="s">
        <v>488</v>
      </c>
      <c r="D30" s="435" t="s">
        <v>76</v>
      </c>
      <c r="E30" s="93">
        <v>0</v>
      </c>
      <c r="F30" s="93">
        <v>0</v>
      </c>
      <c r="G30" s="93"/>
      <c r="H30" s="93">
        <v>0</v>
      </c>
      <c r="I30" s="93" t="s">
        <v>76</v>
      </c>
      <c r="J30" s="93" t="s">
        <v>76</v>
      </c>
      <c r="K30" s="80" t="s">
        <v>76</v>
      </c>
      <c r="L30" s="93"/>
      <c r="M30" s="80" t="s">
        <v>76</v>
      </c>
      <c r="N30" s="80" t="s">
        <v>76</v>
      </c>
      <c r="O30" s="93" t="s">
        <v>76</v>
      </c>
      <c r="P30" s="80" t="s">
        <v>76</v>
      </c>
      <c r="Q30" s="93"/>
      <c r="R30" s="80" t="s">
        <v>76</v>
      </c>
      <c r="S30" s="80" t="s">
        <v>76</v>
      </c>
      <c r="T30" s="93" t="s">
        <v>76</v>
      </c>
      <c r="U30" s="80" t="s">
        <v>76</v>
      </c>
      <c r="V30" s="93"/>
      <c r="W30" s="80" t="s">
        <v>76</v>
      </c>
      <c r="X30" s="80" t="s">
        <v>76</v>
      </c>
      <c r="Y30" s="93" t="s">
        <v>76</v>
      </c>
      <c r="Z30" s="80">
        <v>0</v>
      </c>
      <c r="AA30" s="93"/>
      <c r="AB30" s="80">
        <v>0</v>
      </c>
      <c r="AC30" s="93">
        <v>0</v>
      </c>
      <c r="AD30" s="80">
        <v>0</v>
      </c>
      <c r="AE30" s="80">
        <v>0</v>
      </c>
      <c r="AF30" s="93"/>
      <c r="AG30" s="80">
        <v>0</v>
      </c>
      <c r="AH30" s="80">
        <v>0</v>
      </c>
      <c r="AI30" s="80" t="s">
        <v>76</v>
      </c>
      <c r="AJ30" s="80">
        <v>0</v>
      </c>
      <c r="AK30" s="93"/>
      <c r="AL30" s="80">
        <v>0</v>
      </c>
      <c r="AM30" s="80">
        <v>0</v>
      </c>
      <c r="AN30" s="80">
        <v>0</v>
      </c>
      <c r="AO30" s="80">
        <v>0</v>
      </c>
      <c r="AP30" s="93"/>
      <c r="AQ30" s="80">
        <v>0</v>
      </c>
      <c r="AR30" s="80">
        <v>0</v>
      </c>
      <c r="AS30" s="80">
        <v>0</v>
      </c>
      <c r="AT30" s="80">
        <v>0</v>
      </c>
      <c r="AU30" s="93"/>
      <c r="AV30" s="80">
        <v>0</v>
      </c>
      <c r="AW30" s="80">
        <v>0</v>
      </c>
      <c r="AX30" s="80">
        <v>0</v>
      </c>
      <c r="AY30" s="80">
        <v>0</v>
      </c>
      <c r="AZ30" s="93"/>
      <c r="BA30" s="80">
        <v>0</v>
      </c>
      <c r="BB30" s="80">
        <v>0</v>
      </c>
      <c r="BC30" s="80">
        <v>0</v>
      </c>
      <c r="BD30" s="80">
        <v>0</v>
      </c>
      <c r="BE30" s="93"/>
      <c r="BF30" s="80">
        <v>-579</v>
      </c>
      <c r="BG30" s="93"/>
      <c r="BH30" s="80">
        <v>579</v>
      </c>
      <c r="BI30" s="93"/>
      <c r="BJ30" s="80">
        <v>0</v>
      </c>
      <c r="BK30" s="93"/>
      <c r="BL30" s="80">
        <v>0</v>
      </c>
      <c r="BM30" s="93"/>
      <c r="BN30" s="80">
        <v>0</v>
      </c>
    </row>
    <row r="31" spans="2:66" ht="15.75" customHeight="1">
      <c r="B31" s="50" t="s">
        <v>489</v>
      </c>
      <c r="C31" s="50" t="s">
        <v>490</v>
      </c>
      <c r="D31" s="93" t="s">
        <v>76</v>
      </c>
      <c r="E31" s="93">
        <v>0</v>
      </c>
      <c r="F31" s="93">
        <v>0</v>
      </c>
      <c r="G31" s="93"/>
      <c r="H31" s="93">
        <v>0</v>
      </c>
      <c r="I31" s="93"/>
      <c r="J31" s="93" t="s">
        <v>76</v>
      </c>
      <c r="K31" s="80" t="s">
        <v>76</v>
      </c>
      <c r="L31" s="93"/>
      <c r="M31" s="80" t="s">
        <v>76</v>
      </c>
      <c r="N31" s="80" t="s">
        <v>76</v>
      </c>
      <c r="O31" s="93" t="s">
        <v>76</v>
      </c>
      <c r="P31" s="80" t="s">
        <v>76</v>
      </c>
      <c r="Q31" s="93"/>
      <c r="R31" s="80" t="s">
        <v>76</v>
      </c>
      <c r="S31" s="80" t="s">
        <v>76</v>
      </c>
      <c r="T31" s="93" t="s">
        <v>76</v>
      </c>
      <c r="U31" s="80" t="s">
        <v>76</v>
      </c>
      <c r="V31" s="93"/>
      <c r="W31" s="80" t="s">
        <v>76</v>
      </c>
      <c r="X31" s="80" t="s">
        <v>76</v>
      </c>
      <c r="Y31" s="93" t="s">
        <v>76</v>
      </c>
      <c r="Z31" s="80">
        <v>0</v>
      </c>
      <c r="AA31" s="93"/>
      <c r="AB31" s="80">
        <v>0</v>
      </c>
      <c r="AC31" s="93">
        <v>0</v>
      </c>
      <c r="AD31" s="80">
        <v>0</v>
      </c>
      <c r="AE31" s="80">
        <v>0</v>
      </c>
      <c r="AF31" s="93"/>
      <c r="AG31" s="80">
        <v>0</v>
      </c>
      <c r="AH31" s="80">
        <v>0</v>
      </c>
      <c r="AI31" s="80" t="s">
        <v>76</v>
      </c>
      <c r="AJ31" s="80">
        <v>0</v>
      </c>
      <c r="AK31" s="93"/>
      <c r="AL31" s="80">
        <v>0</v>
      </c>
      <c r="AM31" s="80">
        <v>0</v>
      </c>
      <c r="AN31" s="80">
        <v>0</v>
      </c>
      <c r="AO31" s="80">
        <v>0</v>
      </c>
      <c r="AP31" s="93"/>
      <c r="AQ31" s="80">
        <v>0</v>
      </c>
      <c r="AR31" s="80">
        <v>0</v>
      </c>
      <c r="AS31" s="80">
        <v>0</v>
      </c>
      <c r="AT31" s="80">
        <v>0</v>
      </c>
      <c r="AU31" s="93"/>
      <c r="AV31" s="80">
        <v>0</v>
      </c>
      <c r="AW31" s="80">
        <v>0</v>
      </c>
      <c r="AX31" s="80">
        <v>0</v>
      </c>
      <c r="AY31" s="80">
        <v>0</v>
      </c>
      <c r="AZ31" s="93"/>
      <c r="BA31" s="80">
        <v>0</v>
      </c>
      <c r="BB31" s="80">
        <v>0</v>
      </c>
      <c r="BC31" s="80">
        <v>0</v>
      </c>
      <c r="BD31" s="80">
        <v>0</v>
      </c>
      <c r="BE31" s="93"/>
      <c r="BF31" s="80">
        <v>0</v>
      </c>
      <c r="BG31" s="93"/>
      <c r="BH31" s="80">
        <v>0</v>
      </c>
      <c r="BI31" s="93"/>
      <c r="BJ31" s="80">
        <v>0</v>
      </c>
      <c r="BK31" s="93"/>
      <c r="BL31" s="80">
        <v>0</v>
      </c>
      <c r="BM31" s="93"/>
      <c r="BN31" s="80">
        <v>0</v>
      </c>
    </row>
    <row r="32" spans="2:66" ht="15.75" customHeight="1">
      <c r="B32" s="50" t="s">
        <v>491</v>
      </c>
      <c r="C32" s="50" t="s">
        <v>492</v>
      </c>
      <c r="D32" s="93" t="s">
        <v>76</v>
      </c>
      <c r="E32" s="93">
        <v>0</v>
      </c>
      <c r="F32" s="93">
        <v>0</v>
      </c>
      <c r="G32" s="93"/>
      <c r="H32" s="93">
        <v>0</v>
      </c>
      <c r="I32" s="93" t="s">
        <v>76</v>
      </c>
      <c r="J32" s="93" t="s">
        <v>76</v>
      </c>
      <c r="K32" s="80" t="s">
        <v>76</v>
      </c>
      <c r="L32" s="93"/>
      <c r="M32" s="80" t="s">
        <v>76</v>
      </c>
      <c r="N32" s="80" t="s">
        <v>76</v>
      </c>
      <c r="O32" s="93" t="s">
        <v>76</v>
      </c>
      <c r="P32" s="80" t="s">
        <v>76</v>
      </c>
      <c r="Q32" s="93"/>
      <c r="R32" s="80" t="s">
        <v>76</v>
      </c>
      <c r="S32" s="80" t="s">
        <v>76</v>
      </c>
      <c r="T32" s="93" t="s">
        <v>76</v>
      </c>
      <c r="U32" s="80" t="s">
        <v>76</v>
      </c>
      <c r="V32" s="93"/>
      <c r="W32" s="80" t="s">
        <v>76</v>
      </c>
      <c r="X32" s="80" t="s">
        <v>76</v>
      </c>
      <c r="Y32" s="93" t="s">
        <v>76</v>
      </c>
      <c r="Z32" s="80">
        <v>0</v>
      </c>
      <c r="AA32" s="93"/>
      <c r="AB32" s="80">
        <v>0</v>
      </c>
      <c r="AC32" s="93">
        <v>0</v>
      </c>
      <c r="AD32" s="80">
        <v>0</v>
      </c>
      <c r="AE32" s="80">
        <v>0</v>
      </c>
      <c r="AF32" s="93"/>
      <c r="AG32" s="80">
        <v>0</v>
      </c>
      <c r="AH32" s="80">
        <v>0</v>
      </c>
      <c r="AI32" s="80" t="s">
        <v>76</v>
      </c>
      <c r="AJ32" s="80">
        <v>0</v>
      </c>
      <c r="AK32" s="93"/>
      <c r="AL32" s="80">
        <v>0</v>
      </c>
      <c r="AM32" s="80">
        <v>0</v>
      </c>
      <c r="AN32" s="80">
        <v>0</v>
      </c>
      <c r="AO32" s="80">
        <v>0</v>
      </c>
      <c r="AP32" s="93"/>
      <c r="AQ32" s="80">
        <v>0</v>
      </c>
      <c r="AR32" s="80">
        <v>0</v>
      </c>
      <c r="AS32" s="80">
        <v>0</v>
      </c>
      <c r="AT32" s="80">
        <v>0</v>
      </c>
      <c r="AU32" s="93"/>
      <c r="AV32" s="80">
        <v>0</v>
      </c>
      <c r="AW32" s="80">
        <v>0</v>
      </c>
      <c r="AX32" s="80">
        <v>0</v>
      </c>
      <c r="AY32" s="80">
        <v>0</v>
      </c>
      <c r="AZ32" s="93"/>
      <c r="BA32" s="80">
        <v>0</v>
      </c>
      <c r="BB32" s="80">
        <v>0</v>
      </c>
      <c r="BC32" s="80">
        <v>0</v>
      </c>
      <c r="BD32" s="80">
        <v>0</v>
      </c>
      <c r="BE32" s="93"/>
      <c r="BF32" s="80">
        <v>0</v>
      </c>
      <c r="BG32" s="93"/>
      <c r="BH32" s="80">
        <v>0</v>
      </c>
      <c r="BI32" s="93"/>
      <c r="BJ32" s="80">
        <v>0</v>
      </c>
      <c r="BK32" s="93"/>
      <c r="BL32" s="80">
        <v>0</v>
      </c>
      <c r="BM32" s="93"/>
      <c r="BN32" s="80">
        <v>6015</v>
      </c>
    </row>
    <row r="33" spans="2:66" ht="15.75" customHeight="1">
      <c r="B33" s="50" t="s">
        <v>493</v>
      </c>
      <c r="C33" s="50" t="s">
        <v>494</v>
      </c>
      <c r="D33" s="93" t="s">
        <v>76</v>
      </c>
      <c r="E33" s="93">
        <v>0</v>
      </c>
      <c r="F33" s="93">
        <v>0</v>
      </c>
      <c r="G33" s="93"/>
      <c r="H33" s="93">
        <v>0</v>
      </c>
      <c r="I33" s="93" t="s">
        <v>76</v>
      </c>
      <c r="J33" s="93" t="s">
        <v>76</v>
      </c>
      <c r="K33" s="80" t="s">
        <v>76</v>
      </c>
      <c r="L33" s="93"/>
      <c r="M33" s="80" t="s">
        <v>76</v>
      </c>
      <c r="N33" s="80" t="s">
        <v>76</v>
      </c>
      <c r="O33" s="93" t="s">
        <v>76</v>
      </c>
      <c r="P33" s="80" t="s">
        <v>76</v>
      </c>
      <c r="Q33" s="93"/>
      <c r="R33" s="80" t="s">
        <v>76</v>
      </c>
      <c r="S33" s="80" t="s">
        <v>76</v>
      </c>
      <c r="T33" s="93" t="s">
        <v>76</v>
      </c>
      <c r="U33" s="80" t="s">
        <v>76</v>
      </c>
      <c r="V33" s="93"/>
      <c r="W33" s="80" t="s">
        <v>76</v>
      </c>
      <c r="X33" s="80" t="s">
        <v>76</v>
      </c>
      <c r="Y33" s="93" t="s">
        <v>76</v>
      </c>
      <c r="Z33" s="80">
        <v>0</v>
      </c>
      <c r="AA33" s="93"/>
      <c r="AB33" s="80">
        <v>0</v>
      </c>
      <c r="AC33" s="93">
        <v>0</v>
      </c>
      <c r="AD33" s="80">
        <v>0</v>
      </c>
      <c r="AE33" s="80">
        <v>0</v>
      </c>
      <c r="AF33" s="93"/>
      <c r="AG33" s="80">
        <v>0</v>
      </c>
      <c r="AH33" s="80">
        <v>0</v>
      </c>
      <c r="AI33" s="80" t="s">
        <v>76</v>
      </c>
      <c r="AJ33" s="80">
        <v>0</v>
      </c>
      <c r="AK33" s="93"/>
      <c r="AL33" s="80">
        <v>0</v>
      </c>
      <c r="AM33" s="80">
        <v>0</v>
      </c>
      <c r="AN33" s="80">
        <v>0</v>
      </c>
      <c r="AO33" s="80">
        <v>0</v>
      </c>
      <c r="AP33" s="93"/>
      <c r="AQ33" s="80">
        <v>0</v>
      </c>
      <c r="AR33" s="80">
        <v>0</v>
      </c>
      <c r="AS33" s="80">
        <v>0</v>
      </c>
      <c r="AT33" s="80">
        <v>0</v>
      </c>
      <c r="AU33" s="93"/>
      <c r="AV33" s="80">
        <v>0</v>
      </c>
      <c r="AW33" s="80">
        <v>0</v>
      </c>
      <c r="AX33" s="80">
        <v>0</v>
      </c>
      <c r="AY33" s="80">
        <v>0</v>
      </c>
      <c r="AZ33" s="93"/>
      <c r="BA33" s="80">
        <v>0</v>
      </c>
      <c r="BB33" s="80">
        <v>0</v>
      </c>
      <c r="BC33" s="80">
        <v>0</v>
      </c>
      <c r="BD33" s="80">
        <v>0</v>
      </c>
      <c r="BE33" s="93"/>
      <c r="BF33" s="80">
        <v>53</v>
      </c>
      <c r="BG33" s="93"/>
      <c r="BH33" s="80">
        <v>0</v>
      </c>
      <c r="BI33" s="93"/>
      <c r="BJ33" s="80">
        <v>0</v>
      </c>
      <c r="BK33" s="93"/>
      <c r="BL33" s="80">
        <v>0</v>
      </c>
      <c r="BM33" s="93"/>
      <c r="BN33" s="80">
        <v>0</v>
      </c>
    </row>
    <row r="34" spans="2:66" ht="15.75" customHeight="1">
      <c r="B34" s="50" t="s">
        <v>495</v>
      </c>
      <c r="C34" s="50" t="s">
        <v>496</v>
      </c>
      <c r="D34" s="93" t="s">
        <v>76</v>
      </c>
      <c r="E34" s="93">
        <v>0</v>
      </c>
      <c r="F34" s="93">
        <v>0</v>
      </c>
      <c r="G34" s="93"/>
      <c r="H34" s="93">
        <v>0</v>
      </c>
      <c r="I34" s="93" t="s">
        <v>76</v>
      </c>
      <c r="J34" s="93" t="s">
        <v>76</v>
      </c>
      <c r="K34" s="80" t="s">
        <v>76</v>
      </c>
      <c r="L34" s="93"/>
      <c r="M34" s="80" t="s">
        <v>76</v>
      </c>
      <c r="N34" s="80" t="s">
        <v>76</v>
      </c>
      <c r="O34" s="93" t="s">
        <v>76</v>
      </c>
      <c r="P34" s="80" t="s">
        <v>76</v>
      </c>
      <c r="Q34" s="93"/>
      <c r="R34" s="80" t="s">
        <v>76</v>
      </c>
      <c r="S34" s="80" t="s">
        <v>76</v>
      </c>
      <c r="T34" s="93" t="s">
        <v>76</v>
      </c>
      <c r="U34" s="80" t="s">
        <v>76</v>
      </c>
      <c r="V34" s="93"/>
      <c r="W34" s="80" t="s">
        <v>76</v>
      </c>
      <c r="X34" s="80" t="s">
        <v>76</v>
      </c>
      <c r="Y34" s="93" t="s">
        <v>76</v>
      </c>
      <c r="Z34" s="80">
        <v>0</v>
      </c>
      <c r="AA34" s="93"/>
      <c r="AB34" s="80">
        <v>0</v>
      </c>
      <c r="AC34" s="93">
        <v>0</v>
      </c>
      <c r="AD34" s="80">
        <v>0</v>
      </c>
      <c r="AE34" s="80">
        <v>0</v>
      </c>
      <c r="AF34" s="93"/>
      <c r="AG34" s="80">
        <v>0</v>
      </c>
      <c r="AH34" s="80">
        <v>0</v>
      </c>
      <c r="AI34" s="80" t="s">
        <v>76</v>
      </c>
      <c r="AJ34" s="80">
        <v>0</v>
      </c>
      <c r="AK34" s="93"/>
      <c r="AL34" s="80">
        <v>0</v>
      </c>
      <c r="AM34" s="80">
        <v>0</v>
      </c>
      <c r="AN34" s="80">
        <v>0</v>
      </c>
      <c r="AO34" s="80">
        <v>0</v>
      </c>
      <c r="AP34" s="93"/>
      <c r="AQ34" s="80">
        <v>0</v>
      </c>
      <c r="AR34" s="80">
        <v>0</v>
      </c>
      <c r="AS34" s="80">
        <v>0</v>
      </c>
      <c r="AT34" s="80">
        <v>0</v>
      </c>
      <c r="AU34" s="93"/>
      <c r="AV34" s="80">
        <v>0</v>
      </c>
      <c r="AW34" s="80">
        <v>0</v>
      </c>
      <c r="AX34" s="80">
        <v>0</v>
      </c>
      <c r="AY34" s="80">
        <v>0</v>
      </c>
      <c r="AZ34" s="93"/>
      <c r="BA34" s="80">
        <v>0</v>
      </c>
      <c r="BB34" s="80">
        <v>0</v>
      </c>
      <c r="BC34" s="80">
        <v>0</v>
      </c>
      <c r="BD34" s="80">
        <v>0</v>
      </c>
      <c r="BE34" s="93"/>
      <c r="BF34" s="80">
        <v>82</v>
      </c>
      <c r="BG34" s="93"/>
      <c r="BH34" s="80">
        <v>816</v>
      </c>
      <c r="BI34" s="93"/>
      <c r="BJ34" s="80">
        <v>1251</v>
      </c>
      <c r="BK34" s="93"/>
      <c r="BL34" s="80">
        <v>1138</v>
      </c>
      <c r="BM34" s="93"/>
      <c r="BN34" s="80">
        <v>996</v>
      </c>
    </row>
    <row r="35" spans="2:66" ht="15.75" customHeight="1">
      <c r="B35" s="50" t="s">
        <v>497</v>
      </c>
      <c r="C35" s="50"/>
      <c r="D35" s="93">
        <v>-196</v>
      </c>
      <c r="E35" s="93">
        <v>-196</v>
      </c>
      <c r="F35" s="93">
        <v>-132</v>
      </c>
      <c r="G35" s="93"/>
      <c r="H35" s="93">
        <v>0</v>
      </c>
      <c r="I35" s="93" t="s">
        <v>76</v>
      </c>
      <c r="J35" s="93" t="s">
        <v>76</v>
      </c>
      <c r="K35" s="80" t="s">
        <v>76</v>
      </c>
      <c r="L35" s="93"/>
      <c r="M35" s="93">
        <v>0</v>
      </c>
      <c r="N35" s="93" t="s">
        <v>76</v>
      </c>
      <c r="O35" s="93" t="s">
        <v>76</v>
      </c>
      <c r="P35" s="80" t="s">
        <v>76</v>
      </c>
      <c r="Q35" s="93"/>
      <c r="R35" s="93">
        <v>0</v>
      </c>
      <c r="S35" s="93" t="s">
        <v>76</v>
      </c>
      <c r="T35" s="93" t="s">
        <v>76</v>
      </c>
      <c r="U35" s="80" t="s">
        <v>76</v>
      </c>
      <c r="V35" s="93"/>
      <c r="W35" s="93">
        <v>0</v>
      </c>
      <c r="X35" s="93" t="s">
        <v>76</v>
      </c>
      <c r="Y35" s="93" t="s">
        <v>76</v>
      </c>
      <c r="Z35" s="80" t="s">
        <v>76</v>
      </c>
      <c r="AA35" s="93"/>
      <c r="AB35" s="93">
        <v>0</v>
      </c>
      <c r="AC35" s="93" t="s">
        <v>76</v>
      </c>
      <c r="AD35" s="93" t="s">
        <v>76</v>
      </c>
      <c r="AE35" s="80" t="s">
        <v>76</v>
      </c>
      <c r="AF35" s="93"/>
      <c r="AG35" s="93">
        <v>0</v>
      </c>
      <c r="AH35" s="93" t="s">
        <v>76</v>
      </c>
      <c r="AI35" s="93" t="s">
        <v>76</v>
      </c>
      <c r="AJ35" s="80" t="s">
        <v>76</v>
      </c>
      <c r="AK35" s="93"/>
      <c r="AL35" s="93">
        <v>0</v>
      </c>
      <c r="AM35" s="93" t="s">
        <v>76</v>
      </c>
      <c r="AN35" s="93" t="s">
        <v>76</v>
      </c>
      <c r="AO35" s="80" t="s">
        <v>76</v>
      </c>
      <c r="AP35" s="93"/>
      <c r="AQ35" s="93">
        <v>0</v>
      </c>
      <c r="AR35" s="93" t="s">
        <v>76</v>
      </c>
      <c r="AS35" s="93" t="s">
        <v>76</v>
      </c>
      <c r="AT35" s="80" t="s">
        <v>76</v>
      </c>
      <c r="AU35" s="93"/>
      <c r="AV35" s="93">
        <v>0</v>
      </c>
      <c r="AW35" s="93" t="s">
        <v>76</v>
      </c>
      <c r="AX35" s="93" t="s">
        <v>76</v>
      </c>
      <c r="AY35" s="80" t="s">
        <v>76</v>
      </c>
      <c r="AZ35" s="93"/>
      <c r="BA35" s="93">
        <v>0</v>
      </c>
      <c r="BB35" s="93" t="s">
        <v>76</v>
      </c>
      <c r="BC35" s="93" t="s">
        <v>76</v>
      </c>
      <c r="BD35" s="80" t="s">
        <v>76</v>
      </c>
      <c r="BE35" s="93"/>
      <c r="BF35" s="80" t="s">
        <v>76</v>
      </c>
      <c r="BG35" s="93"/>
      <c r="BH35" s="80" t="s">
        <v>76</v>
      </c>
      <c r="BI35" s="93"/>
      <c r="BJ35" s="80" t="s">
        <v>76</v>
      </c>
      <c r="BK35" s="93"/>
      <c r="BL35" s="80" t="s">
        <v>76</v>
      </c>
      <c r="BM35" s="93"/>
      <c r="BN35" s="80" t="s">
        <v>76</v>
      </c>
    </row>
    <row r="36" spans="2:66" ht="15" customHeight="1" thickBot="1">
      <c r="B36" s="60" t="s">
        <v>498</v>
      </c>
      <c r="C36" s="61" t="s">
        <v>499</v>
      </c>
      <c r="D36" s="62">
        <f>SUM(D37:D55)</f>
        <v>30813</v>
      </c>
      <c r="E36" s="62">
        <f>SUM(E37:E55)</f>
        <v>33804</v>
      </c>
      <c r="F36" s="62">
        <f>SUM(F37:F55)</f>
        <v>98932</v>
      </c>
      <c r="G36" s="299"/>
      <c r="H36" s="62">
        <f>SUM(H37:H55)</f>
        <v>151422</v>
      </c>
      <c r="I36" s="62">
        <f>SUM(I37:I55)</f>
        <v>-24348</v>
      </c>
      <c r="J36" s="62">
        <f>SUM(J37:J55)</f>
        <v>647.1071500081307</v>
      </c>
      <c r="K36" s="62">
        <f>SUM(K37:K55)</f>
        <v>-17381.996622146769</v>
      </c>
      <c r="L36" s="299"/>
      <c r="M36" s="62">
        <f>SUM(M37:M55)</f>
        <v>30205</v>
      </c>
      <c r="N36" s="62">
        <f>SUM(N37:N55)</f>
        <v>4761</v>
      </c>
      <c r="O36" s="62">
        <f>SUM(O37:O55)</f>
        <v>-35270.794257256697</v>
      </c>
      <c r="P36" s="62">
        <f>SUM(P37:P55)</f>
        <v>-45188</v>
      </c>
      <c r="Q36" s="299"/>
      <c r="R36" s="62">
        <f t="shared" ref="R36:BN36" si="2">SUM(R37:R55)</f>
        <v>169906</v>
      </c>
      <c r="S36" s="62">
        <f t="shared" si="2"/>
        <v>-39301</v>
      </c>
      <c r="T36" s="62">
        <f t="shared" si="2"/>
        <v>29071</v>
      </c>
      <c r="U36" s="62">
        <f t="shared" si="2"/>
        <v>27125</v>
      </c>
      <c r="V36" s="299"/>
      <c r="W36" s="62">
        <f t="shared" si="2"/>
        <v>72076</v>
      </c>
      <c r="X36" s="62">
        <f t="shared" si="2"/>
        <v>-74879.107986576826</v>
      </c>
      <c r="Y36" s="62">
        <f t="shared" si="2"/>
        <v>187549</v>
      </c>
      <c r="Z36" s="62">
        <f t="shared" si="2"/>
        <v>193427</v>
      </c>
      <c r="AA36" s="299"/>
      <c r="AB36" s="62">
        <f t="shared" si="2"/>
        <v>336346.17906393507</v>
      </c>
      <c r="AC36" s="62">
        <f t="shared" si="2"/>
        <v>149954</v>
      </c>
      <c r="AD36" s="62">
        <f t="shared" si="2"/>
        <v>104433</v>
      </c>
      <c r="AE36" s="62">
        <f t="shared" si="2"/>
        <v>112220</v>
      </c>
      <c r="AF36" s="299"/>
      <c r="AG36" s="62">
        <f t="shared" si="2"/>
        <v>107416</v>
      </c>
      <c r="AH36" s="62">
        <f t="shared" si="2"/>
        <v>82754</v>
      </c>
      <c r="AI36" s="62">
        <v>60319</v>
      </c>
      <c r="AJ36" s="62">
        <f t="shared" si="2"/>
        <v>44613</v>
      </c>
      <c r="AK36" s="299"/>
      <c r="AL36" s="62">
        <f t="shared" si="2"/>
        <v>16555</v>
      </c>
      <c r="AM36" s="62">
        <f t="shared" si="2"/>
        <v>-50083</v>
      </c>
      <c r="AN36" s="62">
        <f t="shared" si="2"/>
        <v>-38372</v>
      </c>
      <c r="AO36" s="62">
        <f t="shared" si="2"/>
        <v>-20876</v>
      </c>
      <c r="AP36" s="299"/>
      <c r="AQ36" s="62">
        <f t="shared" si="2"/>
        <v>8052</v>
      </c>
      <c r="AR36" s="62">
        <f t="shared" si="2"/>
        <v>-35944</v>
      </c>
      <c r="AS36" s="62">
        <f t="shared" si="2"/>
        <v>-50596</v>
      </c>
      <c r="AT36" s="62">
        <f t="shared" si="2"/>
        <v>-6179</v>
      </c>
      <c r="AU36" s="299"/>
      <c r="AV36" s="62">
        <f t="shared" si="2"/>
        <v>62125</v>
      </c>
      <c r="AW36" s="62">
        <f t="shared" si="2"/>
        <v>19499</v>
      </c>
      <c r="AX36" s="62">
        <f t="shared" si="2"/>
        <v>1152</v>
      </c>
      <c r="AY36" s="62">
        <f t="shared" si="2"/>
        <v>2116</v>
      </c>
      <c r="AZ36" s="299"/>
      <c r="BA36" s="62">
        <f t="shared" si="2"/>
        <v>-9056</v>
      </c>
      <c r="BB36" s="62">
        <f t="shared" si="2"/>
        <v>-54528</v>
      </c>
      <c r="BC36" s="62">
        <f t="shared" si="2"/>
        <v>-31657</v>
      </c>
      <c r="BD36" s="62">
        <f t="shared" si="2"/>
        <v>-27267</v>
      </c>
      <c r="BE36" s="299"/>
      <c r="BF36" s="62">
        <f t="shared" si="2"/>
        <v>-129</v>
      </c>
      <c r="BG36" s="299"/>
      <c r="BH36" s="62">
        <f t="shared" si="2"/>
        <v>55621</v>
      </c>
      <c r="BI36" s="299"/>
      <c r="BJ36" s="62">
        <f t="shared" si="2"/>
        <v>-27339</v>
      </c>
      <c r="BK36" s="299"/>
      <c r="BL36" s="62">
        <f t="shared" si="2"/>
        <v>-35503</v>
      </c>
      <c r="BM36" s="299"/>
      <c r="BN36" s="62">
        <f t="shared" si="2"/>
        <v>-49608</v>
      </c>
    </row>
    <row r="37" spans="2:66" ht="15.75" customHeight="1">
      <c r="B37" s="54" t="s">
        <v>89</v>
      </c>
      <c r="C37" s="54" t="s">
        <v>90</v>
      </c>
      <c r="D37" s="93">
        <v>46219</v>
      </c>
      <c r="E37" s="201">
        <v>25141</v>
      </c>
      <c r="F37" s="201">
        <v>-3066</v>
      </c>
      <c r="G37" s="93"/>
      <c r="H37" s="201">
        <v>-34591</v>
      </c>
      <c r="I37" s="201">
        <v>-59272</v>
      </c>
      <c r="J37" s="201">
        <v>-12201.033639393951</v>
      </c>
      <c r="K37" s="86">
        <v>-58795.539372727275</v>
      </c>
      <c r="L37" s="93"/>
      <c r="M37" s="86">
        <v>7462</v>
      </c>
      <c r="N37" s="86">
        <v>1973</v>
      </c>
      <c r="O37" s="201">
        <v>29301.744568750008</v>
      </c>
      <c r="P37" s="86">
        <v>-41922</v>
      </c>
      <c r="Q37" s="93"/>
      <c r="R37" s="86">
        <v>44742</v>
      </c>
      <c r="S37" s="86">
        <v>19706</v>
      </c>
      <c r="T37" s="201">
        <v>89429</v>
      </c>
      <c r="U37" s="86">
        <v>51291</v>
      </c>
      <c r="V37" s="93"/>
      <c r="W37" s="86">
        <v>-25715</v>
      </c>
      <c r="X37" s="86">
        <v>-94520</v>
      </c>
      <c r="Y37" s="201">
        <v>-20927</v>
      </c>
      <c r="Z37" s="86">
        <v>-22583</v>
      </c>
      <c r="AA37" s="93"/>
      <c r="AB37" s="86">
        <v>127375</v>
      </c>
      <c r="AC37" s="201">
        <v>52376</v>
      </c>
      <c r="AD37" s="86">
        <v>24985</v>
      </c>
      <c r="AE37" s="86">
        <v>19544</v>
      </c>
      <c r="AF37" s="93"/>
      <c r="AG37" s="86">
        <v>50692</v>
      </c>
      <c r="AH37" s="86">
        <v>40424</v>
      </c>
      <c r="AI37" s="86">
        <v>19914</v>
      </c>
      <c r="AJ37" s="86">
        <v>9696</v>
      </c>
      <c r="AK37" s="93"/>
      <c r="AL37" s="86">
        <v>3400</v>
      </c>
      <c r="AM37" s="86">
        <v>38111</v>
      </c>
      <c r="AN37" s="86">
        <v>-1183</v>
      </c>
      <c r="AO37" s="86">
        <v>-24457</v>
      </c>
      <c r="AP37" s="93"/>
      <c r="AQ37" s="86">
        <v>-6746</v>
      </c>
      <c r="AR37" s="86">
        <v>-1351</v>
      </c>
      <c r="AS37" s="86">
        <v>-16954</v>
      </c>
      <c r="AT37" s="86">
        <v>-22821</v>
      </c>
      <c r="AU37" s="93"/>
      <c r="AV37" s="86">
        <v>-7297</v>
      </c>
      <c r="AW37" s="86">
        <v>-1762</v>
      </c>
      <c r="AX37" s="86">
        <v>2007</v>
      </c>
      <c r="AY37" s="86">
        <v>-5815</v>
      </c>
      <c r="AZ37" s="93"/>
      <c r="BA37" s="86">
        <v>43895</v>
      </c>
      <c r="BB37" s="86">
        <v>17164</v>
      </c>
      <c r="BC37" s="86">
        <v>10894</v>
      </c>
      <c r="BD37" s="86">
        <v>4446</v>
      </c>
      <c r="BE37" s="93"/>
      <c r="BF37" s="86">
        <v>12296</v>
      </c>
      <c r="BG37" s="93"/>
      <c r="BH37" s="86">
        <v>65235</v>
      </c>
      <c r="BI37" s="93"/>
      <c r="BJ37" s="86">
        <v>-48751</v>
      </c>
      <c r="BK37" s="93"/>
      <c r="BL37" s="86">
        <v>-40692</v>
      </c>
      <c r="BM37" s="93"/>
      <c r="BN37" s="86">
        <v>-4061</v>
      </c>
    </row>
    <row r="38" spans="2:66" ht="15.75" customHeight="1">
      <c r="B38" s="50" t="s">
        <v>81</v>
      </c>
      <c r="C38" s="50" t="s">
        <v>82</v>
      </c>
      <c r="D38" s="93">
        <v>2069</v>
      </c>
      <c r="E38" s="93">
        <v>71442</v>
      </c>
      <c r="F38" s="93">
        <v>-77060</v>
      </c>
      <c r="G38" s="93"/>
      <c r="H38" s="93">
        <v>-137377</v>
      </c>
      <c r="I38" s="93">
        <v>-119710</v>
      </c>
      <c r="J38" s="93">
        <v>16741.567687878785</v>
      </c>
      <c r="K38" s="80">
        <v>-66156.432312121207</v>
      </c>
      <c r="L38" s="93"/>
      <c r="M38" s="80">
        <v>-59446</v>
      </c>
      <c r="N38" s="80">
        <v>-44364</v>
      </c>
      <c r="O38" s="93">
        <v>36174.418400000002</v>
      </c>
      <c r="P38" s="80">
        <v>-85897</v>
      </c>
      <c r="Q38" s="93"/>
      <c r="R38" s="80">
        <v>1372</v>
      </c>
      <c r="S38" s="80">
        <v>20344</v>
      </c>
      <c r="T38" s="93">
        <v>74791</v>
      </c>
      <c r="U38" s="80">
        <v>-65437</v>
      </c>
      <c r="V38" s="93"/>
      <c r="W38" s="80">
        <v>-74350</v>
      </c>
      <c r="X38" s="80">
        <v>-100583.48621089054</v>
      </c>
      <c r="Y38" s="93">
        <v>125915</v>
      </c>
      <c r="Z38" s="80">
        <v>23152</v>
      </c>
      <c r="AA38" s="93"/>
      <c r="AB38" s="80">
        <v>-154937</v>
      </c>
      <c r="AC38" s="93">
        <v>-52891</v>
      </c>
      <c r="AD38" s="80">
        <v>67991</v>
      </c>
      <c r="AE38" s="80">
        <v>13531</v>
      </c>
      <c r="AF38" s="93"/>
      <c r="AG38" s="80">
        <v>-43268</v>
      </c>
      <c r="AH38" s="80">
        <v>16246</v>
      </c>
      <c r="AI38" s="80">
        <v>54427</v>
      </c>
      <c r="AJ38" s="80">
        <v>4643</v>
      </c>
      <c r="AK38" s="93"/>
      <c r="AL38" s="80">
        <v>-45508</v>
      </c>
      <c r="AM38" s="80">
        <v>-48222</v>
      </c>
      <c r="AN38" s="80">
        <v>18988</v>
      </c>
      <c r="AO38" s="80">
        <v>3286</v>
      </c>
      <c r="AP38" s="93"/>
      <c r="AQ38" s="80">
        <v>-58442</v>
      </c>
      <c r="AR38" s="80">
        <v>-8199</v>
      </c>
      <c r="AS38" s="80">
        <v>-917</v>
      </c>
      <c r="AT38" s="80">
        <v>1513</v>
      </c>
      <c r="AU38" s="93"/>
      <c r="AV38" s="80">
        <v>-6329</v>
      </c>
      <c r="AW38" s="80">
        <v>15758</v>
      </c>
      <c r="AX38" s="80">
        <v>12486</v>
      </c>
      <c r="AY38" s="80">
        <v>-592</v>
      </c>
      <c r="AZ38" s="93"/>
      <c r="BA38" s="80">
        <v>11156</v>
      </c>
      <c r="BB38" s="80">
        <v>14997</v>
      </c>
      <c r="BC38" s="80">
        <v>7094</v>
      </c>
      <c r="BD38" s="80">
        <v>6648</v>
      </c>
      <c r="BE38" s="93"/>
      <c r="BF38" s="80">
        <v>6756</v>
      </c>
      <c r="BG38" s="93"/>
      <c r="BH38" s="80">
        <v>-14072</v>
      </c>
      <c r="BI38" s="93"/>
      <c r="BJ38" s="80">
        <v>43417</v>
      </c>
      <c r="BK38" s="93"/>
      <c r="BL38" s="80">
        <v>662</v>
      </c>
      <c r="BM38" s="93"/>
      <c r="BN38" s="80"/>
    </row>
    <row r="39" spans="2:66" ht="15.75" customHeight="1">
      <c r="B39" s="50" t="s">
        <v>83</v>
      </c>
      <c r="C39" s="50" t="s">
        <v>500</v>
      </c>
      <c r="D39" s="93">
        <v>-61990</v>
      </c>
      <c r="E39" s="93">
        <v>-120815</v>
      </c>
      <c r="F39" s="93">
        <v>86589</v>
      </c>
      <c r="G39" s="93"/>
      <c r="H39" s="93">
        <v>132333</v>
      </c>
      <c r="I39" s="93">
        <v>3971</v>
      </c>
      <c r="J39" s="93">
        <v>-119880.06726363636</v>
      </c>
      <c r="K39" s="80">
        <v>97057.93273636364</v>
      </c>
      <c r="L39" s="93"/>
      <c r="M39" s="80">
        <v>69918</v>
      </c>
      <c r="N39" s="80">
        <v>-37375</v>
      </c>
      <c r="O39" s="93">
        <v>-104403.2323625</v>
      </c>
      <c r="P39" s="80">
        <v>78976</v>
      </c>
      <c r="Q39" s="93"/>
      <c r="R39" s="80">
        <v>140483</v>
      </c>
      <c r="S39" s="80">
        <v>-16283</v>
      </c>
      <c r="T39" s="93">
        <v>-112378</v>
      </c>
      <c r="U39" s="80">
        <v>88361</v>
      </c>
      <c r="V39" s="93"/>
      <c r="W39" s="80">
        <v>466490</v>
      </c>
      <c r="X39" s="80">
        <v>275221.65570867358</v>
      </c>
      <c r="Y39" s="93">
        <v>24351</v>
      </c>
      <c r="Z39" s="80">
        <v>138886</v>
      </c>
      <c r="AA39" s="93"/>
      <c r="AB39" s="80">
        <v>388082</v>
      </c>
      <c r="AC39" s="93">
        <v>142207</v>
      </c>
      <c r="AD39" s="80">
        <v>-10526</v>
      </c>
      <c r="AE39" s="80">
        <v>72535</v>
      </c>
      <c r="AF39" s="93"/>
      <c r="AG39" s="80">
        <v>157355</v>
      </c>
      <c r="AH39" s="80">
        <v>48621</v>
      </c>
      <c r="AI39" s="80">
        <v>-2587</v>
      </c>
      <c r="AJ39" s="80">
        <v>56604</v>
      </c>
      <c r="AK39" s="93"/>
      <c r="AL39" s="80">
        <v>35126</v>
      </c>
      <c r="AM39" s="80">
        <v>-42059</v>
      </c>
      <c r="AN39" s="80">
        <v>-57414</v>
      </c>
      <c r="AO39" s="80">
        <v>8329</v>
      </c>
      <c r="AP39" s="93"/>
      <c r="AQ39" s="80">
        <v>60312</v>
      </c>
      <c r="AR39" s="80">
        <v>-24395</v>
      </c>
      <c r="AS39" s="80">
        <v>-12374</v>
      </c>
      <c r="AT39" s="80">
        <v>8696</v>
      </c>
      <c r="AU39" s="93"/>
      <c r="AV39" s="80">
        <v>5576</v>
      </c>
      <c r="AW39" s="80">
        <v>-25648</v>
      </c>
      <c r="AX39" s="80">
        <v>-23118</v>
      </c>
      <c r="AY39" s="80">
        <v>6408</v>
      </c>
      <c r="AZ39" s="93"/>
      <c r="BA39" s="80">
        <v>-30535</v>
      </c>
      <c r="BB39" s="80">
        <v>-48004</v>
      </c>
      <c r="BC39" s="80">
        <v>-21618</v>
      </c>
      <c r="BD39" s="80">
        <v>7173</v>
      </c>
      <c r="BE39" s="93"/>
      <c r="BF39" s="80">
        <v>5627</v>
      </c>
      <c r="BG39" s="93"/>
      <c r="BH39" s="80">
        <v>1337</v>
      </c>
      <c r="BI39" s="93"/>
      <c r="BJ39" s="80">
        <v>-10334</v>
      </c>
      <c r="BK39" s="93"/>
      <c r="BL39" s="80">
        <v>-3402</v>
      </c>
      <c r="BM39" s="93"/>
      <c r="BN39" s="80">
        <v>-44399</v>
      </c>
    </row>
    <row r="40" spans="2:66" ht="15.75" customHeight="1">
      <c r="B40" s="50" t="s">
        <v>501</v>
      </c>
      <c r="C40" s="50" t="s">
        <v>502</v>
      </c>
      <c r="D40" s="93">
        <v>-32623</v>
      </c>
      <c r="E40" s="93">
        <v>-26919</v>
      </c>
      <c r="F40" s="93">
        <v>-18370</v>
      </c>
      <c r="G40" s="93"/>
      <c r="H40" s="93">
        <v>-10418</v>
      </c>
      <c r="I40" s="93">
        <v>-9506</v>
      </c>
      <c r="J40" s="93">
        <v>-18830.901109090912</v>
      </c>
      <c r="K40" s="80">
        <v>-1552.9011090909128</v>
      </c>
      <c r="L40" s="93"/>
      <c r="M40" s="80">
        <v>-9668</v>
      </c>
      <c r="N40" s="80">
        <v>-14193</v>
      </c>
      <c r="O40" s="93">
        <v>-10655.53275</v>
      </c>
      <c r="P40" s="80">
        <v>-6909</v>
      </c>
      <c r="Q40" s="93"/>
      <c r="R40" s="80">
        <v>-14612</v>
      </c>
      <c r="S40" s="80">
        <v>-17900</v>
      </c>
      <c r="T40" s="93">
        <v>-7124</v>
      </c>
      <c r="U40" s="80">
        <v>-3793</v>
      </c>
      <c r="V40" s="93"/>
      <c r="W40" s="80">
        <v>-612</v>
      </c>
      <c r="X40" s="80">
        <v>271.54988640750207</v>
      </c>
      <c r="Y40" s="93">
        <v>5136</v>
      </c>
      <c r="Z40" s="80">
        <v>12441</v>
      </c>
      <c r="AA40" s="93"/>
      <c r="AB40" s="80">
        <v>-23835</v>
      </c>
      <c r="AC40" s="93">
        <v>-5399</v>
      </c>
      <c r="AD40" s="80">
        <v>-693</v>
      </c>
      <c r="AE40" s="80">
        <v>-3917</v>
      </c>
      <c r="AF40" s="93"/>
      <c r="AG40" s="80">
        <v>3829</v>
      </c>
      <c r="AH40" s="80">
        <v>-1833</v>
      </c>
      <c r="AI40" s="80">
        <v>-2636</v>
      </c>
      <c r="AJ40" s="80">
        <v>-3451</v>
      </c>
      <c r="AK40" s="93"/>
      <c r="AL40" s="80">
        <v>536</v>
      </c>
      <c r="AM40" s="80">
        <v>-2557</v>
      </c>
      <c r="AN40" s="80">
        <v>-2011</v>
      </c>
      <c r="AO40" s="80">
        <v>-3690</v>
      </c>
      <c r="AP40" s="93"/>
      <c r="AQ40" s="80">
        <v>1943</v>
      </c>
      <c r="AR40" s="80">
        <v>426</v>
      </c>
      <c r="AS40" s="80">
        <v>1341</v>
      </c>
      <c r="AT40" s="80">
        <v>503</v>
      </c>
      <c r="AU40" s="93"/>
      <c r="AV40" s="80">
        <v>2754</v>
      </c>
      <c r="AW40" s="80">
        <v>-349</v>
      </c>
      <c r="AX40" s="80">
        <v>2143</v>
      </c>
      <c r="AY40" s="80">
        <v>1581</v>
      </c>
      <c r="AZ40" s="93"/>
      <c r="BA40" s="80">
        <v>-964</v>
      </c>
      <c r="BB40" s="80">
        <v>-5005</v>
      </c>
      <c r="BC40" s="80">
        <v>-4989</v>
      </c>
      <c r="BD40" s="80">
        <v>3227</v>
      </c>
      <c r="BE40" s="93"/>
      <c r="BF40" s="80">
        <v>4570</v>
      </c>
      <c r="BG40" s="93"/>
      <c r="BH40" s="80">
        <v>882</v>
      </c>
      <c r="BI40" s="93"/>
      <c r="BJ40" s="80">
        <v>-516</v>
      </c>
      <c r="BK40" s="93"/>
      <c r="BL40" s="80">
        <v>-917</v>
      </c>
      <c r="BM40" s="93"/>
      <c r="BN40" s="80">
        <v>-9079</v>
      </c>
    </row>
    <row r="41" spans="2:66" ht="15.75" customHeight="1">
      <c r="B41" s="50" t="s">
        <v>503</v>
      </c>
      <c r="C41" s="50" t="s">
        <v>504</v>
      </c>
      <c r="D41" s="93">
        <v>521</v>
      </c>
      <c r="E41" s="93">
        <v>-4181</v>
      </c>
      <c r="F41" s="93">
        <v>-4270</v>
      </c>
      <c r="G41" s="93"/>
      <c r="H41" s="93">
        <v>7667</v>
      </c>
      <c r="I41" s="93">
        <v>8098</v>
      </c>
      <c r="J41" s="93">
        <v>-95</v>
      </c>
      <c r="K41" s="80">
        <v>-6720</v>
      </c>
      <c r="L41" s="93"/>
      <c r="M41" s="80">
        <v>27003</v>
      </c>
      <c r="N41" s="80">
        <v>20794</v>
      </c>
      <c r="O41" s="93">
        <v>21063</v>
      </c>
      <c r="P41" s="80">
        <v>20445</v>
      </c>
      <c r="Q41" s="93"/>
      <c r="R41" s="80">
        <v>-2099</v>
      </c>
      <c r="S41" s="80">
        <v>-3866</v>
      </c>
      <c r="T41" s="93">
        <v>-2644</v>
      </c>
      <c r="U41" s="80">
        <v>-182</v>
      </c>
      <c r="V41" s="93"/>
      <c r="W41" s="80">
        <v>-24127</v>
      </c>
      <c r="X41" s="80">
        <v>-138731</v>
      </c>
      <c r="Y41" s="93">
        <v>-7050</v>
      </c>
      <c r="Z41" s="80">
        <v>-307</v>
      </c>
      <c r="AA41" s="93"/>
      <c r="AB41" s="80">
        <v>-5828</v>
      </c>
      <c r="AC41" s="93">
        <v>721</v>
      </c>
      <c r="AD41" s="80">
        <v>-841</v>
      </c>
      <c r="AE41" s="80">
        <v>-168</v>
      </c>
      <c r="AF41" s="93"/>
      <c r="AG41" s="80">
        <v>3893</v>
      </c>
      <c r="AH41" s="80">
        <v>2306</v>
      </c>
      <c r="AI41" s="80">
        <v>1506</v>
      </c>
      <c r="AJ41" s="80">
        <v>685</v>
      </c>
      <c r="AK41" s="93"/>
      <c r="AL41" s="80">
        <v>19308</v>
      </c>
      <c r="AM41" s="80">
        <v>7104</v>
      </c>
      <c r="AN41" s="80">
        <v>8980</v>
      </c>
      <c r="AO41" s="80">
        <v>-2400</v>
      </c>
      <c r="AP41" s="93"/>
      <c r="AQ41" s="80">
        <v>-16982</v>
      </c>
      <c r="AR41" s="80">
        <v>2514</v>
      </c>
      <c r="AS41" s="80">
        <v>2504</v>
      </c>
      <c r="AT41" s="80">
        <v>179</v>
      </c>
      <c r="AU41" s="93"/>
      <c r="AV41" s="80">
        <v>18996</v>
      </c>
      <c r="AW41" s="80">
        <v>20573</v>
      </c>
      <c r="AX41" s="80">
        <v>3083</v>
      </c>
      <c r="AY41" s="80">
        <v>294</v>
      </c>
      <c r="AZ41" s="93"/>
      <c r="BA41" s="80">
        <v>-9686</v>
      </c>
      <c r="BB41" s="80">
        <v>-5784</v>
      </c>
      <c r="BC41" s="80">
        <v>-3239</v>
      </c>
      <c r="BD41" s="80">
        <v>-33367</v>
      </c>
      <c r="BE41" s="93"/>
      <c r="BF41" s="80">
        <v>5893</v>
      </c>
      <c r="BG41" s="93"/>
      <c r="BH41" s="80">
        <v>-1971</v>
      </c>
      <c r="BI41" s="93"/>
      <c r="BJ41" s="80">
        <v>-15520</v>
      </c>
      <c r="BK41" s="93"/>
      <c r="BL41" s="80" t="s">
        <v>76</v>
      </c>
      <c r="BM41" s="93"/>
      <c r="BN41" s="80">
        <v>-177</v>
      </c>
    </row>
    <row r="42" spans="2:66" ht="15.75" customHeight="1">
      <c r="B42" s="50" t="s">
        <v>505</v>
      </c>
      <c r="C42" s="50" t="s">
        <v>506</v>
      </c>
      <c r="D42" s="93">
        <v>-10780</v>
      </c>
      <c r="E42" s="93">
        <v>13831</v>
      </c>
      <c r="F42" s="93">
        <v>17271</v>
      </c>
      <c r="G42" s="93"/>
      <c r="H42" s="93">
        <v>11027</v>
      </c>
      <c r="I42" s="93">
        <v>33263</v>
      </c>
      <c r="J42" s="93">
        <v>31256.044130303031</v>
      </c>
      <c r="K42" s="80">
        <v>13643.044130303031</v>
      </c>
      <c r="L42" s="93"/>
      <c r="M42" s="80">
        <v>-24563</v>
      </c>
      <c r="N42" s="80">
        <v>10486</v>
      </c>
      <c r="O42" s="93">
        <v>11454.11614375</v>
      </c>
      <c r="P42" s="80">
        <v>6890</v>
      </c>
      <c r="Q42" s="93"/>
      <c r="R42" s="80">
        <v>36813</v>
      </c>
      <c r="S42" s="80">
        <v>46025</v>
      </c>
      <c r="T42" s="93">
        <v>41039</v>
      </c>
      <c r="U42" s="80">
        <v>26786</v>
      </c>
      <c r="V42" s="93"/>
      <c r="W42" s="80">
        <v>-56409</v>
      </c>
      <c r="X42" s="80">
        <v>-68366</v>
      </c>
      <c r="Y42" s="93">
        <v>-6866</v>
      </c>
      <c r="Z42" s="80">
        <v>-20921</v>
      </c>
      <c r="AA42" s="93"/>
      <c r="AB42" s="80">
        <v>31638</v>
      </c>
      <c r="AC42" s="93">
        <v>21375</v>
      </c>
      <c r="AD42" s="80">
        <v>7710</v>
      </c>
      <c r="AE42" s="80">
        <v>11227</v>
      </c>
      <c r="AF42" s="93"/>
      <c r="AG42" s="80">
        <v>-21210</v>
      </c>
      <c r="AH42" s="80">
        <v>-4137</v>
      </c>
      <c r="AI42" s="80">
        <v>-11475</v>
      </c>
      <c r="AJ42" s="80">
        <v>-9012</v>
      </c>
      <c r="AK42" s="93"/>
      <c r="AL42" s="80">
        <v>316</v>
      </c>
      <c r="AM42" s="80">
        <v>-4835</v>
      </c>
      <c r="AN42" s="80">
        <v>-6195</v>
      </c>
      <c r="AO42" s="80">
        <v>-3887</v>
      </c>
      <c r="AP42" s="93"/>
      <c r="AQ42" s="80">
        <v>-2356</v>
      </c>
      <c r="AR42" s="80">
        <v>243</v>
      </c>
      <c r="AS42" s="80">
        <v>-595</v>
      </c>
      <c r="AT42" s="80">
        <v>-972</v>
      </c>
      <c r="AU42" s="93"/>
      <c r="AV42" s="80">
        <v>3779</v>
      </c>
      <c r="AW42" s="80">
        <v>-1250</v>
      </c>
      <c r="AX42" s="80">
        <v>-527</v>
      </c>
      <c r="AY42" s="80">
        <v>-991</v>
      </c>
      <c r="AZ42" s="93"/>
      <c r="BA42" s="80">
        <v>-882</v>
      </c>
      <c r="BB42" s="80">
        <v>-1723</v>
      </c>
      <c r="BC42" s="80">
        <v>-741</v>
      </c>
      <c r="BD42" s="80">
        <v>-359</v>
      </c>
      <c r="BE42" s="93"/>
      <c r="BF42" s="80">
        <v>-482</v>
      </c>
      <c r="BG42" s="93"/>
      <c r="BH42" s="80">
        <v>-2866</v>
      </c>
      <c r="BI42" s="93"/>
      <c r="BJ42" s="80">
        <v>-1246</v>
      </c>
      <c r="BK42" s="93"/>
      <c r="BL42" s="80">
        <v>-107</v>
      </c>
      <c r="BM42" s="93"/>
      <c r="BN42" s="80">
        <v>0</v>
      </c>
    </row>
    <row r="43" spans="2:66" ht="15.75" customHeight="1">
      <c r="B43" s="50" t="s">
        <v>507</v>
      </c>
      <c r="C43" s="50" t="s">
        <v>508</v>
      </c>
      <c r="D43" s="93">
        <v>41154</v>
      </c>
      <c r="E43" s="93">
        <v>56811</v>
      </c>
      <c r="F43" s="93">
        <v>39673</v>
      </c>
      <c r="G43" s="93"/>
      <c r="H43" s="93">
        <v>4620</v>
      </c>
      <c r="I43" s="93">
        <v>81410</v>
      </c>
      <c r="J43" s="93">
        <v>63114.189915159659</v>
      </c>
      <c r="K43" s="80">
        <v>29547.032343004728</v>
      </c>
      <c r="L43" s="93"/>
      <c r="M43" s="80">
        <v>-28701</v>
      </c>
      <c r="N43" s="80">
        <v>73423</v>
      </c>
      <c r="O43" s="93">
        <v>61054.470517743306</v>
      </c>
      <c r="P43" s="80">
        <v>84349</v>
      </c>
      <c r="Q43" s="93"/>
      <c r="R43" s="80">
        <v>-17380</v>
      </c>
      <c r="S43" s="80">
        <v>24136</v>
      </c>
      <c r="T43" s="93">
        <v>42918</v>
      </c>
      <c r="U43" s="80">
        <v>1689</v>
      </c>
      <c r="V43" s="93"/>
      <c r="W43" s="80">
        <v>-57891</v>
      </c>
      <c r="X43" s="80">
        <v>40975</v>
      </c>
      <c r="Y43" s="93">
        <v>57335</v>
      </c>
      <c r="Z43" s="80">
        <v>44109</v>
      </c>
      <c r="AA43" s="93"/>
      <c r="AB43" s="80">
        <v>4136.1790639350438</v>
      </c>
      <c r="AC43" s="93">
        <v>32218</v>
      </c>
      <c r="AD43" s="80">
        <v>18988</v>
      </c>
      <c r="AE43" s="80">
        <v>176</v>
      </c>
      <c r="AF43" s="93"/>
      <c r="AG43" s="80">
        <v>-35698</v>
      </c>
      <c r="AH43" s="80">
        <v>-13631</v>
      </c>
      <c r="AI43" s="80">
        <v>8826</v>
      </c>
      <c r="AJ43" s="80">
        <v>661</v>
      </c>
      <c r="AK43" s="93"/>
      <c r="AL43" s="80">
        <v>13595</v>
      </c>
      <c r="AM43" s="80">
        <v>25236</v>
      </c>
      <c r="AN43" s="80">
        <v>7588</v>
      </c>
      <c r="AO43" s="80">
        <v>8744</v>
      </c>
      <c r="AP43" s="93"/>
      <c r="AQ43" s="80">
        <v>11178</v>
      </c>
      <c r="AR43" s="80">
        <v>9462</v>
      </c>
      <c r="AS43" s="80">
        <v>-8542</v>
      </c>
      <c r="AT43" s="80">
        <v>8484</v>
      </c>
      <c r="AU43" s="93"/>
      <c r="AV43" s="80">
        <v>24996</v>
      </c>
      <c r="AW43" s="80">
        <v>8685</v>
      </c>
      <c r="AX43" s="80">
        <v>3430</v>
      </c>
      <c r="AY43" s="80">
        <v>2486</v>
      </c>
      <c r="AZ43" s="93"/>
      <c r="BA43" s="80">
        <v>6543</v>
      </c>
      <c r="BB43" s="80">
        <v>5140</v>
      </c>
      <c r="BC43" s="80">
        <v>15946</v>
      </c>
      <c r="BD43" s="80">
        <v>1560</v>
      </c>
      <c r="BE43" s="93"/>
      <c r="BF43" s="80">
        <v>-4516</v>
      </c>
      <c r="BG43" s="93"/>
      <c r="BH43" s="80">
        <v>-237</v>
      </c>
      <c r="BI43" s="93"/>
      <c r="BJ43" s="80">
        <v>3718</v>
      </c>
      <c r="BK43" s="93"/>
      <c r="BL43" s="80">
        <v>58</v>
      </c>
      <c r="BM43" s="93"/>
      <c r="BN43" s="80">
        <v>1493</v>
      </c>
    </row>
    <row r="44" spans="2:66" ht="15.75" customHeight="1">
      <c r="B44" s="50" t="s">
        <v>509</v>
      </c>
      <c r="C44" s="50" t="s">
        <v>510</v>
      </c>
      <c r="D44" s="93">
        <v>-617</v>
      </c>
      <c r="E44" s="93">
        <v>-1344</v>
      </c>
      <c r="F44" s="93">
        <v>-87</v>
      </c>
      <c r="G44" s="93"/>
      <c r="H44" s="93">
        <v>-170</v>
      </c>
      <c r="I44" s="93">
        <v>-173</v>
      </c>
      <c r="J44" s="93">
        <v>-614.15502575756545</v>
      </c>
      <c r="K44" s="80">
        <v>6.2311075757706931</v>
      </c>
      <c r="L44" s="93"/>
      <c r="M44" s="80">
        <v>154</v>
      </c>
      <c r="N44" s="80">
        <v>10367</v>
      </c>
      <c r="O44" s="93">
        <v>430.72676875000093</v>
      </c>
      <c r="P44" s="80">
        <v>-219</v>
      </c>
      <c r="Q44" s="93"/>
      <c r="R44" s="80">
        <v>-567</v>
      </c>
      <c r="S44" s="80">
        <v>5332</v>
      </c>
      <c r="T44" s="93">
        <v>-1856</v>
      </c>
      <c r="U44" s="80">
        <v>-109</v>
      </c>
      <c r="V44" s="93"/>
      <c r="W44" s="80">
        <v>364</v>
      </c>
      <c r="X44" s="80">
        <v>-94.741321588076971</v>
      </c>
      <c r="Y44" s="93">
        <v>1715</v>
      </c>
      <c r="Z44" s="80">
        <v>202</v>
      </c>
      <c r="AA44" s="93"/>
      <c r="AB44" s="80">
        <v>-3218</v>
      </c>
      <c r="AC44" s="93">
        <v>-403</v>
      </c>
      <c r="AD44" s="80">
        <v>390</v>
      </c>
      <c r="AE44" s="80">
        <v>-235</v>
      </c>
      <c r="AF44" s="93"/>
      <c r="AG44" s="80">
        <v>-440</v>
      </c>
      <c r="AH44" s="80">
        <v>-557</v>
      </c>
      <c r="AI44" s="80">
        <v>-571</v>
      </c>
      <c r="AJ44" s="80">
        <v>-163</v>
      </c>
      <c r="AK44" s="93"/>
      <c r="AL44" s="80">
        <v>276</v>
      </c>
      <c r="AM44" s="80">
        <v>-92</v>
      </c>
      <c r="AN44" s="80">
        <v>-45</v>
      </c>
      <c r="AO44" s="80">
        <v>-26</v>
      </c>
      <c r="AP44" s="93"/>
      <c r="AQ44" s="80">
        <v>-2338</v>
      </c>
      <c r="AR44" s="80">
        <v>-2782</v>
      </c>
      <c r="AS44" s="80">
        <v>-964</v>
      </c>
      <c r="AT44" s="80">
        <v>-60</v>
      </c>
      <c r="AU44" s="93"/>
      <c r="AV44" s="80">
        <v>16714</v>
      </c>
      <c r="AW44" s="80">
        <v>17305</v>
      </c>
      <c r="AX44" s="80">
        <v>12619</v>
      </c>
      <c r="AY44" s="80">
        <v>1082</v>
      </c>
      <c r="AZ44" s="93"/>
      <c r="BA44" s="80">
        <v>-1127</v>
      </c>
      <c r="BB44" s="80">
        <v>-565</v>
      </c>
      <c r="BC44" s="80">
        <v>-755</v>
      </c>
      <c r="BD44" s="80">
        <v>-330</v>
      </c>
      <c r="BE44" s="93"/>
      <c r="BF44" s="80">
        <v>-36767</v>
      </c>
      <c r="BG44" s="93"/>
      <c r="BH44" s="80">
        <v>-5557</v>
      </c>
      <c r="BI44" s="93"/>
      <c r="BJ44" s="80" t="s">
        <v>76</v>
      </c>
      <c r="BK44" s="93"/>
      <c r="BL44" s="80">
        <v>2838</v>
      </c>
      <c r="BM44" s="93"/>
      <c r="BN44" s="80">
        <v>0</v>
      </c>
    </row>
    <row r="45" spans="2:66" ht="15.75" customHeight="1">
      <c r="B45" s="50" t="s">
        <v>162</v>
      </c>
      <c r="C45" s="50" t="s">
        <v>511</v>
      </c>
      <c r="D45" s="93">
        <v>-602</v>
      </c>
      <c r="E45" s="93">
        <v>-83</v>
      </c>
      <c r="F45" s="93">
        <v>4495</v>
      </c>
      <c r="G45" s="93"/>
      <c r="H45" s="93">
        <v>14015</v>
      </c>
      <c r="I45" s="93">
        <v>14151</v>
      </c>
      <c r="J45" s="93">
        <v>21553.992768181815</v>
      </c>
      <c r="K45" s="80">
        <v>4246.0367681818179</v>
      </c>
      <c r="L45" s="93"/>
      <c r="M45" s="80">
        <v>435</v>
      </c>
      <c r="N45" s="80">
        <v>8218</v>
      </c>
      <c r="O45" s="93">
        <v>14944.554706250001</v>
      </c>
      <c r="P45" s="80">
        <v>1000</v>
      </c>
      <c r="Q45" s="93"/>
      <c r="R45" s="80">
        <v>14711</v>
      </c>
      <c r="S45" s="80">
        <v>17325</v>
      </c>
      <c r="T45" s="93">
        <v>13252</v>
      </c>
      <c r="U45" s="80">
        <v>6075</v>
      </c>
      <c r="V45" s="93"/>
      <c r="W45" s="80">
        <v>17465</v>
      </c>
      <c r="X45" s="80">
        <v>10160.661252833364</v>
      </c>
      <c r="Y45" s="93">
        <v>24167</v>
      </c>
      <c r="Z45" s="80">
        <v>-1557</v>
      </c>
      <c r="AA45" s="93"/>
      <c r="AB45" s="80">
        <v>30765</v>
      </c>
      <c r="AC45" s="93">
        <v>23308</v>
      </c>
      <c r="AD45" s="80">
        <v>16863</v>
      </c>
      <c r="AE45" s="80">
        <v>4293</v>
      </c>
      <c r="AF45" s="93"/>
      <c r="AG45" s="80">
        <v>31146</v>
      </c>
      <c r="AH45" s="80">
        <v>30476</v>
      </c>
      <c r="AI45" s="80">
        <v>-873</v>
      </c>
      <c r="AJ45" s="80">
        <v>7472</v>
      </c>
      <c r="AK45" s="93"/>
      <c r="AL45" s="80">
        <v>3157</v>
      </c>
      <c r="AM45" s="80">
        <v>-5378</v>
      </c>
      <c r="AN45" s="80">
        <v>-4091</v>
      </c>
      <c r="AO45" s="80">
        <v>3848</v>
      </c>
      <c r="AP45" s="93"/>
      <c r="AQ45" s="80">
        <v>1718</v>
      </c>
      <c r="AR45" s="80">
        <v>-1744</v>
      </c>
      <c r="AS45" s="80">
        <v>-1646</v>
      </c>
      <c r="AT45" s="80">
        <v>-874</v>
      </c>
      <c r="AU45" s="93"/>
      <c r="AV45" s="80">
        <v>-2769</v>
      </c>
      <c r="AW45" s="80">
        <v>-2437</v>
      </c>
      <c r="AX45" s="80">
        <v>-2397</v>
      </c>
      <c r="AY45" s="80">
        <v>-1646</v>
      </c>
      <c r="AZ45" s="93"/>
      <c r="BA45" s="80">
        <v>-10216</v>
      </c>
      <c r="BB45" s="80">
        <v>-10672</v>
      </c>
      <c r="BC45" s="80">
        <v>-9744</v>
      </c>
      <c r="BD45" s="80">
        <v>-9456</v>
      </c>
      <c r="BE45" s="93"/>
      <c r="BF45" s="80">
        <v>-11317</v>
      </c>
      <c r="BG45" s="93"/>
      <c r="BH45" s="80">
        <v>0</v>
      </c>
      <c r="BI45" s="93"/>
      <c r="BJ45" s="80">
        <v>2321</v>
      </c>
      <c r="BK45" s="93"/>
      <c r="BL45" s="80">
        <v>1709</v>
      </c>
      <c r="BM45" s="93"/>
      <c r="BN45" s="80">
        <v>154</v>
      </c>
    </row>
    <row r="46" spans="2:66" ht="15.75" customHeight="1">
      <c r="B46" s="50" t="s">
        <v>512</v>
      </c>
      <c r="C46" s="50" t="s">
        <v>513</v>
      </c>
      <c r="D46" s="93" t="s">
        <v>76</v>
      </c>
      <c r="E46" s="93" t="s">
        <v>76</v>
      </c>
      <c r="F46" s="93"/>
      <c r="G46" s="93"/>
      <c r="H46" s="93">
        <v>0</v>
      </c>
      <c r="I46" s="93" t="s">
        <v>76</v>
      </c>
      <c r="J46" s="93" t="s">
        <v>76</v>
      </c>
      <c r="K46" s="80" t="s">
        <v>76</v>
      </c>
      <c r="L46" s="93"/>
      <c r="M46" s="80" t="s">
        <v>76</v>
      </c>
      <c r="N46" s="80">
        <v>0</v>
      </c>
      <c r="O46" s="93">
        <v>0</v>
      </c>
      <c r="P46" s="80">
        <v>0</v>
      </c>
      <c r="Q46" s="93"/>
      <c r="R46" s="80" t="s">
        <v>76</v>
      </c>
      <c r="S46" s="80">
        <v>-9233</v>
      </c>
      <c r="T46" s="93"/>
      <c r="U46" s="80"/>
      <c r="V46" s="93"/>
      <c r="W46" s="80" t="s">
        <v>76</v>
      </c>
      <c r="X46" s="80">
        <v>-8436</v>
      </c>
      <c r="Y46" s="93">
        <v>-5937</v>
      </c>
      <c r="Z46" s="80">
        <v>-2020</v>
      </c>
      <c r="AA46" s="93"/>
      <c r="AB46" s="80">
        <v>-28249</v>
      </c>
      <c r="AC46" s="93">
        <v>-17439</v>
      </c>
      <c r="AD46" s="80">
        <v>-5763</v>
      </c>
      <c r="AE46" s="80">
        <v>0</v>
      </c>
      <c r="AF46" s="93"/>
      <c r="AG46" s="80">
        <v>0</v>
      </c>
      <c r="AH46" s="80">
        <v>0</v>
      </c>
      <c r="AI46" s="80">
        <v>-455</v>
      </c>
      <c r="AJ46" s="80">
        <v>-4458</v>
      </c>
      <c r="AK46" s="93"/>
      <c r="AL46" s="80">
        <v>-413</v>
      </c>
      <c r="AM46" s="80">
        <v>5647</v>
      </c>
      <c r="AN46" s="80">
        <v>6284</v>
      </c>
      <c r="AO46" s="80">
        <v>1758</v>
      </c>
      <c r="AP46" s="93"/>
      <c r="AQ46" s="80">
        <v>1323</v>
      </c>
      <c r="AR46" s="80">
        <v>-286</v>
      </c>
      <c r="AS46" s="80">
        <v>-568</v>
      </c>
      <c r="AT46" s="80">
        <v>746</v>
      </c>
      <c r="AU46" s="93"/>
      <c r="AV46" s="80">
        <v>-970</v>
      </c>
      <c r="AW46" s="80">
        <v>-2643</v>
      </c>
      <c r="AX46" s="80">
        <v>-2309</v>
      </c>
      <c r="AY46" s="80">
        <v>-2202</v>
      </c>
      <c r="AZ46" s="93"/>
      <c r="BA46" s="80">
        <v>-7422</v>
      </c>
      <c r="BB46" s="80">
        <v>-9332</v>
      </c>
      <c r="BC46" s="80">
        <v>-8860</v>
      </c>
      <c r="BD46" s="80">
        <v>-2929</v>
      </c>
      <c r="BE46" s="93"/>
      <c r="BF46" s="80">
        <v>18512</v>
      </c>
      <c r="BG46" s="93"/>
      <c r="BH46" s="80">
        <v>-366</v>
      </c>
      <c r="BI46" s="93"/>
      <c r="BJ46" s="80">
        <v>0</v>
      </c>
      <c r="BK46" s="93"/>
      <c r="BL46" s="80">
        <v>0</v>
      </c>
      <c r="BM46" s="93"/>
      <c r="BN46" s="80">
        <v>0</v>
      </c>
    </row>
    <row r="47" spans="2:66" ht="15.75" customHeight="1">
      <c r="B47" s="50" t="s">
        <v>133</v>
      </c>
      <c r="C47" s="50" t="s">
        <v>134</v>
      </c>
      <c r="D47" s="93">
        <v>-3298</v>
      </c>
      <c r="E47" s="93">
        <v>-7155</v>
      </c>
      <c r="F47" s="93">
        <v>-4514</v>
      </c>
      <c r="G47" s="93"/>
      <c r="H47" s="93">
        <v>812</v>
      </c>
      <c r="I47" s="93">
        <v>-2582</v>
      </c>
      <c r="J47" s="93">
        <v>-5409.8756136363636</v>
      </c>
      <c r="K47" s="80">
        <v>-4241.8756136363636</v>
      </c>
      <c r="L47" s="93"/>
      <c r="M47" s="80">
        <v>-8662</v>
      </c>
      <c r="N47" s="80">
        <v>-13044</v>
      </c>
      <c r="O47" s="93">
        <v>-16775.987950000002</v>
      </c>
      <c r="P47" s="80">
        <v>-13783</v>
      </c>
      <c r="Q47" s="93"/>
      <c r="R47" s="80">
        <v>-2094</v>
      </c>
      <c r="S47" s="80">
        <v>-11299</v>
      </c>
      <c r="T47" s="93">
        <v>-12636</v>
      </c>
      <c r="U47" s="80">
        <v>-4239</v>
      </c>
      <c r="V47" s="93"/>
      <c r="W47" s="80">
        <v>2975</v>
      </c>
      <c r="X47" s="80">
        <v>11377.693611111112</v>
      </c>
      <c r="Y47" s="93">
        <v>-11961</v>
      </c>
      <c r="Z47" s="80">
        <v>-9850</v>
      </c>
      <c r="AA47" s="93"/>
      <c r="AB47" s="80">
        <v>2940</v>
      </c>
      <c r="AC47" s="93">
        <v>-8447</v>
      </c>
      <c r="AD47" s="80">
        <v>-10799</v>
      </c>
      <c r="AE47" s="80">
        <v>-4045</v>
      </c>
      <c r="AF47" s="93"/>
      <c r="AG47" s="80">
        <v>-2704</v>
      </c>
      <c r="AH47" s="80">
        <v>-13133</v>
      </c>
      <c r="AI47" s="80">
        <v>-9204</v>
      </c>
      <c r="AJ47" s="80">
        <v>-6584</v>
      </c>
      <c r="AK47" s="93"/>
      <c r="AL47" s="80">
        <v>2804</v>
      </c>
      <c r="AM47" s="80">
        <v>-5936</v>
      </c>
      <c r="AN47" s="80">
        <v>-8347</v>
      </c>
      <c r="AO47" s="80">
        <v>3488</v>
      </c>
      <c r="AP47" s="93"/>
      <c r="AQ47" s="80">
        <v>2787</v>
      </c>
      <c r="AR47" s="80">
        <v>-4551</v>
      </c>
      <c r="AS47" s="80">
        <v>-7154</v>
      </c>
      <c r="AT47" s="80">
        <v>3171</v>
      </c>
      <c r="AU47" s="93"/>
      <c r="AV47" s="80">
        <v>2657</v>
      </c>
      <c r="AW47" s="80">
        <v>-3829</v>
      </c>
      <c r="AX47" s="80">
        <v>-5205</v>
      </c>
      <c r="AY47" s="80">
        <v>2422</v>
      </c>
      <c r="AZ47" s="93"/>
      <c r="BA47" s="80">
        <v>-2359</v>
      </c>
      <c r="BB47" s="80">
        <v>-5912</v>
      </c>
      <c r="BC47" s="80">
        <v>-7854</v>
      </c>
      <c r="BD47" s="80">
        <v>1579</v>
      </c>
      <c r="BE47" s="93"/>
      <c r="BF47" s="80">
        <v>2485</v>
      </c>
      <c r="BG47" s="93"/>
      <c r="BH47" s="80">
        <v>-22</v>
      </c>
      <c r="BI47" s="93"/>
      <c r="BJ47" s="80">
        <v>1316</v>
      </c>
      <c r="BK47" s="93"/>
      <c r="BL47" s="80">
        <v>2635</v>
      </c>
      <c r="BM47" s="93"/>
      <c r="BN47" s="80">
        <v>658</v>
      </c>
    </row>
    <row r="48" spans="2:66" ht="15.75" customHeight="1">
      <c r="B48" s="50" t="s">
        <v>514</v>
      </c>
      <c r="C48" s="50" t="s">
        <v>515</v>
      </c>
      <c r="D48" s="93">
        <v>8545</v>
      </c>
      <c r="E48" s="93">
        <v>7337</v>
      </c>
      <c r="F48" s="93">
        <v>23488</v>
      </c>
      <c r="G48" s="93"/>
      <c r="H48" s="93">
        <v>-17516</v>
      </c>
      <c r="I48" s="93">
        <v>2828</v>
      </c>
      <c r="J48" s="93">
        <v>-20461.7847</v>
      </c>
      <c r="K48" s="80">
        <v>-14536.925300000001</v>
      </c>
      <c r="L48" s="93"/>
      <c r="M48" s="80">
        <v>12052</v>
      </c>
      <c r="N48" s="80">
        <v>49113</v>
      </c>
      <c r="O48" s="93">
        <v>-5042.0722999999998</v>
      </c>
      <c r="P48" s="80">
        <v>-11376</v>
      </c>
      <c r="Q48" s="93"/>
      <c r="R48" s="80">
        <v>-108</v>
      </c>
      <c r="S48" s="80">
        <v>-5518</v>
      </c>
      <c r="T48" s="93">
        <v>-6007</v>
      </c>
      <c r="U48" s="80">
        <v>-14962</v>
      </c>
      <c r="V48" s="93"/>
      <c r="W48" s="80">
        <v>2820</v>
      </c>
      <c r="X48" s="80">
        <v>-10041.440913123794</v>
      </c>
      <c r="Y48" s="93">
        <v>5564</v>
      </c>
      <c r="Z48" s="80">
        <v>47266</v>
      </c>
      <c r="AA48" s="93"/>
      <c r="AB48" s="80">
        <v>-4958</v>
      </c>
      <c r="AC48" s="93">
        <v>-17342</v>
      </c>
      <c r="AD48" s="80">
        <v>-5213</v>
      </c>
      <c r="AE48" s="80">
        <v>1625</v>
      </c>
      <c r="AF48" s="93"/>
      <c r="AG48" s="80">
        <v>-212</v>
      </c>
      <c r="AH48" s="80">
        <v>-3568</v>
      </c>
      <c r="AI48" s="80">
        <v>-2479</v>
      </c>
      <c r="AJ48" s="80">
        <v>-3915</v>
      </c>
      <c r="AK48" s="93"/>
      <c r="AL48" s="80">
        <v>-15500</v>
      </c>
      <c r="AM48" s="80">
        <v>-20558</v>
      </c>
      <c r="AN48" s="80">
        <v>-441</v>
      </c>
      <c r="AO48" s="80">
        <v>-15658</v>
      </c>
      <c r="AP48" s="93"/>
      <c r="AQ48" s="80">
        <v>15540</v>
      </c>
      <c r="AR48" s="80">
        <v>-4820</v>
      </c>
      <c r="AS48" s="80">
        <v>-4274</v>
      </c>
      <c r="AT48" s="80">
        <v>-4283</v>
      </c>
      <c r="AU48" s="93"/>
      <c r="AV48" s="80">
        <v>5353</v>
      </c>
      <c r="AW48" s="80">
        <v>72</v>
      </c>
      <c r="AX48" s="80">
        <v>-260</v>
      </c>
      <c r="AY48" s="80">
        <v>-111</v>
      </c>
      <c r="AZ48" s="93"/>
      <c r="BA48" s="80">
        <v>-7219</v>
      </c>
      <c r="BB48" s="80">
        <v>-5380</v>
      </c>
      <c r="BC48" s="80">
        <v>-7520</v>
      </c>
      <c r="BD48" s="80">
        <v>-4149</v>
      </c>
      <c r="BE48" s="93"/>
      <c r="BF48" s="80">
        <v>-2891</v>
      </c>
      <c r="BG48" s="93"/>
      <c r="BH48" s="80">
        <v>12914</v>
      </c>
      <c r="BI48" s="93"/>
      <c r="BJ48" s="80">
        <v>-2366</v>
      </c>
      <c r="BK48" s="93"/>
      <c r="BL48" s="80">
        <v>0</v>
      </c>
      <c r="BM48" s="93"/>
      <c r="BN48" s="80">
        <v>0</v>
      </c>
    </row>
    <row r="49" spans="2:66" ht="15.75" customHeight="1">
      <c r="B49" s="50" t="s">
        <v>516</v>
      </c>
      <c r="C49" s="50" t="s">
        <v>517</v>
      </c>
      <c r="D49" s="93">
        <v>-8904</v>
      </c>
      <c r="E49" s="93">
        <v>-5057</v>
      </c>
      <c r="F49" s="93">
        <v>-2485</v>
      </c>
      <c r="G49" s="93"/>
      <c r="H49" s="93">
        <v>-8937</v>
      </c>
      <c r="I49" s="93">
        <v>-6546</v>
      </c>
      <c r="J49" s="93">
        <v>-4207</v>
      </c>
      <c r="K49" s="80">
        <v>-2142</v>
      </c>
      <c r="L49" s="93"/>
      <c r="M49" s="80">
        <v>-7799</v>
      </c>
      <c r="N49" s="80">
        <v>-4871</v>
      </c>
      <c r="O49" s="93">
        <v>-3396</v>
      </c>
      <c r="P49" s="80">
        <v>-1949</v>
      </c>
      <c r="Q49" s="93"/>
      <c r="R49" s="80">
        <v>-4082</v>
      </c>
      <c r="S49" s="80">
        <v>19426</v>
      </c>
      <c r="T49" s="93">
        <v>-1765</v>
      </c>
      <c r="U49" s="80">
        <v>-1251</v>
      </c>
      <c r="V49" s="93"/>
      <c r="W49" s="80">
        <v>18581</v>
      </c>
      <c r="X49" s="80">
        <v>3830</v>
      </c>
      <c r="Y49" s="93">
        <v>-7884</v>
      </c>
      <c r="Z49" s="80">
        <v>-14652</v>
      </c>
      <c r="AA49" s="93"/>
      <c r="AB49" s="80">
        <v>-25464</v>
      </c>
      <c r="AC49" s="93">
        <v>-19466</v>
      </c>
      <c r="AD49" s="80">
        <v>3791</v>
      </c>
      <c r="AE49" s="80">
        <v>-62</v>
      </c>
      <c r="AF49" s="93"/>
      <c r="AG49" s="80">
        <v>-42688</v>
      </c>
      <c r="AH49" s="80">
        <v>-18890</v>
      </c>
      <c r="AI49" s="80">
        <v>5960</v>
      </c>
      <c r="AJ49" s="80">
        <v>-7531</v>
      </c>
      <c r="AK49" s="93"/>
      <c r="AL49" s="80">
        <v>0</v>
      </c>
      <c r="AM49" s="80" t="s">
        <v>76</v>
      </c>
      <c r="AN49" s="80" t="s">
        <v>76</v>
      </c>
      <c r="AO49" s="80" t="s">
        <v>76</v>
      </c>
      <c r="AP49" s="93"/>
      <c r="AQ49" s="80">
        <v>0</v>
      </c>
      <c r="AR49" s="80" t="s">
        <v>76</v>
      </c>
      <c r="AS49" s="80" t="s">
        <v>76</v>
      </c>
      <c r="AT49" s="80" t="s">
        <v>76</v>
      </c>
      <c r="AU49" s="93"/>
      <c r="AV49" s="80">
        <v>0</v>
      </c>
      <c r="AW49" s="80" t="s">
        <v>76</v>
      </c>
      <c r="AX49" s="80" t="s">
        <v>76</v>
      </c>
      <c r="AY49" s="80" t="s">
        <v>76</v>
      </c>
      <c r="AZ49" s="93"/>
      <c r="BA49" s="80">
        <v>0</v>
      </c>
      <c r="BB49" s="80" t="s">
        <v>76</v>
      </c>
      <c r="BC49" s="80" t="s">
        <v>76</v>
      </c>
      <c r="BD49" s="80" t="s">
        <v>76</v>
      </c>
      <c r="BE49" s="93"/>
      <c r="BF49" s="80" t="s">
        <v>76</v>
      </c>
      <c r="BG49" s="93"/>
      <c r="BH49" s="80">
        <v>0</v>
      </c>
      <c r="BI49" s="93"/>
      <c r="BJ49" s="80">
        <v>0</v>
      </c>
      <c r="BK49" s="93"/>
      <c r="BL49" s="80">
        <v>0</v>
      </c>
      <c r="BM49" s="93"/>
      <c r="BN49" s="80">
        <v>0</v>
      </c>
    </row>
    <row r="50" spans="2:66" ht="15.75" customHeight="1">
      <c r="B50" s="50" t="s">
        <v>518</v>
      </c>
      <c r="C50" s="50" t="s">
        <v>519</v>
      </c>
      <c r="D50" s="93">
        <v>-3567</v>
      </c>
      <c r="E50" s="93">
        <v>-2975</v>
      </c>
      <c r="F50" s="93">
        <v>-1211</v>
      </c>
      <c r="G50" s="93"/>
      <c r="H50" s="93">
        <v>-5678</v>
      </c>
      <c r="I50" s="93">
        <v>-6576</v>
      </c>
      <c r="J50" s="93">
        <v>4236.130000000001</v>
      </c>
      <c r="K50" s="80">
        <v>6164</v>
      </c>
      <c r="L50" s="93"/>
      <c r="M50" s="80">
        <v>37921</v>
      </c>
      <c r="N50" s="80">
        <v>-11895</v>
      </c>
      <c r="O50" s="93">
        <v>-10751</v>
      </c>
      <c r="P50" s="80">
        <v>436</v>
      </c>
      <c r="Q50" s="93"/>
      <c r="R50" s="80">
        <v>25908</v>
      </c>
      <c r="S50" s="80">
        <v>-222</v>
      </c>
      <c r="T50" s="93">
        <v>18311</v>
      </c>
      <c r="U50" s="80">
        <v>18288</v>
      </c>
      <c r="V50" s="93"/>
      <c r="W50" s="80">
        <v>-5667</v>
      </c>
      <c r="X50" s="80">
        <v>-260</v>
      </c>
      <c r="Y50" s="93">
        <v>4136</v>
      </c>
      <c r="Z50" s="80">
        <v>-670</v>
      </c>
      <c r="AA50" s="93"/>
      <c r="AB50" s="80">
        <v>-657</v>
      </c>
      <c r="AC50" s="93">
        <v>-864</v>
      </c>
      <c r="AD50" s="80">
        <v>-2450</v>
      </c>
      <c r="AE50" s="80">
        <v>-2284</v>
      </c>
      <c r="AF50" s="93"/>
      <c r="AG50" s="80">
        <v>6721</v>
      </c>
      <c r="AH50" s="80">
        <v>430</v>
      </c>
      <c r="AI50" s="80">
        <v>-34</v>
      </c>
      <c r="AJ50" s="80">
        <v>-34</v>
      </c>
      <c r="AK50" s="93"/>
      <c r="AL50" s="80">
        <v>-542</v>
      </c>
      <c r="AM50" s="80">
        <v>3456</v>
      </c>
      <c r="AN50" s="80">
        <v>-485</v>
      </c>
      <c r="AO50" s="80">
        <v>-211</v>
      </c>
      <c r="AP50" s="93"/>
      <c r="AQ50" s="80">
        <v>115</v>
      </c>
      <c r="AR50" s="80">
        <v>-461</v>
      </c>
      <c r="AS50" s="80">
        <v>-453</v>
      </c>
      <c r="AT50" s="80">
        <v>-461</v>
      </c>
      <c r="AU50" s="93"/>
      <c r="AV50" s="80">
        <v>-1335</v>
      </c>
      <c r="AW50" s="80">
        <v>-4976</v>
      </c>
      <c r="AX50" s="80">
        <v>-800</v>
      </c>
      <c r="AY50" s="80">
        <v>-800</v>
      </c>
      <c r="AZ50" s="93"/>
      <c r="BA50" s="80">
        <v>-240</v>
      </c>
      <c r="BB50" s="80">
        <v>548</v>
      </c>
      <c r="BC50" s="80">
        <v>-271</v>
      </c>
      <c r="BD50" s="80">
        <v>-1310</v>
      </c>
      <c r="BE50" s="93"/>
      <c r="BF50" s="80">
        <v>-295</v>
      </c>
      <c r="BG50" s="93"/>
      <c r="BH50" s="80">
        <v>344</v>
      </c>
      <c r="BI50" s="93"/>
      <c r="BJ50" s="80">
        <v>622</v>
      </c>
      <c r="BK50" s="93"/>
      <c r="BL50" s="80">
        <v>-1419</v>
      </c>
      <c r="BM50" s="93"/>
      <c r="BN50" s="80">
        <v>5732</v>
      </c>
    </row>
    <row r="51" spans="2:66" ht="15.75" customHeight="1">
      <c r="B51" s="50" t="s">
        <v>520</v>
      </c>
      <c r="C51" s="50" t="s">
        <v>521</v>
      </c>
      <c r="D51" s="93" t="s">
        <v>76</v>
      </c>
      <c r="E51" s="93">
        <v>0</v>
      </c>
      <c r="F51" s="93">
        <v>0</v>
      </c>
      <c r="G51" s="93"/>
      <c r="H51" s="93">
        <v>0</v>
      </c>
      <c r="I51" s="93" t="s">
        <v>76</v>
      </c>
      <c r="J51" s="93" t="s">
        <v>76</v>
      </c>
      <c r="K51" s="80" t="s">
        <v>76</v>
      </c>
      <c r="L51" s="93"/>
      <c r="M51" s="80" t="s">
        <v>76</v>
      </c>
      <c r="N51" s="80" t="s">
        <v>76</v>
      </c>
      <c r="O51" s="93">
        <v>-8</v>
      </c>
      <c r="P51" s="80" t="s">
        <v>76</v>
      </c>
      <c r="Q51" s="93"/>
      <c r="R51" s="80" t="s">
        <v>76</v>
      </c>
      <c r="S51" s="80" t="s">
        <v>76</v>
      </c>
      <c r="T51" s="93" t="s">
        <v>76</v>
      </c>
      <c r="U51" s="80" t="s">
        <v>76</v>
      </c>
      <c r="V51" s="93"/>
      <c r="W51" s="80" t="s">
        <v>76</v>
      </c>
      <c r="X51" s="80">
        <v>47649</v>
      </c>
      <c r="Y51" s="93" t="s">
        <v>76</v>
      </c>
      <c r="Z51" s="80">
        <v>0</v>
      </c>
      <c r="AA51" s="93"/>
      <c r="AB51" s="80">
        <v>0</v>
      </c>
      <c r="AC51" s="93">
        <v>0</v>
      </c>
      <c r="AD51" s="80">
        <v>0</v>
      </c>
      <c r="AE51" s="80">
        <v>0</v>
      </c>
      <c r="AF51" s="93"/>
      <c r="AG51" s="80">
        <v>0</v>
      </c>
      <c r="AH51" s="80">
        <v>0</v>
      </c>
      <c r="AI51" s="80">
        <v>0</v>
      </c>
      <c r="AJ51" s="228">
        <v>0</v>
      </c>
      <c r="AK51" s="339"/>
      <c r="AL51" s="228">
        <v>0</v>
      </c>
      <c r="AM51" s="80" t="s">
        <v>76</v>
      </c>
      <c r="AN51" s="80" t="s">
        <v>76</v>
      </c>
      <c r="AO51" s="80" t="s">
        <v>76</v>
      </c>
      <c r="AP51" s="93"/>
      <c r="AQ51" s="80">
        <v>0</v>
      </c>
      <c r="AR51" s="80" t="s">
        <v>76</v>
      </c>
      <c r="AS51" s="80" t="s">
        <v>76</v>
      </c>
      <c r="AT51" s="80" t="s">
        <v>76</v>
      </c>
      <c r="AU51" s="93"/>
      <c r="AV51" s="80">
        <v>0</v>
      </c>
      <c r="AW51" s="80" t="s">
        <v>76</v>
      </c>
      <c r="AX51" s="80" t="s">
        <v>76</v>
      </c>
      <c r="AY51" s="80" t="s">
        <v>76</v>
      </c>
      <c r="AZ51" s="93"/>
      <c r="BA51" s="80">
        <v>0</v>
      </c>
      <c r="BB51" s="80" t="s">
        <v>76</v>
      </c>
      <c r="BC51" s="80" t="s">
        <v>76</v>
      </c>
      <c r="BD51" s="80" t="s">
        <v>76</v>
      </c>
      <c r="BE51" s="93"/>
      <c r="BF51" s="80" t="s">
        <v>76</v>
      </c>
      <c r="BG51" s="93"/>
      <c r="BH51" s="80">
        <v>0</v>
      </c>
      <c r="BI51" s="93"/>
      <c r="BJ51" s="80">
        <v>0</v>
      </c>
      <c r="BK51" s="93"/>
      <c r="BL51" s="80">
        <v>3132</v>
      </c>
      <c r="BM51" s="93"/>
      <c r="BN51" s="80">
        <v>71</v>
      </c>
    </row>
    <row r="52" spans="2:66" ht="15.75" customHeight="1">
      <c r="B52" s="50" t="s">
        <v>522</v>
      </c>
      <c r="C52" s="50" t="s">
        <v>523</v>
      </c>
      <c r="D52" s="93">
        <v>-40</v>
      </c>
      <c r="E52" s="93">
        <v>0</v>
      </c>
      <c r="F52" s="93">
        <v>0</v>
      </c>
      <c r="G52" s="93"/>
      <c r="H52" s="93">
        <v>-238</v>
      </c>
      <c r="I52" s="93">
        <v>-238</v>
      </c>
      <c r="J52" s="93">
        <v>-237</v>
      </c>
      <c r="K52" s="80">
        <v>-212</v>
      </c>
      <c r="L52" s="93"/>
      <c r="M52" s="80">
        <v>-156</v>
      </c>
      <c r="N52" s="80">
        <v>-584</v>
      </c>
      <c r="O52" s="93" t="s">
        <v>76</v>
      </c>
      <c r="P52" s="80">
        <v>-2</v>
      </c>
      <c r="Q52" s="93"/>
      <c r="R52" s="80">
        <v>-2005</v>
      </c>
      <c r="S52" s="80">
        <v>93468</v>
      </c>
      <c r="T52" s="93">
        <v>-209</v>
      </c>
      <c r="U52" s="80">
        <v>-64</v>
      </c>
      <c r="V52" s="93"/>
      <c r="W52" s="80">
        <v>-347</v>
      </c>
      <c r="X52" s="80">
        <v>-260</v>
      </c>
      <c r="Y52" s="93">
        <v>-145</v>
      </c>
      <c r="Z52" s="80">
        <v>-69</v>
      </c>
      <c r="AA52" s="93"/>
      <c r="AB52" s="80">
        <v>-1444</v>
      </c>
      <c r="AC52" s="93">
        <v>0</v>
      </c>
      <c r="AD52" s="80">
        <v>0</v>
      </c>
      <c r="AE52" s="80">
        <v>0</v>
      </c>
      <c r="AF52" s="93"/>
      <c r="AG52" s="80">
        <v>0</v>
      </c>
      <c r="AH52" s="80">
        <v>0</v>
      </c>
      <c r="AI52" s="80">
        <v>0</v>
      </c>
      <c r="AJ52" s="228">
        <v>0</v>
      </c>
      <c r="AK52" s="339"/>
      <c r="AL52" s="228">
        <v>0</v>
      </c>
      <c r="AM52" s="80" t="s">
        <v>76</v>
      </c>
      <c r="AN52" s="80" t="s">
        <v>76</v>
      </c>
      <c r="AO52" s="80" t="s">
        <v>76</v>
      </c>
      <c r="AP52" s="93"/>
      <c r="AQ52" s="80">
        <v>0</v>
      </c>
      <c r="AR52" s="80" t="s">
        <v>76</v>
      </c>
      <c r="AS52" s="80" t="s">
        <v>76</v>
      </c>
      <c r="AT52" s="80" t="s">
        <v>76</v>
      </c>
      <c r="AU52" s="93"/>
      <c r="AV52" s="80" t="s">
        <v>76</v>
      </c>
      <c r="AW52" s="80" t="s">
        <v>76</v>
      </c>
      <c r="AX52" s="80" t="s">
        <v>76</v>
      </c>
      <c r="AY52" s="80" t="s">
        <v>76</v>
      </c>
      <c r="AZ52" s="93"/>
      <c r="BA52" s="80">
        <v>0</v>
      </c>
      <c r="BB52" s="80" t="s">
        <v>76</v>
      </c>
      <c r="BC52" s="80" t="s">
        <v>76</v>
      </c>
      <c r="BD52" s="80" t="s">
        <v>76</v>
      </c>
      <c r="BE52" s="93"/>
      <c r="BF52" s="80" t="s">
        <v>76</v>
      </c>
      <c r="BG52" s="93"/>
      <c r="BH52" s="80">
        <v>0</v>
      </c>
      <c r="BI52" s="93"/>
      <c r="BJ52" s="80">
        <v>0</v>
      </c>
      <c r="BK52" s="93"/>
      <c r="BL52" s="80">
        <v>0</v>
      </c>
      <c r="BM52" s="93"/>
      <c r="BN52" s="80">
        <v>0</v>
      </c>
    </row>
    <row r="53" spans="2:66" ht="15.75" customHeight="1">
      <c r="B53" s="50" t="s">
        <v>524</v>
      </c>
      <c r="C53" s="50" t="s">
        <v>525</v>
      </c>
      <c r="D53" s="93">
        <v>103447</v>
      </c>
      <c r="E53" s="93">
        <v>64888</v>
      </c>
      <c r="F53" s="93">
        <v>64888</v>
      </c>
      <c r="G53" s="93"/>
      <c r="H53" s="93">
        <v>269802</v>
      </c>
      <c r="I53" s="93">
        <v>88581</v>
      </c>
      <c r="J53" s="93">
        <v>83862</v>
      </c>
      <c r="K53" s="80">
        <v>9169</v>
      </c>
      <c r="L53" s="93"/>
      <c r="M53" s="80">
        <v>263825</v>
      </c>
      <c r="N53" s="80">
        <v>185298</v>
      </c>
      <c r="O53" s="93">
        <v>161397</v>
      </c>
      <c r="P53" s="80">
        <v>118267</v>
      </c>
      <c r="Q53" s="93"/>
      <c r="R53" s="80">
        <v>210568</v>
      </c>
      <c r="S53" s="80" t="s">
        <v>76</v>
      </c>
      <c r="T53" s="93">
        <v>94337</v>
      </c>
      <c r="U53" s="80">
        <v>85274</v>
      </c>
      <c r="V53" s="93"/>
      <c r="W53" s="80">
        <v>-140658</v>
      </c>
      <c r="X53" s="80"/>
      <c r="Y53" s="93"/>
      <c r="Z53" s="80"/>
      <c r="AA53" s="93"/>
      <c r="AB53" s="80">
        <v>0</v>
      </c>
      <c r="AC53" s="93">
        <v>0</v>
      </c>
      <c r="AD53" s="80">
        <v>0</v>
      </c>
      <c r="AE53" s="80">
        <v>0</v>
      </c>
      <c r="AF53" s="93"/>
      <c r="AG53" s="80">
        <v>0</v>
      </c>
      <c r="AH53" s="80">
        <v>0</v>
      </c>
      <c r="AI53" s="80">
        <v>0</v>
      </c>
      <c r="AJ53" s="228">
        <v>0</v>
      </c>
      <c r="AK53" s="339"/>
      <c r="AL53" s="228">
        <v>0</v>
      </c>
      <c r="AM53" s="80" t="s">
        <v>76</v>
      </c>
      <c r="AN53" s="80" t="s">
        <v>76</v>
      </c>
      <c r="AO53" s="80" t="s">
        <v>76</v>
      </c>
      <c r="AP53" s="93"/>
      <c r="AQ53" s="80"/>
      <c r="AR53" s="80" t="s">
        <v>76</v>
      </c>
      <c r="AS53" s="80" t="s">
        <v>76</v>
      </c>
      <c r="AT53" s="80" t="s">
        <v>76</v>
      </c>
      <c r="AU53" s="93"/>
      <c r="AV53" s="80" t="s">
        <v>76</v>
      </c>
      <c r="AW53" s="80" t="s">
        <v>76</v>
      </c>
      <c r="AX53" s="80" t="s">
        <v>76</v>
      </c>
      <c r="AY53" s="80" t="s">
        <v>76</v>
      </c>
      <c r="AZ53" s="93"/>
      <c r="BA53" s="80"/>
      <c r="BB53" s="80" t="s">
        <v>76</v>
      </c>
      <c r="BC53" s="80" t="s">
        <v>76</v>
      </c>
      <c r="BD53" s="80" t="s">
        <v>76</v>
      </c>
      <c r="BE53" s="93"/>
      <c r="BF53" s="80" t="s">
        <v>76</v>
      </c>
      <c r="BG53" s="93"/>
      <c r="BH53" s="80" t="s">
        <v>76</v>
      </c>
      <c r="BI53" s="93"/>
      <c r="BJ53" s="80" t="s">
        <v>76</v>
      </c>
      <c r="BK53" s="93"/>
      <c r="BL53" s="80" t="s">
        <v>76</v>
      </c>
      <c r="BM53" s="93"/>
      <c r="BN53" s="80" t="s">
        <v>76</v>
      </c>
    </row>
    <row r="54" spans="2:66" ht="15.75" customHeight="1">
      <c r="B54" s="50" t="s">
        <v>526</v>
      </c>
      <c r="C54" s="50" t="s">
        <v>527</v>
      </c>
      <c r="D54" s="93">
        <v>-48721</v>
      </c>
      <c r="E54" s="93">
        <v>-37117</v>
      </c>
      <c r="F54" s="93">
        <v>-21557</v>
      </c>
      <c r="G54" s="93"/>
      <c r="H54" s="93">
        <v>-67772</v>
      </c>
      <c r="I54" s="93">
        <v>-52047</v>
      </c>
      <c r="J54" s="93">
        <v>-38180</v>
      </c>
      <c r="K54" s="80">
        <v>-22857.599999999999</v>
      </c>
      <c r="L54" s="93"/>
      <c r="M54" s="80">
        <v>-102622</v>
      </c>
      <c r="N54" s="80">
        <v>-81637</v>
      </c>
      <c r="O54" s="93">
        <v>-73111</v>
      </c>
      <c r="P54" s="80">
        <v>-46546</v>
      </c>
      <c r="Q54" s="93"/>
      <c r="R54" s="80">
        <v>-116997</v>
      </c>
      <c r="S54" s="80">
        <v>-75995</v>
      </c>
      <c r="T54" s="93">
        <v>-58176</v>
      </c>
      <c r="U54" s="80">
        <v>-18391</v>
      </c>
      <c r="V54" s="93"/>
      <c r="W54" s="80">
        <v>-50843</v>
      </c>
      <c r="X54" s="80">
        <v>-43072</v>
      </c>
      <c r="Y54" s="93"/>
      <c r="Z54" s="80"/>
      <c r="AA54" s="93"/>
      <c r="AB54" s="80">
        <v>0</v>
      </c>
      <c r="AC54" s="93">
        <v>0</v>
      </c>
      <c r="AD54" s="80">
        <v>0</v>
      </c>
      <c r="AE54" s="80">
        <v>0</v>
      </c>
      <c r="AF54" s="93"/>
      <c r="AG54" s="80">
        <v>0</v>
      </c>
      <c r="AH54" s="80">
        <v>0</v>
      </c>
      <c r="AI54" s="80">
        <v>0</v>
      </c>
      <c r="AJ54" s="228">
        <v>0</v>
      </c>
      <c r="AK54" s="339"/>
      <c r="AL54" s="228">
        <v>0</v>
      </c>
      <c r="AM54" s="80" t="s">
        <v>76</v>
      </c>
      <c r="AN54" s="80" t="s">
        <v>76</v>
      </c>
      <c r="AO54" s="80" t="s">
        <v>76</v>
      </c>
      <c r="AP54" s="93"/>
      <c r="AQ54" s="80"/>
      <c r="AR54" s="80" t="s">
        <v>76</v>
      </c>
      <c r="AS54" s="80" t="s">
        <v>76</v>
      </c>
      <c r="AT54" s="80" t="s">
        <v>76</v>
      </c>
      <c r="AU54" s="93"/>
      <c r="AV54" s="80" t="s">
        <v>76</v>
      </c>
      <c r="AW54" s="80" t="s">
        <v>76</v>
      </c>
      <c r="AX54" s="80" t="s">
        <v>76</v>
      </c>
      <c r="AY54" s="80" t="s">
        <v>76</v>
      </c>
      <c r="AZ54" s="93"/>
      <c r="BA54" s="80"/>
      <c r="BB54" s="80" t="s">
        <v>76</v>
      </c>
      <c r="BC54" s="80" t="s">
        <v>76</v>
      </c>
      <c r="BD54" s="80" t="s">
        <v>76</v>
      </c>
      <c r="BE54" s="93"/>
      <c r="BF54" s="80" t="s">
        <v>76</v>
      </c>
      <c r="BG54" s="93"/>
      <c r="BH54" s="80" t="s">
        <v>76</v>
      </c>
      <c r="BI54" s="93"/>
      <c r="BJ54" s="80" t="s">
        <v>76</v>
      </c>
      <c r="BK54" s="93"/>
      <c r="BL54" s="80" t="s">
        <v>76</v>
      </c>
      <c r="BM54" s="93"/>
      <c r="BN54" s="80" t="s">
        <v>76</v>
      </c>
    </row>
    <row r="55" spans="2:66" ht="15" customHeight="1" thickBot="1">
      <c r="B55" s="425" t="s">
        <v>528</v>
      </c>
      <c r="C55" s="63" t="s">
        <v>529</v>
      </c>
      <c r="D55" s="91">
        <v>0</v>
      </c>
      <c r="E55" s="91">
        <v>0</v>
      </c>
      <c r="F55" s="91">
        <v>-4852</v>
      </c>
      <c r="G55" s="93"/>
      <c r="H55" s="91">
        <v>-6157</v>
      </c>
      <c r="I55" s="91" t="s">
        <v>76</v>
      </c>
      <c r="J55" s="91" t="s">
        <v>76</v>
      </c>
      <c r="K55" s="64" t="s">
        <v>76</v>
      </c>
      <c r="L55" s="93"/>
      <c r="M55" s="64">
        <v>-146948</v>
      </c>
      <c r="N55" s="64">
        <v>-146948</v>
      </c>
      <c r="O55" s="91">
        <v>-146948</v>
      </c>
      <c r="P55" s="64">
        <v>-146948</v>
      </c>
      <c r="Q55" s="93"/>
      <c r="R55" s="64">
        <v>-144747</v>
      </c>
      <c r="S55" s="64">
        <v>-144747</v>
      </c>
      <c r="T55" s="91">
        <v>-142211</v>
      </c>
      <c r="U55" s="64">
        <v>-142211</v>
      </c>
      <c r="V55" s="93"/>
      <c r="W55" s="64"/>
      <c r="X55" s="64"/>
      <c r="Y55" s="91"/>
      <c r="Z55" s="64"/>
      <c r="AA55" s="93"/>
      <c r="AB55" s="80">
        <v>0</v>
      </c>
      <c r="AC55" s="93">
        <v>0</v>
      </c>
      <c r="AD55" s="80">
        <v>0</v>
      </c>
      <c r="AE55" s="64">
        <v>0</v>
      </c>
      <c r="AF55" s="93"/>
      <c r="AG55" s="80">
        <v>0</v>
      </c>
      <c r="AH55" s="80">
        <v>0</v>
      </c>
      <c r="AI55" s="64">
        <v>0</v>
      </c>
      <c r="AJ55" s="228">
        <v>0</v>
      </c>
      <c r="AK55" s="339"/>
      <c r="AL55" s="228">
        <v>0</v>
      </c>
      <c r="AM55" s="64" t="s">
        <v>76</v>
      </c>
      <c r="AN55" s="64" t="s">
        <v>76</v>
      </c>
      <c r="AO55" s="64" t="s">
        <v>76</v>
      </c>
      <c r="AP55" s="93"/>
      <c r="AQ55" s="64"/>
      <c r="AR55" s="64" t="s">
        <v>76</v>
      </c>
      <c r="AS55" s="64" t="s">
        <v>76</v>
      </c>
      <c r="AT55" s="80" t="s">
        <v>76</v>
      </c>
      <c r="AU55" s="93"/>
      <c r="AV55" s="80" t="s">
        <v>76</v>
      </c>
      <c r="AW55" s="80" t="s">
        <v>76</v>
      </c>
      <c r="AX55" s="80" t="s">
        <v>76</v>
      </c>
      <c r="AY55" s="80" t="s">
        <v>76</v>
      </c>
      <c r="AZ55" s="93"/>
      <c r="BA55" s="64"/>
      <c r="BB55" s="80" t="s">
        <v>76</v>
      </c>
      <c r="BC55" s="80" t="s">
        <v>76</v>
      </c>
      <c r="BD55" s="80" t="s">
        <v>76</v>
      </c>
      <c r="BE55" s="93"/>
      <c r="BF55" s="80" t="s">
        <v>76</v>
      </c>
      <c r="BG55" s="93"/>
      <c r="BH55" s="80" t="s">
        <v>76</v>
      </c>
      <c r="BI55" s="93"/>
      <c r="BJ55" s="80" t="s">
        <v>76</v>
      </c>
      <c r="BK55" s="93"/>
      <c r="BL55" s="80" t="s">
        <v>76</v>
      </c>
      <c r="BM55" s="93"/>
      <c r="BN55" s="80" t="s">
        <v>76</v>
      </c>
    </row>
    <row r="56" spans="2:66" s="42" customFormat="1" ht="15" customHeight="1" thickBot="1">
      <c r="B56" s="60" t="s">
        <v>530</v>
      </c>
      <c r="C56" s="61" t="s">
        <v>531</v>
      </c>
      <c r="D56" s="62">
        <f>SUM(D37:D55)+D11</f>
        <v>23468</v>
      </c>
      <c r="E56" s="62">
        <f>SUM(E37:E55)+E11</f>
        <v>48848</v>
      </c>
      <c r="F56" s="62">
        <f>SUM(F37:F55)+F11</f>
        <v>116859</v>
      </c>
      <c r="G56" s="93"/>
      <c r="H56" s="62">
        <v>85343</v>
      </c>
      <c r="I56" s="62">
        <v>-24895</v>
      </c>
      <c r="J56" s="62">
        <f>SUM(J36:J55)</f>
        <v>1294.2143000162469</v>
      </c>
      <c r="K56" s="62">
        <f>SUM(K36:K55)</f>
        <v>-34763.993244293546</v>
      </c>
      <c r="L56" s="93"/>
      <c r="M56" s="62">
        <f>SUM(M36:M55)</f>
        <v>60410</v>
      </c>
      <c r="N56" s="62">
        <f>SUM(N36:N55)</f>
        <v>9522</v>
      </c>
      <c r="O56" s="62">
        <f>SUM(O36:O55)</f>
        <v>-70541.588514513394</v>
      </c>
      <c r="P56" s="62">
        <f>SUM(P36:P55)</f>
        <v>-90376</v>
      </c>
      <c r="Q56" s="93"/>
      <c r="R56" s="62">
        <f>SUM(R36:R55)</f>
        <v>339812</v>
      </c>
      <c r="S56" s="62">
        <f>SUM(S36:S55)</f>
        <v>-78602</v>
      </c>
      <c r="T56" s="62">
        <f>SUM(T36:T55)</f>
        <v>58142</v>
      </c>
      <c r="U56" s="62">
        <f>SUM(U36:U55)</f>
        <v>54250</v>
      </c>
      <c r="V56" s="93"/>
      <c r="W56" s="62">
        <f>SUM(W36:W55)</f>
        <v>144152</v>
      </c>
      <c r="X56" s="62">
        <f>SUM(X36:X55)</f>
        <v>-149758.21597315371</v>
      </c>
      <c r="Y56" s="62">
        <f>SUM(Y36:Y55)</f>
        <v>375098</v>
      </c>
      <c r="Z56" s="62">
        <f>SUM(Z36:Z55)</f>
        <v>386854</v>
      </c>
      <c r="AA56" s="93"/>
      <c r="AB56" s="89">
        <f>SUM(AB36:AB55)</f>
        <v>672692.35812787013</v>
      </c>
      <c r="AC56" s="89">
        <f>SUM(AC36:AC55)+AC11</f>
        <v>253534</v>
      </c>
      <c r="AD56" s="89">
        <f>SUM(AD36:AD55)+AD11</f>
        <v>223026</v>
      </c>
      <c r="AE56" s="62">
        <f>SUM(AE36:AE55)+AE11</f>
        <v>241851</v>
      </c>
      <c r="AF56" s="93"/>
      <c r="AG56" s="89">
        <f>SUM(AG36:AG55)</f>
        <v>214832</v>
      </c>
      <c r="AH56" s="89">
        <f>SUM(AH36:AH55)</f>
        <v>165508</v>
      </c>
      <c r="AI56" s="89">
        <f>SUM(AI36:AI55)</f>
        <v>120638</v>
      </c>
      <c r="AJ56" s="89">
        <f>SUM(AJ36:AJ55)+AJ11</f>
        <v>92934</v>
      </c>
      <c r="AK56" s="339"/>
      <c r="AL56" s="89">
        <f>SUM(AL36:AL55)</f>
        <v>33110</v>
      </c>
      <c r="AM56" s="62">
        <f>SUM(AM36:AM55)+AM11</f>
        <v>-56178</v>
      </c>
      <c r="AN56" s="62">
        <f>SUM(AN36:AN55)+AN11</f>
        <v>-30924</v>
      </c>
      <c r="AO56" s="62">
        <f>SUM(AO36:AO55)+AO11</f>
        <v>-28383</v>
      </c>
      <c r="AP56" s="93"/>
      <c r="AQ56" s="62">
        <f>SUM(AQ36:AQ55)</f>
        <v>16104</v>
      </c>
      <c r="AR56" s="62">
        <f>SUM(AR36:AR55)+AR11</f>
        <v>-59306</v>
      </c>
      <c r="AS56" s="62">
        <f>SUM(AS36:AS55)+AS11</f>
        <v>-84897</v>
      </c>
      <c r="AT56" s="89">
        <f>SUM(AT36:AT55)+AT11</f>
        <v>2879</v>
      </c>
      <c r="AU56" s="93"/>
      <c r="AV56" s="89">
        <f>SUM(AV36:AV55)</f>
        <v>124250</v>
      </c>
      <c r="AW56" s="89">
        <f>SUM(AW36:AW55)+AW11</f>
        <v>42726</v>
      </c>
      <c r="AX56" s="89">
        <f>SUM(AX36:AX55)+AX11</f>
        <v>3718</v>
      </c>
      <c r="AY56" s="89">
        <f>SUM(AY36:AY55)+AY11</f>
        <v>2146</v>
      </c>
      <c r="AZ56" s="93"/>
      <c r="BA56" s="62">
        <f>SUM(BA36:BA55)</f>
        <v>-18112</v>
      </c>
      <c r="BB56" s="89">
        <f>SUM(BB36:BB55)+BB11</f>
        <v>-100004</v>
      </c>
      <c r="BC56" s="89">
        <f>SUM(BC36:BC55)+BC11</f>
        <v>-37528</v>
      </c>
      <c r="BD56" s="89">
        <f>SUM(BD36:BD55)+BD11</f>
        <v>-23820</v>
      </c>
      <c r="BE56" s="93"/>
      <c r="BF56" s="89">
        <f>SUM(BF36:BF55)</f>
        <v>-258</v>
      </c>
      <c r="BG56" s="93"/>
      <c r="BH56" s="62">
        <f>SUM(BH36:BH55)</f>
        <v>111242</v>
      </c>
      <c r="BI56" s="93"/>
      <c r="BJ56" s="62">
        <f>SUM(BJ36:BJ55)</f>
        <v>-54678</v>
      </c>
      <c r="BK56" s="93"/>
      <c r="BL56" s="62">
        <f>SUM(BL36:BL55)</f>
        <v>-71006</v>
      </c>
      <c r="BM56" s="93"/>
      <c r="BN56" s="62">
        <f>SUM(BN36:BN55)</f>
        <v>-99216</v>
      </c>
    </row>
    <row r="57" spans="2:66" ht="15" customHeight="1" thickBot="1">
      <c r="B57" s="69" t="s">
        <v>532</v>
      </c>
      <c r="C57" s="70" t="s">
        <v>533</v>
      </c>
      <c r="D57" s="202"/>
      <c r="E57" s="202">
        <v>-4330</v>
      </c>
      <c r="F57" s="202">
        <v>-4330</v>
      </c>
      <c r="G57" s="93"/>
      <c r="H57" s="202">
        <v>-13808</v>
      </c>
      <c r="I57" s="202">
        <v>-12756</v>
      </c>
      <c r="J57" s="202">
        <v>-10983</v>
      </c>
      <c r="K57" s="71">
        <v>-2920</v>
      </c>
      <c r="L57" s="93"/>
      <c r="M57" s="71">
        <v>-22972</v>
      </c>
      <c r="N57" s="71">
        <v>-20452</v>
      </c>
      <c r="O57" s="202">
        <v>-8622</v>
      </c>
      <c r="P57" s="71">
        <v>-3386</v>
      </c>
      <c r="Q57" s="93"/>
      <c r="R57" s="71">
        <v>-46028</v>
      </c>
      <c r="S57" s="71">
        <v>-45115.289031052002</v>
      </c>
      <c r="T57" s="202">
        <v>-38368</v>
      </c>
      <c r="U57" s="71">
        <v>-10744</v>
      </c>
      <c r="V57" s="93"/>
      <c r="W57" s="71">
        <v>-28707</v>
      </c>
      <c r="X57" s="71">
        <v>-24587</v>
      </c>
      <c r="Y57" s="202">
        <v>-5937</v>
      </c>
      <c r="Z57" s="71">
        <v>-2020</v>
      </c>
      <c r="AA57" s="93"/>
      <c r="AB57" s="71">
        <v>-28249</v>
      </c>
      <c r="AC57" s="202">
        <v>0</v>
      </c>
      <c r="AD57" s="71">
        <v>0</v>
      </c>
      <c r="AE57" s="71">
        <v>0</v>
      </c>
      <c r="AF57" s="93"/>
      <c r="AG57" s="71">
        <v>0</v>
      </c>
      <c r="AH57" s="71">
        <v>0</v>
      </c>
      <c r="AI57" s="71">
        <v>0</v>
      </c>
      <c r="AJ57" s="71">
        <v>0</v>
      </c>
      <c r="AK57" s="339"/>
      <c r="AL57" s="71"/>
      <c r="AM57" s="71"/>
      <c r="AN57" s="71"/>
      <c r="AO57" s="71"/>
      <c r="AP57" s="93"/>
      <c r="AQ57" s="71"/>
      <c r="AR57" s="71"/>
      <c r="AS57" s="71"/>
      <c r="AT57" s="71"/>
      <c r="AU57" s="93"/>
      <c r="AV57" s="71"/>
      <c r="AW57" s="71"/>
      <c r="AX57" s="71"/>
      <c r="AY57" s="71"/>
      <c r="AZ57" s="93"/>
      <c r="BA57" s="71"/>
      <c r="BB57" s="71"/>
      <c r="BC57" s="71"/>
      <c r="BD57" s="71"/>
      <c r="BE57" s="93"/>
      <c r="BF57" s="71"/>
      <c r="BG57" s="93"/>
      <c r="BH57" s="72"/>
      <c r="BI57" s="93"/>
      <c r="BJ57" s="72"/>
      <c r="BK57" s="93"/>
      <c r="BL57" s="73"/>
      <c r="BM57" s="93"/>
      <c r="BN57" s="73"/>
    </row>
    <row r="58" spans="2:66" s="42" customFormat="1" ht="15" customHeight="1" thickBot="1">
      <c r="B58" s="60" t="s">
        <v>534</v>
      </c>
      <c r="C58" s="61" t="s">
        <v>535</v>
      </c>
      <c r="D58" s="62">
        <f t="shared" ref="D58:BN58" si="3">D57+D56</f>
        <v>23468</v>
      </c>
      <c r="E58" s="62">
        <f t="shared" si="3"/>
        <v>44518</v>
      </c>
      <c r="F58" s="62">
        <f t="shared" si="3"/>
        <v>112529</v>
      </c>
      <c r="G58" s="299"/>
      <c r="H58" s="62">
        <f t="shared" si="3"/>
        <v>71535</v>
      </c>
      <c r="I58" s="62">
        <f t="shared" si="3"/>
        <v>-37651</v>
      </c>
      <c r="J58" s="62">
        <f t="shared" si="3"/>
        <v>-9688.7856999837531</v>
      </c>
      <c r="K58" s="62">
        <f t="shared" si="3"/>
        <v>-37683.993244293546</v>
      </c>
      <c r="L58" s="93"/>
      <c r="M58" s="62">
        <f t="shared" si="3"/>
        <v>37438</v>
      </c>
      <c r="N58" s="62">
        <f t="shared" si="3"/>
        <v>-10930</v>
      </c>
      <c r="O58" s="62">
        <f t="shared" si="3"/>
        <v>-79163.588514513394</v>
      </c>
      <c r="P58" s="62">
        <f t="shared" si="3"/>
        <v>-93762</v>
      </c>
      <c r="Q58" s="93"/>
      <c r="R58" s="62">
        <f t="shared" si="3"/>
        <v>293784</v>
      </c>
      <c r="S58" s="62">
        <f t="shared" si="3"/>
        <v>-123717.289031052</v>
      </c>
      <c r="T58" s="62">
        <f t="shared" si="3"/>
        <v>19774</v>
      </c>
      <c r="U58" s="62">
        <f t="shared" si="3"/>
        <v>43506</v>
      </c>
      <c r="V58" s="93"/>
      <c r="W58" s="62">
        <f t="shared" si="3"/>
        <v>115445</v>
      </c>
      <c r="X58" s="62">
        <f t="shared" si="3"/>
        <v>-174345.21597315371</v>
      </c>
      <c r="Y58" s="62">
        <f t="shared" si="3"/>
        <v>369161</v>
      </c>
      <c r="Z58" s="62">
        <f t="shared" si="3"/>
        <v>384834</v>
      </c>
      <c r="AA58" s="299"/>
      <c r="AB58" s="62">
        <f t="shared" si="3"/>
        <v>644443.35812787013</v>
      </c>
      <c r="AC58" s="62">
        <f t="shared" si="3"/>
        <v>253534</v>
      </c>
      <c r="AD58" s="62">
        <f t="shared" si="3"/>
        <v>223026</v>
      </c>
      <c r="AE58" s="62">
        <f t="shared" si="3"/>
        <v>241851</v>
      </c>
      <c r="AF58" s="93"/>
      <c r="AG58" s="62">
        <f t="shared" si="3"/>
        <v>214832</v>
      </c>
      <c r="AH58" s="62">
        <f t="shared" si="3"/>
        <v>165508</v>
      </c>
      <c r="AI58" s="62">
        <f t="shared" si="3"/>
        <v>120638</v>
      </c>
      <c r="AJ58" s="62">
        <f t="shared" si="3"/>
        <v>92934</v>
      </c>
      <c r="AK58" s="339"/>
      <c r="AL58" s="62">
        <f t="shared" si="3"/>
        <v>33110</v>
      </c>
      <c r="AM58" s="62">
        <f t="shared" si="3"/>
        <v>-56178</v>
      </c>
      <c r="AN58" s="62">
        <f t="shared" si="3"/>
        <v>-30924</v>
      </c>
      <c r="AO58" s="62">
        <f t="shared" si="3"/>
        <v>-28383</v>
      </c>
      <c r="AP58" s="93"/>
      <c r="AQ58" s="62">
        <f t="shared" si="3"/>
        <v>16104</v>
      </c>
      <c r="AR58" s="62">
        <f t="shared" si="3"/>
        <v>-59306</v>
      </c>
      <c r="AS58" s="62">
        <f t="shared" si="3"/>
        <v>-84897</v>
      </c>
      <c r="AT58" s="62">
        <f t="shared" si="3"/>
        <v>2879</v>
      </c>
      <c r="AU58" s="93"/>
      <c r="AV58" s="62">
        <f t="shared" si="3"/>
        <v>124250</v>
      </c>
      <c r="AW58" s="62">
        <f t="shared" si="3"/>
        <v>42726</v>
      </c>
      <c r="AX58" s="62">
        <f t="shared" si="3"/>
        <v>3718</v>
      </c>
      <c r="AY58" s="62">
        <f t="shared" si="3"/>
        <v>2146</v>
      </c>
      <c r="AZ58" s="93"/>
      <c r="BA58" s="62">
        <f t="shared" si="3"/>
        <v>-18112</v>
      </c>
      <c r="BB58" s="62">
        <f>BB57+BB56</f>
        <v>-100004</v>
      </c>
      <c r="BC58" s="62">
        <f>BC57+BC56</f>
        <v>-37528</v>
      </c>
      <c r="BD58" s="62">
        <f t="shared" si="3"/>
        <v>-23820</v>
      </c>
      <c r="BE58" s="93"/>
      <c r="BF58" s="62">
        <f t="shared" si="3"/>
        <v>-258</v>
      </c>
      <c r="BG58" s="93"/>
      <c r="BH58" s="62">
        <f t="shared" si="3"/>
        <v>111242</v>
      </c>
      <c r="BI58" s="93"/>
      <c r="BJ58" s="62">
        <f t="shared" si="3"/>
        <v>-54678</v>
      </c>
      <c r="BK58" s="93"/>
      <c r="BL58" s="62">
        <f t="shared" si="3"/>
        <v>-71006</v>
      </c>
      <c r="BM58" s="93"/>
      <c r="BN58" s="62">
        <f t="shared" si="3"/>
        <v>-99216</v>
      </c>
    </row>
    <row r="59" spans="2:66" ht="15" customHeight="1" thickBot="1">
      <c r="B59" s="65"/>
      <c r="C59" s="66"/>
      <c r="D59" s="200"/>
      <c r="E59" s="200"/>
      <c r="F59" s="200"/>
      <c r="G59" s="299"/>
      <c r="H59" s="200"/>
      <c r="I59" s="200"/>
      <c r="J59" s="200"/>
      <c r="K59" s="67"/>
      <c r="L59" s="93"/>
      <c r="M59" s="67"/>
      <c r="N59" s="67"/>
      <c r="O59" s="204"/>
      <c r="P59" s="65"/>
      <c r="Q59" s="300"/>
      <c r="R59" s="67"/>
      <c r="S59" s="67"/>
      <c r="T59" s="206"/>
      <c r="U59" s="67"/>
      <c r="V59" s="93"/>
      <c r="W59" s="67"/>
      <c r="X59" s="67"/>
      <c r="Y59" s="200"/>
      <c r="Z59" s="67"/>
      <c r="AA59" s="299"/>
      <c r="AB59" s="67"/>
      <c r="AC59" s="200"/>
      <c r="AD59" s="67"/>
      <c r="AE59" s="67"/>
      <c r="AF59" s="93"/>
      <c r="AG59" s="67"/>
      <c r="AH59" s="67"/>
      <c r="AI59" s="67"/>
      <c r="AJ59" s="67"/>
      <c r="AK59" s="339"/>
      <c r="AL59" s="67"/>
      <c r="AM59" s="67"/>
      <c r="AN59" s="67"/>
      <c r="AO59" s="67"/>
      <c r="AP59" s="93"/>
      <c r="AQ59" s="67"/>
      <c r="AR59" s="67"/>
      <c r="AS59" s="67"/>
      <c r="AT59" s="67"/>
      <c r="AU59" s="93"/>
      <c r="AV59" s="67"/>
      <c r="AW59" s="67"/>
      <c r="AX59" s="67"/>
      <c r="AY59" s="67"/>
      <c r="AZ59" s="93"/>
      <c r="BA59" s="67"/>
      <c r="BB59" s="67"/>
      <c r="BC59" s="67"/>
      <c r="BD59" s="67"/>
      <c r="BE59" s="93"/>
      <c r="BF59" s="67"/>
      <c r="BG59" s="93"/>
      <c r="BH59" s="67"/>
      <c r="BI59" s="299"/>
      <c r="BJ59" s="67"/>
      <c r="BK59" s="93"/>
      <c r="BL59" s="67"/>
      <c r="BM59" s="299"/>
      <c r="BN59" s="67"/>
    </row>
    <row r="60" spans="2:66" ht="15" customHeight="1" thickBot="1">
      <c r="B60" s="60" t="s">
        <v>536</v>
      </c>
      <c r="C60" s="61" t="s">
        <v>537</v>
      </c>
      <c r="D60" s="62"/>
      <c r="E60" s="62"/>
      <c r="F60" s="62"/>
      <c r="G60" s="299"/>
      <c r="H60" s="62"/>
      <c r="I60" s="62"/>
      <c r="J60" s="62"/>
      <c r="K60" s="62"/>
      <c r="L60" s="299"/>
      <c r="M60" s="62"/>
      <c r="N60" s="62"/>
      <c r="O60" s="62"/>
      <c r="P60" s="62"/>
      <c r="Q60" s="299"/>
      <c r="R60" s="62"/>
      <c r="S60" s="62"/>
      <c r="T60" s="62"/>
      <c r="U60" s="62"/>
      <c r="V60" s="93"/>
      <c r="W60" s="62"/>
      <c r="X60" s="62"/>
      <c r="Y60" s="62"/>
      <c r="Z60" s="62"/>
      <c r="AA60" s="299"/>
      <c r="AB60" s="62"/>
      <c r="AC60" s="62"/>
      <c r="AD60" s="62"/>
      <c r="AE60" s="62"/>
      <c r="AF60" s="299"/>
      <c r="AG60" s="62"/>
      <c r="AH60" s="62"/>
      <c r="AI60" s="62"/>
      <c r="AJ60" s="62"/>
      <c r="AK60" s="339"/>
      <c r="AL60" s="62"/>
      <c r="AM60" s="62"/>
      <c r="AN60" s="62"/>
      <c r="AO60" s="62"/>
      <c r="AP60" s="93"/>
      <c r="AQ60" s="62"/>
      <c r="AR60" s="62"/>
      <c r="AS60" s="62"/>
      <c r="AT60" s="62"/>
      <c r="AU60" s="93"/>
      <c r="AV60" s="62"/>
      <c r="AW60" s="62"/>
      <c r="AX60" s="62"/>
      <c r="AY60" s="62"/>
      <c r="AZ60" s="93"/>
      <c r="BA60" s="62"/>
      <c r="BB60" s="62"/>
      <c r="BC60" s="62"/>
      <c r="BD60" s="62"/>
      <c r="BE60" s="93"/>
      <c r="BF60" s="62"/>
      <c r="BG60" s="299"/>
      <c r="BH60" s="62"/>
      <c r="BI60" s="299"/>
      <c r="BJ60" s="62"/>
      <c r="BK60" s="299"/>
      <c r="BL60" s="62"/>
      <c r="BM60" s="299"/>
      <c r="BN60" s="62"/>
    </row>
    <row r="61" spans="2:66" ht="15.75" customHeight="1">
      <c r="B61" s="54" t="s">
        <v>538</v>
      </c>
      <c r="C61" s="54" t="s">
        <v>539</v>
      </c>
      <c r="D61" s="201">
        <v>-36111</v>
      </c>
      <c r="E61" s="201">
        <v>-23499</v>
      </c>
      <c r="F61" s="201">
        <v>-15753</v>
      </c>
      <c r="G61" s="93"/>
      <c r="H61" s="201">
        <v>-79973</v>
      </c>
      <c r="I61" s="201">
        <v>-46603</v>
      </c>
      <c r="J61" s="201">
        <v>-36417</v>
      </c>
      <c r="K61" s="86">
        <v>-23484</v>
      </c>
      <c r="L61" s="93"/>
      <c r="M61" s="86">
        <v>-68405</v>
      </c>
      <c r="N61" s="86">
        <v>-40484</v>
      </c>
      <c r="O61" s="201">
        <v>-24309</v>
      </c>
      <c r="P61" s="86">
        <v>-15027</v>
      </c>
      <c r="Q61" s="93"/>
      <c r="R61" s="86">
        <v>-60783</v>
      </c>
      <c r="S61" s="86">
        <v>-30183</v>
      </c>
      <c r="T61" s="201">
        <v>-23118</v>
      </c>
      <c r="U61" s="86">
        <v>-16681</v>
      </c>
      <c r="V61" s="93"/>
      <c r="W61" s="86">
        <v>-50843</v>
      </c>
      <c r="X61" s="86">
        <v>-35594</v>
      </c>
      <c r="Y61" s="201">
        <v>-29502</v>
      </c>
      <c r="Z61" s="86">
        <v>-5732</v>
      </c>
      <c r="AA61" s="93"/>
      <c r="AB61" s="86">
        <v>-18712</v>
      </c>
      <c r="AC61" s="201">
        <v>-12213</v>
      </c>
      <c r="AD61" s="86">
        <v>-11273</v>
      </c>
      <c r="AE61" s="86">
        <v>-8009</v>
      </c>
      <c r="AF61" s="93"/>
      <c r="AG61" s="86">
        <v>-25087</v>
      </c>
      <c r="AH61" s="86">
        <v>-17790</v>
      </c>
      <c r="AI61" s="86">
        <v>-10085</v>
      </c>
      <c r="AJ61" s="86">
        <v>-6975</v>
      </c>
      <c r="AK61" s="339"/>
      <c r="AL61" s="86">
        <v>-43670</v>
      </c>
      <c r="AM61" s="86">
        <v>-28427</v>
      </c>
      <c r="AN61" s="86">
        <v>-13155</v>
      </c>
      <c r="AO61" s="86">
        <v>-5485</v>
      </c>
      <c r="AP61" s="93"/>
      <c r="AQ61" s="86">
        <v>-43105</v>
      </c>
      <c r="AR61" s="86">
        <v>-27263</v>
      </c>
      <c r="AS61" s="86">
        <v>-13197</v>
      </c>
      <c r="AT61" s="86">
        <v>-6979</v>
      </c>
      <c r="AU61" s="93"/>
      <c r="AV61" s="86">
        <v>-25478</v>
      </c>
      <c r="AW61" s="86">
        <v>-21599</v>
      </c>
      <c r="AX61" s="86">
        <v>-2709</v>
      </c>
      <c r="AY61" s="86">
        <v>-530</v>
      </c>
      <c r="AZ61" s="93"/>
      <c r="BA61" s="86">
        <v>-1104</v>
      </c>
      <c r="BB61" s="86">
        <v>-1007</v>
      </c>
      <c r="BC61" s="86">
        <v>-897</v>
      </c>
      <c r="BD61" s="86">
        <v>-501</v>
      </c>
      <c r="BE61" s="93"/>
      <c r="BF61" s="86">
        <v>-1800</v>
      </c>
      <c r="BG61" s="93"/>
      <c r="BH61" s="86">
        <v>-2413</v>
      </c>
      <c r="BI61" s="93"/>
      <c r="BJ61" s="86">
        <v>-3383</v>
      </c>
      <c r="BK61" s="93"/>
      <c r="BL61" s="86">
        <v>-4338</v>
      </c>
      <c r="BM61" s="93"/>
      <c r="BN61" s="86">
        <v>-4151</v>
      </c>
    </row>
    <row r="62" spans="2:66" ht="15.75" customHeight="1">
      <c r="B62" s="50" t="s">
        <v>540</v>
      </c>
      <c r="C62" s="50" t="s">
        <v>541</v>
      </c>
      <c r="D62" s="93" t="s">
        <v>76</v>
      </c>
      <c r="E62" s="93">
        <v>0</v>
      </c>
      <c r="F62" s="93" t="s">
        <v>76</v>
      </c>
      <c r="G62" s="93"/>
      <c r="H62" s="93">
        <v>0</v>
      </c>
      <c r="I62" s="93" t="s">
        <v>76</v>
      </c>
      <c r="J62" s="93" t="s">
        <v>76</v>
      </c>
      <c r="K62" s="80">
        <v>0</v>
      </c>
      <c r="L62" s="93"/>
      <c r="M62" s="80" t="s">
        <v>76</v>
      </c>
      <c r="N62" s="80" t="s">
        <v>76</v>
      </c>
      <c r="O62" s="93" t="s">
        <v>76</v>
      </c>
      <c r="P62" s="80" t="s">
        <v>76</v>
      </c>
      <c r="Q62" s="93"/>
      <c r="R62" s="80" t="s">
        <v>76</v>
      </c>
      <c r="S62" s="80" t="s">
        <v>76</v>
      </c>
      <c r="T62" s="93" t="s">
        <v>76</v>
      </c>
      <c r="U62" s="80" t="s">
        <v>76</v>
      </c>
      <c r="V62" s="93"/>
      <c r="W62" s="80" t="s">
        <v>76</v>
      </c>
      <c r="X62" s="80"/>
      <c r="Y62" s="93"/>
      <c r="Z62" s="80"/>
      <c r="AA62" s="93"/>
      <c r="AB62" s="80">
        <v>-55192</v>
      </c>
      <c r="AC62" s="93">
        <v>-38641</v>
      </c>
      <c r="AD62" s="80">
        <v>-23445</v>
      </c>
      <c r="AE62" s="80">
        <v>-9766</v>
      </c>
      <c r="AF62" s="93"/>
      <c r="AG62" s="80">
        <v>-24173</v>
      </c>
      <c r="AH62" s="80">
        <v>-11994</v>
      </c>
      <c r="AI62" s="80">
        <v>-8337</v>
      </c>
      <c r="AJ62" s="80">
        <v>-3734</v>
      </c>
      <c r="AK62" s="339"/>
      <c r="AL62" s="80">
        <v>-28211</v>
      </c>
      <c r="AM62" s="80">
        <v>-22269</v>
      </c>
      <c r="AN62" s="80">
        <v>-17185</v>
      </c>
      <c r="AO62" s="80">
        <v>-7867</v>
      </c>
      <c r="AP62" s="93"/>
      <c r="AQ62" s="80">
        <v>-23861</v>
      </c>
      <c r="AR62" s="80">
        <v>-17851</v>
      </c>
      <c r="AS62" s="80">
        <v>-11922</v>
      </c>
      <c r="AT62" s="80">
        <v>-14883</v>
      </c>
      <c r="AU62" s="93"/>
      <c r="AV62" s="80">
        <v>-119150</v>
      </c>
      <c r="AW62" s="80">
        <v>-109800</v>
      </c>
      <c r="AX62" s="80">
        <v>-7937</v>
      </c>
      <c r="AY62" s="80">
        <v>-4240</v>
      </c>
      <c r="AZ62" s="93"/>
      <c r="BA62" s="80">
        <v>-10745</v>
      </c>
      <c r="BB62" s="80">
        <v>-7296</v>
      </c>
      <c r="BC62" s="80">
        <v>-5366</v>
      </c>
      <c r="BD62" s="80">
        <v>-761</v>
      </c>
      <c r="BE62" s="93"/>
      <c r="BF62" s="80">
        <v>-30629</v>
      </c>
      <c r="BG62" s="93"/>
      <c r="BH62" s="80">
        <v>-20859</v>
      </c>
      <c r="BI62" s="93"/>
      <c r="BJ62" s="80">
        <v>-24957</v>
      </c>
      <c r="BK62" s="93"/>
      <c r="BL62" s="80">
        <v>-29806</v>
      </c>
      <c r="BM62" s="93"/>
      <c r="BN62" s="80">
        <v>-35146</v>
      </c>
    </row>
    <row r="63" spans="2:66" ht="15.75" customHeight="1">
      <c r="B63" s="50" t="s">
        <v>542</v>
      </c>
      <c r="C63" s="50" t="s">
        <v>543</v>
      </c>
      <c r="D63" s="93">
        <v>-3065</v>
      </c>
      <c r="E63" s="93">
        <v>-2104</v>
      </c>
      <c r="F63" s="93">
        <v>-8315</v>
      </c>
      <c r="G63" s="93"/>
      <c r="H63" s="93">
        <v>41050</v>
      </c>
      <c r="I63" s="93">
        <v>12278</v>
      </c>
      <c r="J63" s="93">
        <v>7448</v>
      </c>
      <c r="K63" s="80">
        <v>5639</v>
      </c>
      <c r="L63" s="93"/>
      <c r="M63" s="80">
        <v>40559</v>
      </c>
      <c r="N63" s="80">
        <v>27686</v>
      </c>
      <c r="O63" s="93">
        <v>23629.167999999998</v>
      </c>
      <c r="P63" s="80">
        <v>7113</v>
      </c>
      <c r="Q63" s="93"/>
      <c r="R63" s="80">
        <v>110962</v>
      </c>
      <c r="S63" s="80">
        <v>105478</v>
      </c>
      <c r="T63" s="93">
        <v>95947</v>
      </c>
      <c r="U63" s="80">
        <v>62124</v>
      </c>
      <c r="V63" s="93"/>
      <c r="W63" s="80">
        <v>-36892</v>
      </c>
      <c r="X63" s="80">
        <v>36472.6976</v>
      </c>
      <c r="Y63" s="93">
        <v>31544</v>
      </c>
      <c r="Z63" s="80">
        <v>9225</v>
      </c>
      <c r="AA63" s="93"/>
      <c r="AB63" s="80">
        <v>2782</v>
      </c>
      <c r="AC63" s="93">
        <v>-2111</v>
      </c>
      <c r="AD63" s="80">
        <v>2965.3660731142118</v>
      </c>
      <c r="AE63" s="80">
        <v>1061.3604540091001</v>
      </c>
      <c r="AF63" s="93"/>
      <c r="AG63" s="80">
        <v>7483</v>
      </c>
      <c r="AH63" s="80">
        <v>-4011.8160098620883</v>
      </c>
      <c r="AI63" s="80">
        <v>2096</v>
      </c>
      <c r="AJ63" s="80">
        <v>353</v>
      </c>
      <c r="AK63" s="339"/>
      <c r="AL63" s="80">
        <v>21737</v>
      </c>
      <c r="AM63" s="80">
        <v>20079</v>
      </c>
      <c r="AN63" s="80">
        <v>3933</v>
      </c>
      <c r="AO63" s="80">
        <v>-11735</v>
      </c>
      <c r="AP63" s="93"/>
      <c r="AQ63" s="80">
        <v>-4001</v>
      </c>
      <c r="AR63" s="80">
        <v>6159</v>
      </c>
      <c r="AS63" s="80">
        <v>6236</v>
      </c>
      <c r="AT63" s="80">
        <v>3692</v>
      </c>
      <c r="AU63" s="93"/>
      <c r="AV63" s="80">
        <v>125090</v>
      </c>
      <c r="AW63" s="80">
        <v>124728</v>
      </c>
      <c r="AX63" s="80">
        <v>24803</v>
      </c>
      <c r="AY63" s="80">
        <v>5457</v>
      </c>
      <c r="AZ63" s="93"/>
      <c r="BA63" s="80">
        <v>172960</v>
      </c>
      <c r="BB63" s="80">
        <v>199719</v>
      </c>
      <c r="BC63" s="80">
        <v>212870</v>
      </c>
      <c r="BD63" s="80">
        <v>121394</v>
      </c>
      <c r="BE63" s="93"/>
      <c r="BF63" s="80">
        <v>-27482</v>
      </c>
      <c r="BG63" s="93"/>
      <c r="BH63" s="80">
        <v>1222</v>
      </c>
      <c r="BI63" s="93"/>
      <c r="BJ63" s="80">
        <v>-4035</v>
      </c>
      <c r="BK63" s="93"/>
      <c r="BL63" s="80">
        <v>0</v>
      </c>
      <c r="BM63" s="93"/>
      <c r="BN63" s="80" t="s">
        <v>76</v>
      </c>
    </row>
    <row r="64" spans="2:66" ht="15.75" customHeight="1">
      <c r="B64" s="50" t="s">
        <v>544</v>
      </c>
      <c r="C64" s="50" t="s">
        <v>545</v>
      </c>
      <c r="D64" s="93" t="s">
        <v>76</v>
      </c>
      <c r="E64" s="93" t="s">
        <v>76</v>
      </c>
      <c r="F64" s="93" t="s">
        <v>76</v>
      </c>
      <c r="G64" s="93"/>
      <c r="H64" s="93">
        <v>0</v>
      </c>
      <c r="I64" s="93" t="s">
        <v>76</v>
      </c>
      <c r="J64" s="93" t="s">
        <v>76</v>
      </c>
      <c r="K64" s="80" t="s">
        <v>76</v>
      </c>
      <c r="L64" s="93"/>
      <c r="M64" s="80" t="s">
        <v>76</v>
      </c>
      <c r="N64" s="80" t="s">
        <v>76</v>
      </c>
      <c r="O64" s="93" t="s">
        <v>76</v>
      </c>
      <c r="P64" s="80" t="s">
        <v>76</v>
      </c>
      <c r="Q64" s="93"/>
      <c r="R64" s="80">
        <v>4865</v>
      </c>
      <c r="S64" s="80" t="s">
        <v>76</v>
      </c>
      <c r="T64" s="93" t="s">
        <v>76</v>
      </c>
      <c r="U64" s="80" t="s">
        <v>76</v>
      </c>
      <c r="V64" s="93"/>
      <c r="W64" s="80">
        <v>-1994</v>
      </c>
      <c r="X64" s="80">
        <v>-1994</v>
      </c>
      <c r="Y64" s="93">
        <v>-1994</v>
      </c>
      <c r="Z64" s="80" t="s">
        <v>76</v>
      </c>
      <c r="AA64" s="93"/>
      <c r="AB64" s="80">
        <v>0</v>
      </c>
      <c r="AC64" s="93">
        <v>0</v>
      </c>
      <c r="AD64" s="80">
        <v>0</v>
      </c>
      <c r="AE64" s="80">
        <v>0</v>
      </c>
      <c r="AF64" s="93"/>
      <c r="AG64" s="80">
        <v>0</v>
      </c>
      <c r="AH64" s="80">
        <v>-4127</v>
      </c>
      <c r="AI64" s="80">
        <v>-4127</v>
      </c>
      <c r="AJ64" s="80">
        <v>-2087</v>
      </c>
      <c r="AK64" s="93"/>
      <c r="AL64" s="80">
        <v>-49</v>
      </c>
      <c r="AM64" s="80" t="s">
        <v>76</v>
      </c>
      <c r="AN64" s="80" t="s">
        <v>76</v>
      </c>
      <c r="AO64" s="80" t="s">
        <v>76</v>
      </c>
      <c r="AP64" s="93"/>
      <c r="AQ64" s="80">
        <v>0</v>
      </c>
      <c r="AR64" s="80">
        <v>-13672</v>
      </c>
      <c r="AS64" s="80">
        <v>0</v>
      </c>
      <c r="AT64" s="80">
        <v>0</v>
      </c>
      <c r="AU64" s="93"/>
      <c r="AV64" s="80">
        <v>0</v>
      </c>
      <c r="AW64" s="80">
        <v>0</v>
      </c>
      <c r="AX64" s="80">
        <v>0</v>
      </c>
      <c r="AY64" s="80">
        <v>0</v>
      </c>
      <c r="AZ64" s="93"/>
      <c r="BA64" s="80">
        <v>0</v>
      </c>
      <c r="BB64" s="80" t="s">
        <v>76</v>
      </c>
      <c r="BC64" s="80" t="s">
        <v>76</v>
      </c>
      <c r="BD64" s="80">
        <v>0</v>
      </c>
      <c r="BE64" s="93"/>
      <c r="BF64" s="80">
        <v>-25903</v>
      </c>
      <c r="BG64" s="93"/>
      <c r="BH64" s="80">
        <v>-14463</v>
      </c>
      <c r="BI64" s="93"/>
      <c r="BJ64" s="80">
        <v>0</v>
      </c>
      <c r="BK64" s="93"/>
      <c r="BL64" s="80">
        <v>0</v>
      </c>
      <c r="BM64" s="93"/>
      <c r="BN64" s="80">
        <v>-3234</v>
      </c>
    </row>
    <row r="65" spans="2:66" ht="15.75" customHeight="1">
      <c r="B65" s="50" t="s">
        <v>546</v>
      </c>
      <c r="C65" s="50" t="s">
        <v>547</v>
      </c>
      <c r="D65" s="93" t="s">
        <v>76</v>
      </c>
      <c r="E65" s="93" t="s">
        <v>76</v>
      </c>
      <c r="F65" s="93" t="s">
        <v>76</v>
      </c>
      <c r="G65" s="93"/>
      <c r="H65" s="93">
        <v>12</v>
      </c>
      <c r="I65" s="93">
        <v>12</v>
      </c>
      <c r="J65" s="93">
        <v>12</v>
      </c>
      <c r="K65" s="80">
        <v>12</v>
      </c>
      <c r="L65" s="93"/>
      <c r="M65" s="80" t="s">
        <v>76</v>
      </c>
      <c r="N65" s="80" t="s">
        <v>76</v>
      </c>
      <c r="O65" s="93" t="s">
        <v>76</v>
      </c>
      <c r="P65" s="80" t="s">
        <v>76</v>
      </c>
      <c r="Q65" s="93"/>
      <c r="R65" s="80" t="s">
        <v>76</v>
      </c>
      <c r="S65" s="80" t="s">
        <v>76</v>
      </c>
      <c r="T65" s="93" t="s">
        <v>76</v>
      </c>
      <c r="U65" s="80" t="s">
        <v>76</v>
      </c>
      <c r="V65" s="93"/>
      <c r="W65" s="80" t="s">
        <v>76</v>
      </c>
      <c r="X65" s="80" t="s">
        <v>76</v>
      </c>
      <c r="Y65" s="93" t="s">
        <v>76</v>
      </c>
      <c r="Z65" s="80" t="s">
        <v>76</v>
      </c>
      <c r="AA65" s="93"/>
      <c r="AB65" s="80">
        <v>0</v>
      </c>
      <c r="AC65" s="93">
        <v>0</v>
      </c>
      <c r="AD65" s="80">
        <v>0</v>
      </c>
      <c r="AE65" s="80">
        <v>0</v>
      </c>
      <c r="AF65" s="93"/>
      <c r="AG65" s="80">
        <v>1071</v>
      </c>
      <c r="AH65" s="80">
        <v>1071</v>
      </c>
      <c r="AI65" s="80">
        <v>0</v>
      </c>
      <c r="AJ65" s="80"/>
      <c r="AK65" s="93"/>
      <c r="AL65" s="80">
        <v>0</v>
      </c>
      <c r="AM65" s="80" t="s">
        <v>76</v>
      </c>
      <c r="AN65" s="80" t="s">
        <v>76</v>
      </c>
      <c r="AO65" s="80" t="s">
        <v>76</v>
      </c>
      <c r="AP65" s="93"/>
      <c r="AQ65" s="80">
        <v>0</v>
      </c>
      <c r="AR65" s="80">
        <v>0</v>
      </c>
      <c r="AS65" s="80">
        <v>0</v>
      </c>
      <c r="AT65" s="80">
        <v>0</v>
      </c>
      <c r="AU65" s="93"/>
      <c r="AV65" s="80">
        <v>0</v>
      </c>
      <c r="AW65" s="80">
        <v>0</v>
      </c>
      <c r="AX65" s="80">
        <v>0</v>
      </c>
      <c r="AY65" s="80">
        <v>0</v>
      </c>
      <c r="AZ65" s="93"/>
      <c r="BA65" s="80">
        <v>0</v>
      </c>
      <c r="BB65" s="80">
        <v>12593</v>
      </c>
      <c r="BC65" s="80">
        <v>5505</v>
      </c>
      <c r="BD65" s="80">
        <v>5505</v>
      </c>
      <c r="BE65" s="93"/>
      <c r="BF65" s="80">
        <v>0</v>
      </c>
      <c r="BG65" s="93"/>
      <c r="BH65" s="80">
        <v>0</v>
      </c>
      <c r="BI65" s="93"/>
      <c r="BJ65" s="80">
        <v>0</v>
      </c>
      <c r="BK65" s="93"/>
      <c r="BL65" s="80">
        <v>0</v>
      </c>
      <c r="BM65" s="93"/>
      <c r="BN65" s="80">
        <v>0</v>
      </c>
    </row>
    <row r="66" spans="2:66" ht="15.75" customHeight="1">
      <c r="B66" s="50" t="s">
        <v>548</v>
      </c>
      <c r="C66" s="50" t="s">
        <v>549</v>
      </c>
      <c r="D66" s="93" t="s">
        <v>76</v>
      </c>
      <c r="E66" s="93" t="s">
        <v>76</v>
      </c>
      <c r="F66" s="93" t="s">
        <v>76</v>
      </c>
      <c r="G66" s="93"/>
      <c r="H66" s="93">
        <v>0</v>
      </c>
      <c r="I66" s="93" t="s">
        <v>76</v>
      </c>
      <c r="J66" s="93" t="s">
        <v>76</v>
      </c>
      <c r="K66" s="80" t="s">
        <v>76</v>
      </c>
      <c r="L66" s="93"/>
      <c r="M66" s="80" t="s">
        <v>76</v>
      </c>
      <c r="N66" s="80" t="s">
        <v>76</v>
      </c>
      <c r="O66" s="93" t="s">
        <v>76</v>
      </c>
      <c r="P66" s="80" t="s">
        <v>76</v>
      </c>
      <c r="Q66" s="93"/>
      <c r="R66" s="80" t="s">
        <v>76</v>
      </c>
      <c r="S66" s="80" t="s">
        <v>76</v>
      </c>
      <c r="T66" s="93" t="s">
        <v>76</v>
      </c>
      <c r="U66" s="80" t="s">
        <v>76</v>
      </c>
      <c r="V66" s="93"/>
      <c r="W66" s="80" t="s">
        <v>76</v>
      </c>
      <c r="X66" s="80" t="s">
        <v>76</v>
      </c>
      <c r="Y66" s="93" t="s">
        <v>76</v>
      </c>
      <c r="Z66" s="80" t="s">
        <v>76</v>
      </c>
      <c r="AA66" s="93"/>
      <c r="AB66" s="80">
        <v>-164247</v>
      </c>
      <c r="AC66" s="93">
        <v>0</v>
      </c>
      <c r="AD66" s="80">
        <v>0</v>
      </c>
      <c r="AE66" s="80">
        <v>0</v>
      </c>
      <c r="AF66" s="93"/>
      <c r="AG66" s="80">
        <v>0</v>
      </c>
      <c r="AH66" s="80">
        <v>0</v>
      </c>
      <c r="AI66" s="80">
        <v>0</v>
      </c>
      <c r="AJ66" s="80"/>
      <c r="AK66" s="93"/>
      <c r="AL66" s="80">
        <v>0</v>
      </c>
      <c r="AM66" s="80" t="s">
        <v>76</v>
      </c>
      <c r="AN66" s="80" t="s">
        <v>76</v>
      </c>
      <c r="AO66" s="80" t="s">
        <v>76</v>
      </c>
      <c r="AP66" s="93"/>
      <c r="AQ66" s="80">
        <v>0</v>
      </c>
      <c r="AR66" s="80">
        <v>0</v>
      </c>
      <c r="AS66" s="80">
        <v>0</v>
      </c>
      <c r="AT66" s="80">
        <v>0</v>
      </c>
      <c r="AU66" s="93"/>
      <c r="AV66" s="80">
        <v>0</v>
      </c>
      <c r="AW66" s="80">
        <v>0</v>
      </c>
      <c r="AX66" s="80">
        <v>0</v>
      </c>
      <c r="AY66" s="80">
        <v>0</v>
      </c>
      <c r="AZ66" s="93"/>
      <c r="BA66" s="80">
        <v>0</v>
      </c>
      <c r="BB66" s="80">
        <v>0</v>
      </c>
      <c r="BC66" s="80">
        <v>0</v>
      </c>
      <c r="BD66" s="80"/>
      <c r="BE66" s="93"/>
      <c r="BF66" s="80">
        <v>0</v>
      </c>
      <c r="BG66" s="93"/>
      <c r="BH66" s="80">
        <v>0</v>
      </c>
      <c r="BI66" s="93"/>
      <c r="BJ66" s="80">
        <v>0</v>
      </c>
      <c r="BK66" s="93"/>
      <c r="BL66" s="80">
        <v>0</v>
      </c>
      <c r="BM66" s="93"/>
      <c r="BN66" s="80">
        <v>0</v>
      </c>
    </row>
    <row r="67" spans="2:66" ht="15.75" customHeight="1">
      <c r="B67" s="50" t="s">
        <v>550</v>
      </c>
      <c r="C67" s="50" t="s">
        <v>551</v>
      </c>
      <c r="D67" s="93" t="s">
        <v>76</v>
      </c>
      <c r="E67" s="93" t="s">
        <v>76</v>
      </c>
      <c r="F67" s="93" t="s">
        <v>76</v>
      </c>
      <c r="G67" s="93"/>
      <c r="H67" s="93">
        <v>0</v>
      </c>
      <c r="I67" s="93">
        <v>-348</v>
      </c>
      <c r="J67" s="93" t="s">
        <v>76</v>
      </c>
      <c r="K67" s="80" t="s">
        <v>76</v>
      </c>
      <c r="L67" s="93"/>
      <c r="M67" s="80" t="s">
        <v>76</v>
      </c>
      <c r="N67" s="80" t="s">
        <v>76</v>
      </c>
      <c r="O67" s="93" t="s">
        <v>76</v>
      </c>
      <c r="P67" s="80" t="s">
        <v>76</v>
      </c>
      <c r="Q67" s="93"/>
      <c r="R67" s="80" t="s">
        <v>76</v>
      </c>
      <c r="S67" s="80" t="s">
        <v>76</v>
      </c>
      <c r="T67" s="93" t="s">
        <v>76</v>
      </c>
      <c r="U67" s="80" t="s">
        <v>76</v>
      </c>
      <c r="V67" s="93"/>
      <c r="W67" s="80" t="s">
        <v>76</v>
      </c>
      <c r="X67" s="80" t="s">
        <v>76</v>
      </c>
      <c r="Y67" s="93" t="s">
        <v>76</v>
      </c>
      <c r="Z67" s="80" t="s">
        <v>76</v>
      </c>
      <c r="AA67" s="93"/>
      <c r="AB67" s="80">
        <v>0</v>
      </c>
      <c r="AC67" s="93">
        <v>-158882</v>
      </c>
      <c r="AD67" s="80">
        <v>0</v>
      </c>
      <c r="AE67" s="80">
        <v>0</v>
      </c>
      <c r="AF67" s="93"/>
      <c r="AG67" s="80">
        <v>-4127</v>
      </c>
      <c r="AH67" s="80" t="s">
        <v>76</v>
      </c>
      <c r="AI67" s="80">
        <v>0</v>
      </c>
      <c r="AJ67" s="80"/>
      <c r="AK67" s="93"/>
      <c r="AL67" s="80">
        <v>0</v>
      </c>
      <c r="AM67" s="80" t="s">
        <v>76</v>
      </c>
      <c r="AN67" s="80" t="s">
        <v>76</v>
      </c>
      <c r="AO67" s="80" t="s">
        <v>76</v>
      </c>
      <c r="AP67" s="93"/>
      <c r="AQ67" s="80">
        <v>0</v>
      </c>
      <c r="AR67" s="80">
        <v>0</v>
      </c>
      <c r="AS67" s="80" t="s">
        <v>76</v>
      </c>
      <c r="AT67" s="80">
        <v>0</v>
      </c>
      <c r="AU67" s="93"/>
      <c r="AV67" s="80">
        <v>0</v>
      </c>
      <c r="AW67" s="80">
        <v>0</v>
      </c>
      <c r="AX67" s="80">
        <v>0</v>
      </c>
      <c r="AY67" s="80">
        <v>0</v>
      </c>
      <c r="AZ67" s="93"/>
      <c r="BA67" s="80">
        <v>0</v>
      </c>
      <c r="BB67" s="80">
        <v>0</v>
      </c>
      <c r="BC67" s="80">
        <v>0</v>
      </c>
      <c r="BD67" s="80"/>
      <c r="BE67" s="93"/>
      <c r="BF67" s="80">
        <v>0</v>
      </c>
      <c r="BG67" s="93"/>
      <c r="BH67" s="80">
        <v>0</v>
      </c>
      <c r="BI67" s="93"/>
      <c r="BJ67" s="80">
        <v>0</v>
      </c>
      <c r="BK67" s="93"/>
      <c r="BL67" s="80">
        <v>0</v>
      </c>
      <c r="BM67" s="93"/>
      <c r="BN67" s="80">
        <v>0</v>
      </c>
    </row>
    <row r="68" spans="2:66" ht="15.75" customHeight="1">
      <c r="B68" s="50" t="s">
        <v>552</v>
      </c>
      <c r="C68" s="50" t="s">
        <v>553</v>
      </c>
      <c r="D68" s="93" t="s">
        <v>76</v>
      </c>
      <c r="E68" s="93" t="s">
        <v>76</v>
      </c>
      <c r="F68" s="93" t="s">
        <v>76</v>
      </c>
      <c r="G68" s="93"/>
      <c r="H68" s="93">
        <v>0</v>
      </c>
      <c r="I68" s="93" t="s">
        <v>76</v>
      </c>
      <c r="J68" s="93">
        <v>-348</v>
      </c>
      <c r="K68" s="80">
        <v>-348</v>
      </c>
      <c r="L68" s="93"/>
      <c r="M68" s="80" t="s">
        <v>76</v>
      </c>
      <c r="N68" s="80" t="s">
        <v>76</v>
      </c>
      <c r="O68" s="93" t="s">
        <v>76</v>
      </c>
      <c r="P68" s="80" t="s">
        <v>76</v>
      </c>
      <c r="Q68" s="93"/>
      <c r="R68" s="80" t="s">
        <v>76</v>
      </c>
      <c r="S68" s="80" t="s">
        <v>76</v>
      </c>
      <c r="T68" s="93" t="s">
        <v>76</v>
      </c>
      <c r="U68" s="80" t="s">
        <v>76</v>
      </c>
      <c r="V68" s="93"/>
      <c r="W68" s="80" t="s">
        <v>76</v>
      </c>
      <c r="X68" s="80"/>
      <c r="Y68" s="93" t="s">
        <v>76</v>
      </c>
      <c r="Z68" s="80" t="s">
        <v>76</v>
      </c>
      <c r="AA68" s="93"/>
      <c r="AB68" s="80">
        <v>21360</v>
      </c>
      <c r="AC68" s="93">
        <v>7500</v>
      </c>
      <c r="AD68" s="80">
        <v>5500</v>
      </c>
      <c r="AE68" s="80">
        <v>5500</v>
      </c>
      <c r="AF68" s="93"/>
      <c r="AG68" s="80">
        <v>15538</v>
      </c>
      <c r="AH68" s="80">
        <v>3742</v>
      </c>
      <c r="AI68" s="80">
        <v>2698</v>
      </c>
      <c r="AJ68" s="80">
        <v>2698</v>
      </c>
      <c r="AK68" s="93"/>
      <c r="AL68" s="80">
        <v>28927</v>
      </c>
      <c r="AM68" s="80">
        <v>23650</v>
      </c>
      <c r="AN68" s="80">
        <v>22491</v>
      </c>
      <c r="AO68" s="80">
        <v>26790</v>
      </c>
      <c r="AP68" s="93"/>
      <c r="AQ68" s="80">
        <v>5267</v>
      </c>
      <c r="AR68" s="80">
        <v>5588</v>
      </c>
      <c r="AS68" s="80">
        <v>3313</v>
      </c>
      <c r="AT68" s="80">
        <v>-1425</v>
      </c>
      <c r="AU68" s="93"/>
      <c r="AV68" s="80">
        <v>6011</v>
      </c>
      <c r="AW68" s="80">
        <v>0</v>
      </c>
      <c r="AX68" s="80">
        <v>0</v>
      </c>
      <c r="AY68" s="80">
        <v>0</v>
      </c>
      <c r="AZ68" s="93"/>
      <c r="BA68" s="80">
        <v>0</v>
      </c>
      <c r="BB68" s="80">
        <v>0</v>
      </c>
      <c r="BC68" s="80">
        <v>0</v>
      </c>
      <c r="BD68" s="80"/>
      <c r="BE68" s="93"/>
      <c r="BF68" s="80">
        <v>105766</v>
      </c>
      <c r="BG68" s="93"/>
      <c r="BH68" s="80">
        <v>35255</v>
      </c>
      <c r="BI68" s="93"/>
      <c r="BJ68" s="80">
        <v>86460</v>
      </c>
      <c r="BK68" s="93"/>
      <c r="BL68" s="80">
        <v>9769</v>
      </c>
      <c r="BM68" s="93"/>
      <c r="BN68" s="80">
        <v>0</v>
      </c>
    </row>
    <row r="69" spans="2:66" ht="15.75" customHeight="1">
      <c r="B69" s="50" t="s">
        <v>554</v>
      </c>
      <c r="C69" s="50" t="s">
        <v>555</v>
      </c>
      <c r="D69" s="93" t="s">
        <v>76</v>
      </c>
      <c r="E69" s="93" t="s">
        <v>76</v>
      </c>
      <c r="F69" s="93" t="s">
        <v>76</v>
      </c>
      <c r="G69" s="93"/>
      <c r="H69" s="93">
        <v>0</v>
      </c>
      <c r="I69" s="93"/>
      <c r="J69" s="93" t="s">
        <v>76</v>
      </c>
      <c r="K69" s="80" t="s">
        <v>76</v>
      </c>
      <c r="L69" s="93"/>
      <c r="M69" s="80" t="s">
        <v>76</v>
      </c>
      <c r="N69" s="80" t="s">
        <v>76</v>
      </c>
      <c r="O69" s="93" t="s">
        <v>76</v>
      </c>
      <c r="P69" s="80" t="s">
        <v>76</v>
      </c>
      <c r="Q69" s="93"/>
      <c r="R69" s="80" t="s">
        <v>76</v>
      </c>
      <c r="S69" s="80" t="s">
        <v>76</v>
      </c>
      <c r="T69" s="93" t="s">
        <v>76</v>
      </c>
      <c r="U69" s="80" t="s">
        <v>76</v>
      </c>
      <c r="V69" s="93"/>
      <c r="W69" s="80" t="s">
        <v>76</v>
      </c>
      <c r="X69" s="80"/>
      <c r="Y69" s="93" t="s">
        <v>76</v>
      </c>
      <c r="Z69" s="80" t="s">
        <v>76</v>
      </c>
      <c r="AA69" s="93"/>
      <c r="AB69" s="80" t="s">
        <v>76</v>
      </c>
      <c r="AC69" s="93">
        <v>0</v>
      </c>
      <c r="AD69" s="80" t="s">
        <v>76</v>
      </c>
      <c r="AE69" s="80" t="s">
        <v>76</v>
      </c>
      <c r="AF69" s="93"/>
      <c r="AG69" s="80">
        <v>0</v>
      </c>
      <c r="AH69" s="80">
        <v>0</v>
      </c>
      <c r="AI69" s="80">
        <v>0</v>
      </c>
      <c r="AJ69" s="80"/>
      <c r="AK69" s="93"/>
      <c r="AL69" s="80">
        <v>0</v>
      </c>
      <c r="AM69" s="80">
        <v>-48</v>
      </c>
      <c r="AN69" s="80">
        <v>-48</v>
      </c>
      <c r="AO69" s="80">
        <v>-47</v>
      </c>
      <c r="AP69" s="93"/>
      <c r="AQ69" s="80">
        <v>0</v>
      </c>
      <c r="AR69" s="80">
        <v>0</v>
      </c>
      <c r="AS69" s="80">
        <v>0</v>
      </c>
      <c r="AT69" s="80">
        <v>0</v>
      </c>
      <c r="AU69" s="93"/>
      <c r="AV69" s="80">
        <v>0</v>
      </c>
      <c r="AW69" s="80">
        <v>0</v>
      </c>
      <c r="AX69" s="80">
        <v>0</v>
      </c>
      <c r="AY69" s="80">
        <v>0</v>
      </c>
      <c r="AZ69" s="93"/>
      <c r="BA69" s="80">
        <v>0</v>
      </c>
      <c r="BB69" s="80">
        <v>0</v>
      </c>
      <c r="BC69" s="80">
        <v>0</v>
      </c>
      <c r="BD69" s="80"/>
      <c r="BE69" s="93"/>
      <c r="BF69" s="80">
        <v>0</v>
      </c>
      <c r="BG69" s="93"/>
      <c r="BH69" s="80">
        <v>0</v>
      </c>
      <c r="BI69" s="93"/>
      <c r="BJ69" s="80">
        <v>0</v>
      </c>
      <c r="BK69" s="93"/>
      <c r="BL69" s="80">
        <v>0</v>
      </c>
      <c r="BM69" s="93"/>
      <c r="BN69" s="80">
        <v>0</v>
      </c>
    </row>
    <row r="70" spans="2:66" ht="15.75" customHeight="1">
      <c r="B70" s="50" t="s">
        <v>556</v>
      </c>
      <c r="C70" s="50" t="s">
        <v>557</v>
      </c>
      <c r="D70" s="93" t="s">
        <v>76</v>
      </c>
      <c r="E70" s="93" t="s">
        <v>76</v>
      </c>
      <c r="F70" s="93" t="s">
        <v>76</v>
      </c>
      <c r="G70" s="93"/>
      <c r="H70" s="93">
        <v>0</v>
      </c>
      <c r="I70" s="93" t="s">
        <v>76</v>
      </c>
      <c r="J70" s="93" t="s">
        <v>76</v>
      </c>
      <c r="K70" s="80" t="s">
        <v>76</v>
      </c>
      <c r="L70" s="93"/>
      <c r="M70" s="80" t="s">
        <v>76</v>
      </c>
      <c r="N70" s="80" t="s">
        <v>76</v>
      </c>
      <c r="O70" s="93" t="s">
        <v>76</v>
      </c>
      <c r="P70" s="80" t="s">
        <v>76</v>
      </c>
      <c r="Q70" s="93"/>
      <c r="R70" s="80" t="s">
        <v>76</v>
      </c>
      <c r="S70" s="80" t="s">
        <v>76</v>
      </c>
      <c r="T70" s="93" t="s">
        <v>76</v>
      </c>
      <c r="U70" s="80" t="s">
        <v>76</v>
      </c>
      <c r="V70" s="93"/>
      <c r="W70" s="80" t="s">
        <v>76</v>
      </c>
      <c r="X70" s="80" t="s">
        <v>76</v>
      </c>
      <c r="Y70" s="93" t="s">
        <v>76</v>
      </c>
      <c r="Z70" s="80" t="s">
        <v>76</v>
      </c>
      <c r="AA70" s="93"/>
      <c r="AB70" s="80" t="s">
        <v>76</v>
      </c>
      <c r="AC70" s="93">
        <v>0</v>
      </c>
      <c r="AD70" s="80" t="s">
        <v>76</v>
      </c>
      <c r="AE70" s="80" t="s">
        <v>76</v>
      </c>
      <c r="AF70" s="93"/>
      <c r="AG70" s="80">
        <v>0</v>
      </c>
      <c r="AH70" s="80">
        <v>0</v>
      </c>
      <c r="AI70" s="80">
        <v>23</v>
      </c>
      <c r="AJ70" s="80">
        <v>24</v>
      </c>
      <c r="AK70" s="93"/>
      <c r="AL70" s="80">
        <v>0</v>
      </c>
      <c r="AM70" s="80" t="s">
        <v>76</v>
      </c>
      <c r="AN70" s="80" t="s">
        <v>76</v>
      </c>
      <c r="AO70" s="80" t="s">
        <v>76</v>
      </c>
      <c r="AP70" s="93"/>
      <c r="AQ70" s="80">
        <v>0</v>
      </c>
      <c r="AR70" s="80">
        <v>0</v>
      </c>
      <c r="AS70" s="80">
        <v>0</v>
      </c>
      <c r="AT70" s="80">
        <v>0</v>
      </c>
      <c r="AU70" s="93"/>
      <c r="AV70" s="80">
        <v>0</v>
      </c>
      <c r="AW70" s="80">
        <v>0</v>
      </c>
      <c r="AX70" s="80">
        <v>0</v>
      </c>
      <c r="AY70" s="80">
        <v>0</v>
      </c>
      <c r="AZ70" s="93"/>
      <c r="BA70" s="80">
        <v>0</v>
      </c>
      <c r="BB70" s="80">
        <v>0</v>
      </c>
      <c r="BC70" s="80">
        <v>0</v>
      </c>
      <c r="BD70" s="80"/>
      <c r="BE70" s="93"/>
      <c r="BF70" s="80">
        <v>0</v>
      </c>
      <c r="BG70" s="93"/>
      <c r="BH70" s="80">
        <v>-8592</v>
      </c>
      <c r="BI70" s="93"/>
      <c r="BJ70" s="80">
        <v>0</v>
      </c>
      <c r="BK70" s="93"/>
      <c r="BL70" s="80">
        <v>0</v>
      </c>
      <c r="BM70" s="93"/>
      <c r="BN70" s="80">
        <v>0</v>
      </c>
    </row>
    <row r="71" spans="2:66" ht="15" customHeight="1" thickBot="1">
      <c r="B71" s="50" t="s">
        <v>558</v>
      </c>
      <c r="C71" s="79" t="s">
        <v>559</v>
      </c>
      <c r="D71" s="93" t="s">
        <v>76</v>
      </c>
      <c r="E71" s="93" t="s">
        <v>76</v>
      </c>
      <c r="F71" s="93" t="s">
        <v>76</v>
      </c>
      <c r="G71" s="93"/>
      <c r="H71" s="93">
        <v>0</v>
      </c>
      <c r="I71" s="93" t="s">
        <v>76</v>
      </c>
      <c r="J71" s="93" t="s">
        <v>76</v>
      </c>
      <c r="K71" s="80" t="s">
        <v>76</v>
      </c>
      <c r="L71" s="93"/>
      <c r="M71" s="80" t="s">
        <v>76</v>
      </c>
      <c r="N71" s="80" t="s">
        <v>76</v>
      </c>
      <c r="O71" s="93" t="s">
        <v>76</v>
      </c>
      <c r="P71" s="80" t="s">
        <v>76</v>
      </c>
      <c r="Q71" s="93"/>
      <c r="R71" s="80" t="s">
        <v>76</v>
      </c>
      <c r="S71" s="80" t="s">
        <v>76</v>
      </c>
      <c r="T71" s="93" t="s">
        <v>76</v>
      </c>
      <c r="U71" s="80" t="s">
        <v>76</v>
      </c>
      <c r="V71" s="93"/>
      <c r="W71" s="80" t="s">
        <v>76</v>
      </c>
      <c r="X71" s="80" t="s">
        <v>76</v>
      </c>
      <c r="Y71" s="93" t="s">
        <v>76</v>
      </c>
      <c r="Z71" s="80" t="s">
        <v>76</v>
      </c>
      <c r="AA71" s="93"/>
      <c r="AB71" s="80" t="s">
        <v>76</v>
      </c>
      <c r="AC71" s="93">
        <v>0</v>
      </c>
      <c r="AD71" s="80" t="s">
        <v>76</v>
      </c>
      <c r="AE71" s="80" t="s">
        <v>76</v>
      </c>
      <c r="AF71" s="93"/>
      <c r="AG71" s="80">
        <v>0</v>
      </c>
      <c r="AH71" s="80">
        <v>0</v>
      </c>
      <c r="AI71" s="80">
        <v>0</v>
      </c>
      <c r="AJ71" s="80"/>
      <c r="AK71" s="93"/>
      <c r="AL71" s="80">
        <v>0</v>
      </c>
      <c r="AM71" s="80" t="s">
        <v>76</v>
      </c>
      <c r="AN71" s="80" t="s">
        <v>76</v>
      </c>
      <c r="AO71" s="80" t="s">
        <v>76</v>
      </c>
      <c r="AP71" s="93"/>
      <c r="AQ71" s="80">
        <v>0</v>
      </c>
      <c r="AR71" s="80">
        <v>0</v>
      </c>
      <c r="AS71" s="80">
        <v>0</v>
      </c>
      <c r="AT71" s="80">
        <v>0</v>
      </c>
      <c r="AU71" s="93"/>
      <c r="AV71" s="80">
        <v>0</v>
      </c>
      <c r="AW71" s="80">
        <v>0</v>
      </c>
      <c r="AX71" s="80">
        <v>0</v>
      </c>
      <c r="AY71" s="80">
        <v>0</v>
      </c>
      <c r="AZ71" s="93"/>
      <c r="BA71" s="80">
        <v>0</v>
      </c>
      <c r="BB71" s="80">
        <v>0</v>
      </c>
      <c r="BC71" s="80">
        <v>0</v>
      </c>
      <c r="BD71" s="80"/>
      <c r="BE71" s="93"/>
      <c r="BF71" s="80">
        <v>0</v>
      </c>
      <c r="BG71" s="93"/>
      <c r="BH71" s="80">
        <v>0</v>
      </c>
      <c r="BI71" s="93"/>
      <c r="BJ71" s="80">
        <v>0</v>
      </c>
      <c r="BK71" s="93"/>
      <c r="BL71" s="80">
        <v>0</v>
      </c>
      <c r="BM71" s="93"/>
      <c r="BN71" s="80">
        <v>8533</v>
      </c>
    </row>
    <row r="72" spans="2:66" ht="15" customHeight="1" thickBot="1">
      <c r="B72" s="87" t="s">
        <v>560</v>
      </c>
      <c r="C72" s="88" t="s">
        <v>561</v>
      </c>
      <c r="D72" s="89">
        <f>SUM(D61:D71)</f>
        <v>-39176</v>
      </c>
      <c r="E72" s="89">
        <f>SUM(E61:E71)</f>
        <v>-25603</v>
      </c>
      <c r="F72" s="89">
        <f>SUM(F61:F71)</f>
        <v>-24068</v>
      </c>
      <c r="G72" s="299"/>
      <c r="H72" s="89">
        <f>SUM(H61:H71)</f>
        <v>-38911</v>
      </c>
      <c r="I72" s="89">
        <v>-34661</v>
      </c>
      <c r="J72" s="89">
        <f>SUM(J61:J71)</f>
        <v>-29305</v>
      </c>
      <c r="K72" s="89">
        <f>SUM(K61:K71)</f>
        <v>-18181</v>
      </c>
      <c r="L72" s="299"/>
      <c r="M72" s="89">
        <f t="shared" ref="M72:BN72" si="4">SUM(M61:M71)</f>
        <v>-27846</v>
      </c>
      <c r="N72" s="89">
        <f t="shared" si="4"/>
        <v>-12798</v>
      </c>
      <c r="O72" s="89">
        <f t="shared" si="4"/>
        <v>-679.83200000000215</v>
      </c>
      <c r="P72" s="89">
        <f t="shared" si="4"/>
        <v>-7914</v>
      </c>
      <c r="Q72" s="299"/>
      <c r="R72" s="89">
        <f t="shared" si="4"/>
        <v>55044</v>
      </c>
      <c r="S72" s="89">
        <f t="shared" si="4"/>
        <v>75295</v>
      </c>
      <c r="T72" s="89">
        <f t="shared" si="4"/>
        <v>72829</v>
      </c>
      <c r="U72" s="89">
        <f t="shared" si="4"/>
        <v>45443</v>
      </c>
      <c r="V72" s="299"/>
      <c r="W72" s="89">
        <f t="shared" si="4"/>
        <v>-89729</v>
      </c>
      <c r="X72" s="89">
        <f t="shared" si="4"/>
        <v>-1115.3024000000005</v>
      </c>
      <c r="Y72" s="89">
        <f t="shared" si="4"/>
        <v>48</v>
      </c>
      <c r="Z72" s="89">
        <f t="shared" si="4"/>
        <v>3493</v>
      </c>
      <c r="AA72" s="299"/>
      <c r="AB72" s="89">
        <f t="shared" si="4"/>
        <v>-214009</v>
      </c>
      <c r="AC72" s="89"/>
      <c r="AD72" s="89">
        <f t="shared" si="4"/>
        <v>-26252.633926885788</v>
      </c>
      <c r="AE72" s="89">
        <f t="shared" si="4"/>
        <v>-11213.6395459909</v>
      </c>
      <c r="AF72" s="299"/>
      <c r="AG72" s="89">
        <f t="shared" si="4"/>
        <v>-29295</v>
      </c>
      <c r="AH72" s="89">
        <f t="shared" si="4"/>
        <v>-33109.816009862087</v>
      </c>
      <c r="AI72" s="89">
        <f t="shared" si="4"/>
        <v>-17732</v>
      </c>
      <c r="AJ72" s="89">
        <f t="shared" si="4"/>
        <v>-9721</v>
      </c>
      <c r="AK72" s="299"/>
      <c r="AL72" s="89">
        <f t="shared" si="4"/>
        <v>-21266</v>
      </c>
      <c r="AM72" s="89">
        <f t="shared" si="4"/>
        <v>-7015</v>
      </c>
      <c r="AN72" s="89">
        <f t="shared" si="4"/>
        <v>-3964</v>
      </c>
      <c r="AO72" s="89">
        <f t="shared" si="4"/>
        <v>1656</v>
      </c>
      <c r="AP72" s="299"/>
      <c r="AQ72" s="89">
        <f t="shared" si="4"/>
        <v>-65700</v>
      </c>
      <c r="AR72" s="89">
        <f t="shared" si="4"/>
        <v>-47039</v>
      </c>
      <c r="AS72" s="89">
        <f>SUM(AS61:AS71)+AS75</f>
        <v>-23155</v>
      </c>
      <c r="AT72" s="89">
        <f t="shared" si="4"/>
        <v>-19595</v>
      </c>
      <c r="AU72" s="299"/>
      <c r="AV72" s="89">
        <f t="shared" si="4"/>
        <v>-13527</v>
      </c>
      <c r="AW72" s="89">
        <f t="shared" si="4"/>
        <v>-6671</v>
      </c>
      <c r="AX72" s="89">
        <f t="shared" si="4"/>
        <v>14157</v>
      </c>
      <c r="AY72" s="89">
        <f t="shared" si="4"/>
        <v>687</v>
      </c>
      <c r="AZ72" s="299"/>
      <c r="BA72" s="89">
        <f t="shared" si="4"/>
        <v>161111</v>
      </c>
      <c r="BB72" s="89">
        <f>SUM(BB61:BB71)</f>
        <v>204009</v>
      </c>
      <c r="BC72" s="89">
        <f>SUM(BC61:BC71)</f>
        <v>212112</v>
      </c>
      <c r="BD72" s="89">
        <f t="shared" si="4"/>
        <v>125637</v>
      </c>
      <c r="BE72" s="299"/>
      <c r="BF72" s="89">
        <f t="shared" si="4"/>
        <v>19952</v>
      </c>
      <c r="BG72" s="299"/>
      <c r="BH72" s="89">
        <f t="shared" si="4"/>
        <v>-9850</v>
      </c>
      <c r="BI72" s="299"/>
      <c r="BJ72" s="89">
        <f t="shared" si="4"/>
        <v>54085</v>
      </c>
      <c r="BK72" s="299"/>
      <c r="BL72" s="89">
        <f t="shared" si="4"/>
        <v>-24375</v>
      </c>
      <c r="BM72" s="299"/>
      <c r="BN72" s="89">
        <f t="shared" si="4"/>
        <v>-33998</v>
      </c>
    </row>
    <row r="73" spans="2:66" ht="15" customHeight="1" thickBot="1">
      <c r="B73" s="65"/>
      <c r="C73" s="66"/>
      <c r="D73" s="200"/>
      <c r="E73" s="200"/>
      <c r="F73" s="200"/>
      <c r="G73" s="299"/>
      <c r="H73" s="200"/>
      <c r="I73" s="200"/>
      <c r="J73" s="200"/>
      <c r="K73" s="67"/>
      <c r="L73" s="299"/>
      <c r="M73" s="67"/>
      <c r="N73" s="67"/>
      <c r="O73" s="204"/>
      <c r="P73" s="65"/>
      <c r="Q73" s="300"/>
      <c r="R73" s="67"/>
      <c r="S73" s="67"/>
      <c r="T73" s="206"/>
      <c r="U73" s="67"/>
      <c r="V73" s="299"/>
      <c r="W73" s="67"/>
      <c r="X73" s="67"/>
      <c r="Y73" s="200"/>
      <c r="Z73" s="67"/>
      <c r="AA73" s="299"/>
      <c r="AB73" s="67"/>
      <c r="AC73" s="200"/>
      <c r="AD73" s="67"/>
      <c r="AE73" s="67"/>
      <c r="AF73" s="299"/>
      <c r="AG73" s="67"/>
      <c r="AH73" s="67"/>
      <c r="AI73" s="67"/>
      <c r="AJ73" s="67"/>
      <c r="AK73" s="299"/>
      <c r="AL73" s="67"/>
      <c r="AM73" s="67"/>
      <c r="AN73" s="67"/>
      <c r="AO73" s="67"/>
      <c r="AP73" s="299"/>
      <c r="AQ73" s="67"/>
      <c r="AR73" s="67"/>
      <c r="AS73" s="67"/>
      <c r="AT73" s="67"/>
      <c r="AU73" s="299"/>
      <c r="AV73" s="67"/>
      <c r="AW73" s="67"/>
      <c r="AX73" s="67"/>
      <c r="AY73" s="67"/>
      <c r="AZ73" s="299"/>
      <c r="BA73" s="67"/>
      <c r="BB73" s="67"/>
      <c r="BC73" s="67"/>
      <c r="BD73" s="67"/>
      <c r="BE73" s="299"/>
      <c r="BF73" s="67"/>
      <c r="BG73" s="299"/>
      <c r="BH73" s="67"/>
      <c r="BI73" s="299"/>
      <c r="BJ73" s="67"/>
      <c r="BK73" s="299"/>
      <c r="BL73" s="67"/>
      <c r="BM73" s="299"/>
      <c r="BN73" s="67"/>
    </row>
    <row r="74" spans="2:66" ht="15" customHeight="1" thickBot="1">
      <c r="B74" s="60" t="s">
        <v>562</v>
      </c>
      <c r="C74" s="61" t="s">
        <v>563</v>
      </c>
      <c r="D74" s="62"/>
      <c r="E74" s="62"/>
      <c r="F74" s="62"/>
      <c r="G74" s="299"/>
      <c r="H74" s="62"/>
      <c r="I74" s="62"/>
      <c r="J74" s="62"/>
      <c r="K74" s="62"/>
      <c r="L74" s="299"/>
      <c r="M74" s="62"/>
      <c r="N74" s="62"/>
      <c r="O74" s="62"/>
      <c r="P74" s="62"/>
      <c r="Q74" s="299"/>
      <c r="R74" s="62"/>
      <c r="S74" s="62"/>
      <c r="T74" s="62"/>
      <c r="U74" s="62"/>
      <c r="V74" s="299"/>
      <c r="W74" s="62"/>
      <c r="X74" s="62"/>
      <c r="Y74" s="62"/>
      <c r="Z74" s="62"/>
      <c r="AA74" s="299"/>
      <c r="AB74" s="62"/>
      <c r="AC74" s="62"/>
      <c r="AD74" s="62"/>
      <c r="AE74" s="62"/>
      <c r="AF74" s="299"/>
      <c r="AG74" s="62"/>
      <c r="AH74" s="62"/>
      <c r="AI74" s="62"/>
      <c r="AJ74" s="62"/>
      <c r="AK74" s="299"/>
      <c r="AL74" s="62"/>
      <c r="AM74" s="62"/>
      <c r="AN74" s="62"/>
      <c r="AO74" s="62"/>
      <c r="AP74" s="299"/>
      <c r="AQ74" s="62"/>
      <c r="AR74" s="62"/>
      <c r="AS74" s="62"/>
      <c r="AT74" s="62"/>
      <c r="AU74" s="299"/>
      <c r="AV74" s="62"/>
      <c r="AW74" s="62"/>
      <c r="AX74" s="62"/>
      <c r="AY74" s="62"/>
      <c r="AZ74" s="299"/>
      <c r="BA74" s="62"/>
      <c r="BB74" s="62"/>
      <c r="BC74" s="62"/>
      <c r="BD74" s="62"/>
      <c r="BE74" s="299"/>
      <c r="BF74" s="62"/>
      <c r="BG74" s="299"/>
      <c r="BH74" s="62"/>
      <c r="BI74" s="299"/>
      <c r="BJ74" s="62"/>
      <c r="BK74" s="299"/>
      <c r="BL74" s="62"/>
      <c r="BM74" s="299"/>
      <c r="BN74" s="62"/>
    </row>
    <row r="75" spans="2:66" ht="15.75" customHeight="1">
      <c r="B75" s="54" t="s">
        <v>564</v>
      </c>
      <c r="C75" s="54" t="s">
        <v>565</v>
      </c>
      <c r="D75" s="93" t="s">
        <v>76</v>
      </c>
      <c r="E75" s="201">
        <v>0</v>
      </c>
      <c r="F75" s="201">
        <v>0</v>
      </c>
      <c r="G75" s="93"/>
      <c r="H75" s="201">
        <v>0</v>
      </c>
      <c r="I75" s="201"/>
      <c r="J75" s="201">
        <v>0</v>
      </c>
      <c r="K75" s="86">
        <v>0</v>
      </c>
      <c r="L75" s="93"/>
      <c r="M75" s="86">
        <v>0</v>
      </c>
      <c r="N75" s="86">
        <v>0</v>
      </c>
      <c r="O75" s="201">
        <v>0</v>
      </c>
      <c r="P75" s="86">
        <v>0</v>
      </c>
      <c r="Q75" s="93"/>
      <c r="R75" s="86" t="s">
        <v>76</v>
      </c>
      <c r="S75" s="86" t="s">
        <v>76</v>
      </c>
      <c r="T75" s="201" t="s">
        <v>76</v>
      </c>
      <c r="U75" s="86" t="s">
        <v>76</v>
      </c>
      <c r="V75" s="93"/>
      <c r="W75" s="86" t="s">
        <v>76</v>
      </c>
      <c r="X75" s="86" t="s">
        <v>76</v>
      </c>
      <c r="Y75" s="201"/>
      <c r="Z75" s="86">
        <v>0</v>
      </c>
      <c r="AA75" s="93"/>
      <c r="AB75" s="86">
        <v>0</v>
      </c>
      <c r="AC75" s="201">
        <v>0</v>
      </c>
      <c r="AD75" s="86"/>
      <c r="AE75" s="86"/>
      <c r="AF75" s="93"/>
      <c r="AG75" s="86">
        <v>-2578</v>
      </c>
      <c r="AH75" s="86" t="s">
        <v>76</v>
      </c>
      <c r="AI75" s="86"/>
      <c r="AJ75" s="86">
        <v>0</v>
      </c>
      <c r="AK75" s="93"/>
      <c r="AL75" s="86">
        <v>0</v>
      </c>
      <c r="AM75" s="86">
        <v>55252</v>
      </c>
      <c r="AN75" s="86" t="s">
        <v>76</v>
      </c>
      <c r="AO75" s="86" t="s">
        <v>76</v>
      </c>
      <c r="AP75" s="93"/>
      <c r="AQ75" s="86">
        <v>-15559</v>
      </c>
      <c r="AR75" s="80">
        <v>0</v>
      </c>
      <c r="AS75" s="86">
        <v>-7585</v>
      </c>
      <c r="AT75" s="86">
        <v>0</v>
      </c>
      <c r="AU75" s="93"/>
      <c r="AV75" s="86">
        <v>0</v>
      </c>
      <c r="AW75" s="86"/>
      <c r="AX75" s="86"/>
      <c r="AY75" s="86" t="s">
        <v>76</v>
      </c>
      <c r="AZ75" s="93"/>
      <c r="BA75" s="86">
        <v>-27394</v>
      </c>
      <c r="BB75" s="86">
        <v>-27395</v>
      </c>
      <c r="BC75" s="86">
        <v>-27395</v>
      </c>
      <c r="BD75" s="86">
        <v>-27395</v>
      </c>
      <c r="BE75" s="93"/>
      <c r="BF75" s="86">
        <v>0</v>
      </c>
      <c r="BG75" s="93"/>
      <c r="BH75" s="86">
        <v>-2239</v>
      </c>
      <c r="BI75" s="93"/>
      <c r="BJ75" s="86">
        <v>0</v>
      </c>
      <c r="BK75" s="93"/>
      <c r="BL75" s="86">
        <v>-18648</v>
      </c>
      <c r="BM75" s="93"/>
      <c r="BN75" s="86">
        <v>-8102</v>
      </c>
    </row>
    <row r="76" spans="2:66" ht="15.75" customHeight="1">
      <c r="B76" s="50" t="s">
        <v>566</v>
      </c>
      <c r="C76" s="50" t="s">
        <v>567</v>
      </c>
      <c r="D76" s="93">
        <v>360922</v>
      </c>
      <c r="E76" s="93">
        <v>242547</v>
      </c>
      <c r="F76" s="93">
        <v>105464</v>
      </c>
      <c r="G76" s="93"/>
      <c r="H76" s="93">
        <v>443601</v>
      </c>
      <c r="I76" s="93">
        <v>317792</v>
      </c>
      <c r="J76" s="93">
        <v>223173</v>
      </c>
      <c r="K76" s="80">
        <v>62213</v>
      </c>
      <c r="L76" s="93"/>
      <c r="M76" s="80">
        <v>448057</v>
      </c>
      <c r="N76" s="80">
        <v>443445</v>
      </c>
      <c r="O76" s="93">
        <v>424045</v>
      </c>
      <c r="P76" s="80">
        <v>42841</v>
      </c>
      <c r="Q76" s="93"/>
      <c r="R76" s="80">
        <v>217583</v>
      </c>
      <c r="S76" s="80">
        <v>196733</v>
      </c>
      <c r="T76" s="93">
        <v>169031</v>
      </c>
      <c r="U76" s="80" t="s">
        <v>76</v>
      </c>
      <c r="V76" s="93"/>
      <c r="W76" s="80">
        <v>60436</v>
      </c>
      <c r="X76" s="80">
        <v>50465</v>
      </c>
      <c r="Y76" s="93">
        <v>44648</v>
      </c>
      <c r="Z76" s="80">
        <v>18122</v>
      </c>
      <c r="AA76" s="93"/>
      <c r="AB76" s="80">
        <v>488190</v>
      </c>
      <c r="AC76" s="93">
        <v>256437</v>
      </c>
      <c r="AD76" s="80">
        <v>96437</v>
      </c>
      <c r="AE76" s="80">
        <v>7856</v>
      </c>
      <c r="AF76" s="93"/>
      <c r="AG76" s="80">
        <v>301009</v>
      </c>
      <c r="AH76" s="80">
        <v>190769</v>
      </c>
      <c r="AI76" s="80">
        <v>39982</v>
      </c>
      <c r="AJ76" s="80">
        <v>12622</v>
      </c>
      <c r="AK76" s="93"/>
      <c r="AL76" s="80">
        <v>90594</v>
      </c>
      <c r="AM76" s="80">
        <v>-2091</v>
      </c>
      <c r="AN76" s="80">
        <v>47277</v>
      </c>
      <c r="AO76" s="80">
        <v>3000</v>
      </c>
      <c r="AP76" s="93"/>
      <c r="AQ76" s="80">
        <v>270310</v>
      </c>
      <c r="AR76" s="80">
        <v>130144</v>
      </c>
      <c r="AS76" s="80">
        <v>109215</v>
      </c>
      <c r="AT76" s="80">
        <v>26144</v>
      </c>
      <c r="AU76" s="93"/>
      <c r="AV76" s="80">
        <v>39469</v>
      </c>
      <c r="AW76" s="80">
        <v>38268</v>
      </c>
      <c r="AX76" s="80">
        <v>17888</v>
      </c>
      <c r="AY76" s="80">
        <v>7888</v>
      </c>
      <c r="AZ76" s="93"/>
      <c r="BA76" s="80">
        <v>71566</v>
      </c>
      <c r="BB76" s="80">
        <v>37940</v>
      </c>
      <c r="BC76" s="80">
        <v>3393</v>
      </c>
      <c r="BD76" s="80"/>
      <c r="BE76" s="93"/>
      <c r="BF76" s="80">
        <v>97407</v>
      </c>
      <c r="BG76" s="93"/>
      <c r="BH76" s="80">
        <v>56723</v>
      </c>
      <c r="BI76" s="93"/>
      <c r="BJ76" s="80">
        <v>40407</v>
      </c>
      <c r="BK76" s="93"/>
      <c r="BL76" s="80">
        <v>31600</v>
      </c>
      <c r="BM76" s="93"/>
      <c r="BN76" s="80">
        <v>38340</v>
      </c>
    </row>
    <row r="77" spans="2:66" ht="15.75" customHeight="1">
      <c r="B77" s="50" t="s">
        <v>568</v>
      </c>
      <c r="C77" s="50" t="s">
        <v>569</v>
      </c>
      <c r="D77" s="93">
        <v>-43847</v>
      </c>
      <c r="E77" s="93">
        <v>-41585</v>
      </c>
      <c r="F77" s="93">
        <v>-7899</v>
      </c>
      <c r="G77" s="93"/>
      <c r="H77" s="93">
        <v>-63886</v>
      </c>
      <c r="I77" s="93">
        <v>-39130</v>
      </c>
      <c r="J77" s="93">
        <v>-37904</v>
      </c>
      <c r="K77" s="80">
        <v>-7411</v>
      </c>
      <c r="L77" s="93"/>
      <c r="M77" s="80">
        <v>-43873</v>
      </c>
      <c r="N77" s="80">
        <v>-19640</v>
      </c>
      <c r="O77" s="93">
        <v>-24984</v>
      </c>
      <c r="P77" s="80">
        <v>-7289</v>
      </c>
      <c r="Q77" s="93"/>
      <c r="R77" s="80">
        <v>-30684</v>
      </c>
      <c r="S77" s="80">
        <v>-12144</v>
      </c>
      <c r="T77" s="93">
        <v>-9820</v>
      </c>
      <c r="U77" s="80">
        <v>-7990</v>
      </c>
      <c r="V77" s="93"/>
      <c r="W77" s="80">
        <v>-41697</v>
      </c>
      <c r="X77" s="80">
        <v>-27195</v>
      </c>
      <c r="Y77" s="93">
        <v>-10093</v>
      </c>
      <c r="Z77" s="80">
        <v>-6130</v>
      </c>
      <c r="AA77" s="93"/>
      <c r="AB77" s="80">
        <v>-16491</v>
      </c>
      <c r="AC77" s="93">
        <v>-16323</v>
      </c>
      <c r="AD77" s="80">
        <v>-15113</v>
      </c>
      <c r="AE77" s="80">
        <v>-10754</v>
      </c>
      <c r="AF77" s="93"/>
      <c r="AG77" s="80">
        <v>-86013</v>
      </c>
      <c r="AH77" s="80">
        <v>-83081</v>
      </c>
      <c r="AI77" s="80">
        <v>-16989</v>
      </c>
      <c r="AJ77" s="80">
        <v>-14931</v>
      </c>
      <c r="AK77" s="93"/>
      <c r="AL77" s="80">
        <v>-4037</v>
      </c>
      <c r="AM77" s="80">
        <v>-48833</v>
      </c>
      <c r="AN77" s="80">
        <v>-1892</v>
      </c>
      <c r="AO77" s="80">
        <v>-357</v>
      </c>
      <c r="AP77" s="93"/>
      <c r="AQ77" s="80">
        <v>-10347</v>
      </c>
      <c r="AR77" s="80">
        <v>-7166</v>
      </c>
      <c r="AS77" s="80">
        <v>-5040</v>
      </c>
      <c r="AT77" s="80">
        <v>-4875</v>
      </c>
      <c r="AU77" s="93"/>
      <c r="AV77" s="80">
        <v>-6327</v>
      </c>
      <c r="AW77" s="80">
        <v>-6137</v>
      </c>
      <c r="AX77" s="80">
        <v>-3159</v>
      </c>
      <c r="AY77" s="80">
        <v>-2623</v>
      </c>
      <c r="AZ77" s="93"/>
      <c r="BA77" s="80">
        <v>-8337</v>
      </c>
      <c r="BB77" s="80">
        <v>-5237</v>
      </c>
      <c r="BC77" s="80">
        <v>-4808</v>
      </c>
      <c r="BD77" s="80">
        <v>-4721</v>
      </c>
      <c r="BE77" s="93"/>
      <c r="BF77" s="80">
        <v>-15682</v>
      </c>
      <c r="BG77" s="93"/>
      <c r="BH77" s="80">
        <v>-2224</v>
      </c>
      <c r="BI77" s="93"/>
      <c r="BJ77" s="80">
        <v>-3097</v>
      </c>
      <c r="BK77" s="93"/>
      <c r="BL77" s="80">
        <v>-3179</v>
      </c>
      <c r="BM77" s="93"/>
      <c r="BN77" s="80">
        <v>-2726</v>
      </c>
    </row>
    <row r="78" spans="2:66" ht="15.75" customHeight="1">
      <c r="B78" s="50" t="s">
        <v>570</v>
      </c>
      <c r="C78" s="50" t="s">
        <v>571</v>
      </c>
      <c r="D78" s="93">
        <v>-271210</v>
      </c>
      <c r="E78" s="93">
        <v>-249261</v>
      </c>
      <c r="F78" s="93">
        <v>-109935</v>
      </c>
      <c r="G78" s="93"/>
      <c r="H78" s="93">
        <v>-284429</v>
      </c>
      <c r="I78" s="93">
        <v>-159570</v>
      </c>
      <c r="J78" s="93">
        <v>-153503</v>
      </c>
      <c r="K78" s="80">
        <v>-47002</v>
      </c>
      <c r="L78" s="93"/>
      <c r="M78" s="80">
        <v>-350933</v>
      </c>
      <c r="N78" s="80">
        <v>-252334</v>
      </c>
      <c r="O78" s="93">
        <v>-235684</v>
      </c>
      <c r="P78" s="80">
        <v>-56107</v>
      </c>
      <c r="Q78" s="93"/>
      <c r="R78" s="80">
        <v>-127981</v>
      </c>
      <c r="S78" s="80">
        <v>-84580</v>
      </c>
      <c r="T78" s="93">
        <v>-63387</v>
      </c>
      <c r="U78" s="80">
        <v>-55281</v>
      </c>
      <c r="V78" s="93"/>
      <c r="W78" s="80">
        <v>-296555</v>
      </c>
      <c r="X78" s="80">
        <v>-291409</v>
      </c>
      <c r="Y78" s="93">
        <v>-148554</v>
      </c>
      <c r="Z78" s="80">
        <v>-67428</v>
      </c>
      <c r="AA78" s="93"/>
      <c r="AB78" s="80">
        <v>-345830</v>
      </c>
      <c r="AC78" s="93">
        <v>-307095</v>
      </c>
      <c r="AD78" s="80">
        <v>-139176</v>
      </c>
      <c r="AE78" s="80">
        <v>-62458</v>
      </c>
      <c r="AF78" s="93"/>
      <c r="AG78" s="80">
        <v>-143967</v>
      </c>
      <c r="AH78" s="80">
        <v>-99145</v>
      </c>
      <c r="AI78" s="80">
        <v>-36636</v>
      </c>
      <c r="AJ78" s="80">
        <v>-31906</v>
      </c>
      <c r="AK78" s="93"/>
      <c r="AL78" s="80">
        <v>-73178</v>
      </c>
      <c r="AM78" s="80">
        <v>0</v>
      </c>
      <c r="AN78" s="80">
        <v>-46406</v>
      </c>
      <c r="AO78" s="80">
        <v>-34038</v>
      </c>
      <c r="AP78" s="93"/>
      <c r="AQ78" s="80">
        <v>-105408</v>
      </c>
      <c r="AR78" s="80">
        <v>-66043</v>
      </c>
      <c r="AS78" s="80">
        <v>-55512</v>
      </c>
      <c r="AT78" s="80">
        <v>-26908</v>
      </c>
      <c r="AU78" s="93"/>
      <c r="AV78" s="80">
        <v>-48308</v>
      </c>
      <c r="AW78" s="80">
        <v>-46394</v>
      </c>
      <c r="AX78" s="80">
        <v>-9398</v>
      </c>
      <c r="AY78" s="80">
        <v>-7860</v>
      </c>
      <c r="AZ78" s="93"/>
      <c r="BA78" s="80">
        <v>-82357</v>
      </c>
      <c r="BB78" s="80">
        <v>-46797</v>
      </c>
      <c r="BC78" s="80">
        <v>-44678</v>
      </c>
      <c r="BD78" s="80">
        <v>-42166</v>
      </c>
      <c r="BE78" s="93"/>
      <c r="BF78" s="80">
        <v>-101403</v>
      </c>
      <c r="BG78" s="93"/>
      <c r="BH78" s="80">
        <v>-44100</v>
      </c>
      <c r="BI78" s="93"/>
      <c r="BJ78" s="80">
        <v>-36693</v>
      </c>
      <c r="BK78" s="93"/>
      <c r="BL78" s="80">
        <v>-37297</v>
      </c>
      <c r="BM78" s="93"/>
      <c r="BN78" s="80">
        <v>-31466</v>
      </c>
    </row>
    <row r="79" spans="2:66" ht="15.75" customHeight="1">
      <c r="B79" s="50" t="s">
        <v>179</v>
      </c>
      <c r="C79" s="50" t="s">
        <v>180</v>
      </c>
      <c r="D79" s="93" t="s">
        <v>76</v>
      </c>
      <c r="E79" s="93">
        <v>0</v>
      </c>
      <c r="F79" s="93" t="s">
        <v>76</v>
      </c>
      <c r="G79" s="93"/>
      <c r="H79" s="93">
        <v>0</v>
      </c>
      <c r="I79" s="93" t="s">
        <v>76</v>
      </c>
      <c r="J79" s="93" t="s">
        <v>76</v>
      </c>
      <c r="K79" s="80" t="s">
        <v>76</v>
      </c>
      <c r="L79" s="93"/>
      <c r="M79" s="80" t="s">
        <v>76</v>
      </c>
      <c r="N79" s="80">
        <v>0</v>
      </c>
      <c r="O79" s="93">
        <v>0</v>
      </c>
      <c r="P79" s="80"/>
      <c r="Q79" s="93"/>
      <c r="R79" s="80"/>
      <c r="S79" s="80" t="s">
        <v>76</v>
      </c>
      <c r="T79" s="93"/>
      <c r="U79" s="80"/>
      <c r="V79" s="93"/>
      <c r="W79" s="80"/>
      <c r="X79" s="80"/>
      <c r="Y79" s="93" t="s">
        <v>76</v>
      </c>
      <c r="Z79" s="80" t="s">
        <v>76</v>
      </c>
      <c r="AA79" s="93"/>
      <c r="AB79" s="80">
        <v>0</v>
      </c>
      <c r="AC79" s="93"/>
      <c r="AD79" s="80"/>
      <c r="AE79" s="80">
        <v>0</v>
      </c>
      <c r="AF79" s="93"/>
      <c r="AG79" s="80">
        <v>0</v>
      </c>
      <c r="AH79" s="80" t="s">
        <v>76</v>
      </c>
      <c r="AI79" s="80" t="s">
        <v>76</v>
      </c>
      <c r="AJ79" s="80">
        <v>0</v>
      </c>
      <c r="AK79" s="93"/>
      <c r="AL79" s="80">
        <v>0</v>
      </c>
      <c r="AM79" s="80">
        <v>0</v>
      </c>
      <c r="AN79" s="80">
        <v>0</v>
      </c>
      <c r="AO79" s="80">
        <v>0</v>
      </c>
      <c r="AP79" s="93"/>
      <c r="AQ79" s="80">
        <v>-610</v>
      </c>
      <c r="AR79" s="80">
        <v>-610</v>
      </c>
      <c r="AS79" s="80">
        <v>-610</v>
      </c>
      <c r="AT79" s="80">
        <v>-610</v>
      </c>
      <c r="AU79" s="93"/>
      <c r="AV79" s="80">
        <v>-14721</v>
      </c>
      <c r="AW79" s="80">
        <v>-5848</v>
      </c>
      <c r="AX79" s="80">
        <v>-4622</v>
      </c>
      <c r="AY79" s="80" t="s">
        <v>76</v>
      </c>
      <c r="AZ79" s="93"/>
      <c r="BA79" s="80">
        <v>-39653</v>
      </c>
      <c r="BB79" s="80">
        <v>-23235</v>
      </c>
      <c r="BC79" s="80">
        <v>-10423</v>
      </c>
      <c r="BD79" s="80">
        <v>-6088</v>
      </c>
      <c r="BE79" s="93"/>
      <c r="BF79" s="80">
        <v>-224</v>
      </c>
      <c r="BG79" s="93"/>
      <c r="BH79" s="80">
        <v>-1934</v>
      </c>
      <c r="BI79" s="93"/>
      <c r="BJ79" s="80">
        <v>0</v>
      </c>
      <c r="BK79" s="93"/>
      <c r="BL79" s="80">
        <v>0</v>
      </c>
      <c r="BM79" s="93"/>
      <c r="BN79" s="80">
        <v>0</v>
      </c>
    </row>
    <row r="80" spans="2:66" ht="15.75" customHeight="1">
      <c r="B80" s="50" t="s">
        <v>572</v>
      </c>
      <c r="C80" s="50" t="s">
        <v>573</v>
      </c>
      <c r="D80" s="93">
        <v>-74998</v>
      </c>
      <c r="E80" s="93">
        <v>-74998</v>
      </c>
      <c r="F80" s="93" t="s">
        <v>76</v>
      </c>
      <c r="G80" s="93"/>
      <c r="H80" s="93">
        <v>-155983</v>
      </c>
      <c r="I80" s="93">
        <v>-154521</v>
      </c>
      <c r="J80" s="93">
        <v>-154521.084</v>
      </c>
      <c r="K80" s="80" t="s">
        <v>76</v>
      </c>
      <c r="L80" s="93"/>
      <c r="M80" s="80">
        <v>-319053</v>
      </c>
      <c r="N80" s="80">
        <v>-319065</v>
      </c>
      <c r="O80" s="93">
        <v>-318990</v>
      </c>
      <c r="P80" s="80" t="s">
        <v>76</v>
      </c>
      <c r="Q80" s="93"/>
      <c r="R80" s="80">
        <v>-319975</v>
      </c>
      <c r="S80" s="80">
        <v>-319975</v>
      </c>
      <c r="T80" s="93">
        <v>-319975</v>
      </c>
      <c r="U80" s="80" t="s">
        <v>76</v>
      </c>
      <c r="V80" s="93"/>
      <c r="W80" s="80">
        <v>-459984</v>
      </c>
      <c r="X80" s="80">
        <v>-260000</v>
      </c>
      <c r="Y80" s="93">
        <v>-259978</v>
      </c>
      <c r="Z80" s="80" t="s">
        <v>76</v>
      </c>
      <c r="AA80" s="93"/>
      <c r="AB80" s="80">
        <v>-42000</v>
      </c>
      <c r="AC80" s="93">
        <v>-42000</v>
      </c>
      <c r="AD80" s="80">
        <v>-39693</v>
      </c>
      <c r="AE80" s="80">
        <v>0</v>
      </c>
      <c r="AF80" s="93"/>
      <c r="AG80" s="80">
        <v>-50000</v>
      </c>
      <c r="AH80" s="80">
        <v>-50000</v>
      </c>
      <c r="AI80" s="80">
        <v>-49998</v>
      </c>
      <c r="AJ80" s="80">
        <v>0</v>
      </c>
      <c r="AK80" s="93"/>
      <c r="AL80" s="80">
        <v>-41000</v>
      </c>
      <c r="AM80" s="80">
        <v>-40999</v>
      </c>
      <c r="AN80" s="80">
        <v>-40999</v>
      </c>
      <c r="AO80" s="80">
        <v>0</v>
      </c>
      <c r="AP80" s="93"/>
      <c r="AQ80" s="80">
        <v>-12972</v>
      </c>
      <c r="AR80" s="80">
        <v>-12973</v>
      </c>
      <c r="AS80" s="80">
        <v>-12973</v>
      </c>
      <c r="AT80" s="80">
        <v>0</v>
      </c>
      <c r="AU80" s="93"/>
      <c r="AV80" s="80">
        <v>-32043</v>
      </c>
      <c r="AW80" s="80">
        <v>-32042</v>
      </c>
      <c r="AX80" s="80">
        <v>-32043</v>
      </c>
      <c r="AY80" s="80" t="s">
        <v>76</v>
      </c>
      <c r="AZ80" s="93"/>
      <c r="BA80" s="80">
        <v>-80669</v>
      </c>
      <c r="BB80" s="80">
        <v>-80603</v>
      </c>
      <c r="BC80" s="80">
        <v>-80603</v>
      </c>
      <c r="BD80" s="80" t="s">
        <v>76</v>
      </c>
      <c r="BE80" s="93"/>
      <c r="BF80" s="80">
        <v>0</v>
      </c>
      <c r="BG80" s="93"/>
      <c r="BH80" s="80">
        <v>-5883</v>
      </c>
      <c r="BI80" s="93"/>
      <c r="BJ80" s="80">
        <v>0</v>
      </c>
      <c r="BK80" s="93"/>
      <c r="BL80" s="80">
        <v>0</v>
      </c>
      <c r="BM80" s="93"/>
      <c r="BN80" s="80">
        <v>0</v>
      </c>
    </row>
    <row r="81" spans="2:66" ht="15.75" customHeight="1">
      <c r="B81" s="50" t="s">
        <v>574</v>
      </c>
      <c r="C81" s="50" t="s">
        <v>575</v>
      </c>
      <c r="D81" s="93" t="s">
        <v>76</v>
      </c>
      <c r="E81" s="93">
        <v>0</v>
      </c>
      <c r="F81" s="93">
        <v>0</v>
      </c>
      <c r="G81" s="93"/>
      <c r="H81" s="93">
        <v>0</v>
      </c>
      <c r="I81" s="93" t="s">
        <v>76</v>
      </c>
      <c r="J81" s="93" t="s">
        <v>76</v>
      </c>
      <c r="K81" s="80" t="s">
        <v>76</v>
      </c>
      <c r="L81" s="93"/>
      <c r="M81" s="80"/>
      <c r="N81" s="80">
        <v>0</v>
      </c>
      <c r="O81" s="93">
        <v>0</v>
      </c>
      <c r="P81" s="80" t="s">
        <v>76</v>
      </c>
      <c r="Q81" s="93"/>
      <c r="R81" s="80" t="s">
        <v>76</v>
      </c>
      <c r="S81" s="80" t="s">
        <v>76</v>
      </c>
      <c r="T81" s="93" t="s">
        <v>76</v>
      </c>
      <c r="U81" s="80" t="s">
        <v>76</v>
      </c>
      <c r="V81" s="93"/>
      <c r="W81" s="80" t="s">
        <v>76</v>
      </c>
      <c r="X81" s="80" t="s">
        <v>76</v>
      </c>
      <c r="Y81" s="93" t="s">
        <v>76</v>
      </c>
      <c r="Z81" s="80" t="s">
        <v>76</v>
      </c>
      <c r="AA81" s="93"/>
      <c r="AB81" s="80">
        <v>0</v>
      </c>
      <c r="AC81" s="93"/>
      <c r="AD81" s="80">
        <v>0</v>
      </c>
      <c r="AE81" s="80">
        <v>0</v>
      </c>
      <c r="AF81" s="93"/>
      <c r="AG81" s="80">
        <v>0</v>
      </c>
      <c r="AH81" s="80">
        <v>0</v>
      </c>
      <c r="AI81" s="80">
        <v>0</v>
      </c>
      <c r="AJ81" s="80">
        <v>0</v>
      </c>
      <c r="AK81" s="93"/>
      <c r="AL81" s="80">
        <v>0</v>
      </c>
      <c r="AM81" s="80">
        <v>0</v>
      </c>
      <c r="AN81" s="80">
        <v>0</v>
      </c>
      <c r="AO81" s="80">
        <v>0</v>
      </c>
      <c r="AP81" s="93"/>
      <c r="AQ81" s="80">
        <v>0</v>
      </c>
      <c r="AR81" s="80">
        <v>0</v>
      </c>
      <c r="AS81" s="80"/>
      <c r="AT81" s="80">
        <v>0</v>
      </c>
      <c r="AU81" s="93"/>
      <c r="AV81" s="80">
        <v>0</v>
      </c>
      <c r="AW81" s="80">
        <v>0</v>
      </c>
      <c r="AX81" s="80"/>
      <c r="AY81" s="80" t="s">
        <v>76</v>
      </c>
      <c r="AZ81" s="93"/>
      <c r="BA81" s="80">
        <v>0</v>
      </c>
      <c r="BB81" s="80">
        <v>0</v>
      </c>
      <c r="BC81" s="80">
        <v>0</v>
      </c>
      <c r="BD81" s="80" t="s">
        <v>76</v>
      </c>
      <c r="BE81" s="93"/>
      <c r="BF81" s="80">
        <v>0</v>
      </c>
      <c r="BG81" s="93"/>
      <c r="BH81" s="80">
        <v>0</v>
      </c>
      <c r="BI81" s="93"/>
      <c r="BJ81" s="80">
        <v>0</v>
      </c>
      <c r="BK81" s="93"/>
      <c r="BL81" s="80">
        <v>7438</v>
      </c>
      <c r="BM81" s="93"/>
      <c r="BN81" s="80">
        <v>0</v>
      </c>
    </row>
    <row r="82" spans="2:66" ht="15.75" customHeight="1">
      <c r="B82" s="50" t="s">
        <v>576</v>
      </c>
      <c r="C82" s="50" t="s">
        <v>577</v>
      </c>
      <c r="D82" s="93" t="s">
        <v>76</v>
      </c>
      <c r="E82" s="93">
        <v>0</v>
      </c>
      <c r="F82" s="93">
        <v>0</v>
      </c>
      <c r="G82" s="93"/>
      <c r="H82" s="93">
        <v>0</v>
      </c>
      <c r="I82" s="93" t="s">
        <v>76</v>
      </c>
      <c r="J82" s="93" t="s">
        <v>76</v>
      </c>
      <c r="K82" s="80" t="s">
        <v>76</v>
      </c>
      <c r="L82" s="93"/>
      <c r="M82" s="80"/>
      <c r="N82" s="80">
        <v>0</v>
      </c>
      <c r="O82" s="93">
        <v>0</v>
      </c>
      <c r="P82" s="80" t="s">
        <v>76</v>
      </c>
      <c r="Q82" s="93"/>
      <c r="R82" s="80" t="s">
        <v>76</v>
      </c>
      <c r="S82" s="80" t="s">
        <v>76</v>
      </c>
      <c r="T82" s="93" t="s">
        <v>76</v>
      </c>
      <c r="U82" s="80" t="s">
        <v>76</v>
      </c>
      <c r="V82" s="93"/>
      <c r="W82" s="80" t="s">
        <v>76</v>
      </c>
      <c r="X82" s="80" t="s">
        <v>76</v>
      </c>
      <c r="Y82" s="93" t="s">
        <v>76</v>
      </c>
      <c r="Z82" s="80" t="s">
        <v>76</v>
      </c>
      <c r="AA82" s="93"/>
      <c r="AB82" s="80">
        <v>0</v>
      </c>
      <c r="AC82" s="93"/>
      <c r="AD82" s="80">
        <v>0</v>
      </c>
      <c r="AE82" s="80">
        <v>0</v>
      </c>
      <c r="AF82" s="93"/>
      <c r="AG82" s="80">
        <v>0</v>
      </c>
      <c r="AH82" s="80">
        <v>0</v>
      </c>
      <c r="AI82" s="80">
        <v>0</v>
      </c>
      <c r="AJ82" s="80">
        <v>0</v>
      </c>
      <c r="AK82" s="93"/>
      <c r="AL82" s="80">
        <v>0</v>
      </c>
      <c r="AM82" s="80">
        <v>0</v>
      </c>
      <c r="AN82" s="80">
        <v>0</v>
      </c>
      <c r="AO82" s="80">
        <v>0</v>
      </c>
      <c r="AP82" s="93"/>
      <c r="AQ82" s="80">
        <v>0</v>
      </c>
      <c r="AR82" s="80">
        <v>0</v>
      </c>
      <c r="AS82" s="80"/>
      <c r="AT82" s="80">
        <v>0</v>
      </c>
      <c r="AU82" s="93"/>
      <c r="AV82" s="80">
        <v>0</v>
      </c>
      <c r="AW82" s="80">
        <v>0</v>
      </c>
      <c r="AX82" s="80"/>
      <c r="AY82" s="80" t="s">
        <v>76</v>
      </c>
      <c r="AZ82" s="93"/>
      <c r="BA82" s="80">
        <v>0</v>
      </c>
      <c r="BB82" s="80">
        <v>0</v>
      </c>
      <c r="BC82" s="80">
        <v>0</v>
      </c>
      <c r="BD82" s="80" t="s">
        <v>76</v>
      </c>
      <c r="BE82" s="93"/>
      <c r="BF82" s="80">
        <v>0</v>
      </c>
      <c r="BG82" s="93"/>
      <c r="BH82" s="80">
        <v>0</v>
      </c>
      <c r="BI82" s="93"/>
      <c r="BJ82" s="80">
        <v>0</v>
      </c>
      <c r="BK82" s="93"/>
      <c r="BL82" s="80">
        <v>-12999</v>
      </c>
      <c r="BM82" s="93"/>
      <c r="BN82" s="80">
        <v>0</v>
      </c>
    </row>
    <row r="83" spans="2:66" ht="15.75" customHeight="1">
      <c r="B83" s="50" t="s">
        <v>578</v>
      </c>
      <c r="C83" s="50" t="s">
        <v>579</v>
      </c>
      <c r="D83" s="93" t="s">
        <v>76</v>
      </c>
      <c r="E83" s="93">
        <v>0</v>
      </c>
      <c r="F83" s="93">
        <v>0</v>
      </c>
      <c r="G83" s="93"/>
      <c r="H83" s="93">
        <v>0</v>
      </c>
      <c r="I83" s="93" t="s">
        <v>76</v>
      </c>
      <c r="J83" s="93" t="s">
        <v>76</v>
      </c>
      <c r="K83" s="80" t="s">
        <v>76</v>
      </c>
      <c r="L83" s="93"/>
      <c r="M83" s="80"/>
      <c r="N83" s="80">
        <v>0</v>
      </c>
      <c r="O83" s="93">
        <v>0</v>
      </c>
      <c r="P83" s="80" t="s">
        <v>76</v>
      </c>
      <c r="Q83" s="93"/>
      <c r="R83" s="80" t="s">
        <v>76</v>
      </c>
      <c r="S83" s="80" t="s">
        <v>76</v>
      </c>
      <c r="T83" s="93" t="s">
        <v>76</v>
      </c>
      <c r="U83" s="80" t="s">
        <v>76</v>
      </c>
      <c r="V83" s="93"/>
      <c r="W83" s="80" t="s">
        <v>76</v>
      </c>
      <c r="X83" s="80" t="s">
        <v>76</v>
      </c>
      <c r="Y83" s="93" t="s">
        <v>76</v>
      </c>
      <c r="Z83" s="80" t="s">
        <v>76</v>
      </c>
      <c r="AA83" s="93"/>
      <c r="AB83" s="80">
        <v>0</v>
      </c>
      <c r="AC83" s="93"/>
      <c r="AD83" s="80">
        <v>0</v>
      </c>
      <c r="AE83" s="80">
        <v>0</v>
      </c>
      <c r="AF83" s="93"/>
      <c r="AG83" s="80">
        <v>0</v>
      </c>
      <c r="AH83" s="80">
        <v>0</v>
      </c>
      <c r="AI83" s="80">
        <v>0</v>
      </c>
      <c r="AJ83" s="80">
        <v>0</v>
      </c>
      <c r="AK83" s="93"/>
      <c r="AL83" s="80">
        <v>0</v>
      </c>
      <c r="AM83" s="80">
        <v>0</v>
      </c>
      <c r="AN83" s="80">
        <v>0</v>
      </c>
      <c r="AO83" s="80">
        <v>0</v>
      </c>
      <c r="AP83" s="93"/>
      <c r="AQ83" s="80">
        <v>0</v>
      </c>
      <c r="AR83" s="80">
        <v>0</v>
      </c>
      <c r="AS83" s="80"/>
      <c r="AT83" s="80">
        <v>0</v>
      </c>
      <c r="AU83" s="93"/>
      <c r="AV83" s="80">
        <v>0</v>
      </c>
      <c r="AW83" s="80">
        <v>0</v>
      </c>
      <c r="AX83" s="80"/>
      <c r="AY83" s="80" t="s">
        <v>76</v>
      </c>
      <c r="AZ83" s="93"/>
      <c r="BA83" s="80">
        <v>0</v>
      </c>
      <c r="BB83" s="80">
        <v>0</v>
      </c>
      <c r="BC83" s="80">
        <v>0</v>
      </c>
      <c r="BD83" s="80" t="s">
        <v>76</v>
      </c>
      <c r="BE83" s="93"/>
      <c r="BF83" s="80">
        <v>0</v>
      </c>
      <c r="BG83" s="93"/>
      <c r="BH83" s="80">
        <v>-2322</v>
      </c>
      <c r="BI83" s="93"/>
      <c r="BJ83" s="80">
        <v>0</v>
      </c>
      <c r="BK83" s="93"/>
      <c r="BL83" s="80">
        <v>0</v>
      </c>
      <c r="BM83" s="93"/>
      <c r="BN83" s="80">
        <v>0</v>
      </c>
    </row>
    <row r="84" spans="2:66" ht="15.75" customHeight="1">
      <c r="B84" s="50" t="s">
        <v>580</v>
      </c>
      <c r="C84" s="50" t="s">
        <v>581</v>
      </c>
      <c r="D84" s="93" t="s">
        <v>76</v>
      </c>
      <c r="E84" s="93">
        <v>0</v>
      </c>
      <c r="F84" s="93">
        <v>0</v>
      </c>
      <c r="G84" s="93"/>
      <c r="H84" s="93">
        <v>0</v>
      </c>
      <c r="I84" s="93" t="s">
        <v>76</v>
      </c>
      <c r="J84" s="93" t="s">
        <v>76</v>
      </c>
      <c r="K84" s="80" t="s">
        <v>76</v>
      </c>
      <c r="L84" s="93"/>
      <c r="M84" s="80"/>
      <c r="N84" s="80">
        <v>0</v>
      </c>
      <c r="O84" s="93">
        <v>0</v>
      </c>
      <c r="P84" s="80" t="s">
        <v>76</v>
      </c>
      <c r="Q84" s="93"/>
      <c r="R84" s="80" t="s">
        <v>76</v>
      </c>
      <c r="S84" s="80" t="s">
        <v>76</v>
      </c>
      <c r="T84" s="93" t="s">
        <v>76</v>
      </c>
      <c r="U84" s="80" t="s">
        <v>76</v>
      </c>
      <c r="V84" s="93"/>
      <c r="W84" s="80" t="s">
        <v>76</v>
      </c>
      <c r="X84" s="80" t="s">
        <v>76</v>
      </c>
      <c r="Y84" s="93" t="s">
        <v>76</v>
      </c>
      <c r="Z84" s="80" t="s">
        <v>76</v>
      </c>
      <c r="AA84" s="93"/>
      <c r="AB84" s="80">
        <v>0</v>
      </c>
      <c r="AC84" s="93"/>
      <c r="AD84" s="80">
        <v>0</v>
      </c>
      <c r="AE84" s="80">
        <v>0</v>
      </c>
      <c r="AF84" s="93"/>
      <c r="AG84" s="80">
        <v>0</v>
      </c>
      <c r="AH84" s="80">
        <v>0</v>
      </c>
      <c r="AI84" s="80">
        <v>0</v>
      </c>
      <c r="AJ84" s="80">
        <v>0</v>
      </c>
      <c r="AK84" s="93"/>
      <c r="AL84" s="80">
        <v>0</v>
      </c>
      <c r="AM84" s="80">
        <v>0</v>
      </c>
      <c r="AN84" s="80">
        <v>0</v>
      </c>
      <c r="AO84" s="80">
        <v>0</v>
      </c>
      <c r="AP84" s="93"/>
      <c r="AQ84" s="80">
        <v>0</v>
      </c>
      <c r="AR84" s="80">
        <v>0</v>
      </c>
      <c r="AS84" s="80"/>
      <c r="AT84" s="80">
        <v>0</v>
      </c>
      <c r="AU84" s="93"/>
      <c r="AV84" s="80">
        <v>0</v>
      </c>
      <c r="AW84" s="80">
        <v>0</v>
      </c>
      <c r="AX84" s="80"/>
      <c r="AY84" s="80" t="s">
        <v>76</v>
      </c>
      <c r="AZ84" s="93"/>
      <c r="BA84" s="80">
        <v>2096</v>
      </c>
      <c r="BB84" s="80">
        <v>2096</v>
      </c>
      <c r="BC84" s="80">
        <v>2096</v>
      </c>
      <c r="BD84" s="80" t="s">
        <v>76</v>
      </c>
      <c r="BE84" s="93"/>
      <c r="BF84" s="80">
        <v>0</v>
      </c>
      <c r="BG84" s="93"/>
      <c r="BH84" s="80">
        <v>0</v>
      </c>
      <c r="BI84" s="93"/>
      <c r="BJ84" s="80">
        <v>0</v>
      </c>
      <c r="BK84" s="93"/>
      <c r="BL84" s="80">
        <v>0</v>
      </c>
      <c r="BM84" s="93"/>
      <c r="BN84" s="80">
        <v>0</v>
      </c>
    </row>
    <row r="85" spans="2:66" ht="15" customHeight="1">
      <c r="B85" s="50" t="s">
        <v>582</v>
      </c>
      <c r="C85" s="79" t="s">
        <v>583</v>
      </c>
      <c r="D85" s="93" t="s">
        <v>76</v>
      </c>
      <c r="E85" s="93">
        <v>0</v>
      </c>
      <c r="F85" s="93">
        <v>0</v>
      </c>
      <c r="G85" s="93"/>
      <c r="H85" s="93">
        <v>0</v>
      </c>
      <c r="I85" s="93" t="s">
        <v>76</v>
      </c>
      <c r="J85" s="93" t="s">
        <v>76</v>
      </c>
      <c r="K85" s="80" t="s">
        <v>76</v>
      </c>
      <c r="L85" s="93"/>
      <c r="M85" s="80">
        <v>3</v>
      </c>
      <c r="N85" s="80">
        <v>3</v>
      </c>
      <c r="O85" s="93">
        <v>0</v>
      </c>
      <c r="P85" s="80" t="s">
        <v>76</v>
      </c>
      <c r="Q85" s="93"/>
      <c r="R85" s="80" t="s">
        <v>76</v>
      </c>
      <c r="S85" s="80" t="s">
        <v>76</v>
      </c>
      <c r="T85" s="93" t="s">
        <v>76</v>
      </c>
      <c r="U85" s="80" t="s">
        <v>76</v>
      </c>
      <c r="V85" s="93"/>
      <c r="W85" s="80" t="s">
        <v>76</v>
      </c>
      <c r="X85" s="80" t="s">
        <v>76</v>
      </c>
      <c r="Y85" s="93" t="s">
        <v>76</v>
      </c>
      <c r="Z85" s="80" t="s">
        <v>76</v>
      </c>
      <c r="AA85" s="93"/>
      <c r="AB85" s="80">
        <v>870988</v>
      </c>
      <c r="AC85" s="93">
        <v>440000</v>
      </c>
      <c r="AD85" s="80"/>
      <c r="AE85" s="80"/>
      <c r="AF85" s="93"/>
      <c r="AG85" s="80"/>
      <c r="AH85" s="80"/>
      <c r="AI85" s="80"/>
      <c r="AJ85" s="80"/>
      <c r="AK85" s="93"/>
      <c r="AL85" s="80"/>
      <c r="AM85" s="80"/>
      <c r="AN85" s="80"/>
      <c r="AO85" s="80"/>
      <c r="AP85" s="93"/>
      <c r="AQ85" s="80"/>
      <c r="AR85" s="80"/>
      <c r="AS85" s="80"/>
      <c r="AT85" s="80"/>
      <c r="AU85" s="93"/>
      <c r="AV85" s="80"/>
      <c r="AW85" s="80"/>
      <c r="AX85" s="80"/>
      <c r="AY85" s="80"/>
      <c r="AZ85" s="93"/>
      <c r="BA85" s="80"/>
      <c r="BB85" s="80">
        <v>0</v>
      </c>
      <c r="BC85" s="80">
        <v>0</v>
      </c>
      <c r="BD85" s="80" t="s">
        <v>76</v>
      </c>
      <c r="BE85" s="93"/>
      <c r="BF85" s="80">
        <v>0</v>
      </c>
      <c r="BG85" s="93"/>
      <c r="BH85" s="80">
        <v>0</v>
      </c>
      <c r="BI85" s="93"/>
      <c r="BJ85" s="80">
        <v>0</v>
      </c>
      <c r="BK85" s="93"/>
      <c r="BL85" s="80">
        <v>0</v>
      </c>
      <c r="BM85" s="93"/>
      <c r="BN85" s="80">
        <v>0</v>
      </c>
    </row>
    <row r="86" spans="2:66" ht="15" customHeight="1" thickBot="1">
      <c r="B86" s="50" t="s">
        <v>584</v>
      </c>
      <c r="C86" s="79"/>
      <c r="D86" s="93" t="s">
        <v>76</v>
      </c>
      <c r="E86" s="93">
        <v>0</v>
      </c>
      <c r="F86" s="93">
        <v>0</v>
      </c>
      <c r="G86" s="93"/>
      <c r="H86" s="93">
        <v>0</v>
      </c>
      <c r="I86" s="93"/>
      <c r="J86" s="93"/>
      <c r="K86" s="80"/>
      <c r="L86" s="93"/>
      <c r="M86" s="80"/>
      <c r="N86" s="80"/>
      <c r="O86" s="93"/>
      <c r="P86" s="80"/>
      <c r="Q86" s="93"/>
      <c r="R86" s="80"/>
      <c r="S86" s="80"/>
      <c r="T86" s="93"/>
      <c r="U86" s="80"/>
      <c r="V86" s="93"/>
      <c r="W86" s="80"/>
      <c r="X86" s="80"/>
      <c r="Y86" s="93"/>
      <c r="Z86" s="80"/>
      <c r="AA86" s="93"/>
      <c r="AB86" s="80"/>
      <c r="AC86" s="93">
        <v>-17186</v>
      </c>
      <c r="AD86" s="80"/>
      <c r="AE86" s="80"/>
      <c r="AF86" s="93"/>
      <c r="AG86" s="80"/>
      <c r="AH86" s="80"/>
      <c r="AI86" s="80"/>
      <c r="AJ86" s="80"/>
      <c r="AK86" s="93"/>
      <c r="AL86" s="80"/>
      <c r="AM86" s="80"/>
      <c r="AN86" s="80"/>
      <c r="AO86" s="80"/>
      <c r="AP86" s="93"/>
      <c r="AQ86" s="80"/>
      <c r="AR86" s="80"/>
      <c r="AS86" s="80"/>
      <c r="AT86" s="80"/>
      <c r="AU86" s="93"/>
      <c r="AV86" s="80"/>
      <c r="AW86" s="80"/>
      <c r="AX86" s="80"/>
      <c r="AY86" s="80"/>
      <c r="AZ86" s="93"/>
      <c r="BA86" s="80"/>
      <c r="BB86" s="80"/>
      <c r="BC86" s="80"/>
      <c r="BD86" s="80" t="s">
        <v>76</v>
      </c>
      <c r="BE86" s="93"/>
      <c r="BF86" s="80">
        <v>0</v>
      </c>
      <c r="BG86" s="93"/>
      <c r="BH86" s="80">
        <v>0</v>
      </c>
      <c r="BI86" s="93"/>
      <c r="BJ86" s="80">
        <v>0</v>
      </c>
      <c r="BK86" s="93"/>
      <c r="BL86" s="80">
        <v>0</v>
      </c>
      <c r="BM86" s="93"/>
      <c r="BN86" s="80">
        <v>0</v>
      </c>
    </row>
    <row r="87" spans="2:66" ht="15" customHeight="1" thickBot="1">
      <c r="B87" s="87" t="s">
        <v>585</v>
      </c>
      <c r="C87" s="88" t="s">
        <v>586</v>
      </c>
      <c r="D87" s="89">
        <f>SUM(D75:D86)</f>
        <v>-29133</v>
      </c>
      <c r="E87" s="89">
        <f>SUM(E75:E85)</f>
        <v>-123297</v>
      </c>
      <c r="F87" s="89">
        <f>SUM(F75:F85)</f>
        <v>-12370</v>
      </c>
      <c r="G87" s="299"/>
      <c r="H87" s="89">
        <f>SUM(H75:H85)</f>
        <v>-60697</v>
      </c>
      <c r="I87" s="89">
        <v>-35429</v>
      </c>
      <c r="J87" s="89">
        <f>SUM(J75:J85)</f>
        <v>-122755.084</v>
      </c>
      <c r="K87" s="89">
        <f>SUM(K75:K85)</f>
        <v>7800</v>
      </c>
      <c r="L87" s="299"/>
      <c r="M87" s="89">
        <f t="shared" ref="M87:W87" si="5">SUM(M75:M85)</f>
        <v>-265799</v>
      </c>
      <c r="N87" s="89">
        <f t="shared" si="5"/>
        <v>-147591</v>
      </c>
      <c r="O87" s="89">
        <f t="shared" si="5"/>
        <v>-155613</v>
      </c>
      <c r="P87" s="89">
        <f t="shared" si="5"/>
        <v>-20555</v>
      </c>
      <c r="Q87" s="299"/>
      <c r="R87" s="89">
        <f t="shared" si="5"/>
        <v>-261057</v>
      </c>
      <c r="S87" s="89">
        <f t="shared" si="5"/>
        <v>-219966</v>
      </c>
      <c r="T87" s="89">
        <f t="shared" si="5"/>
        <v>-224151</v>
      </c>
      <c r="U87" s="89">
        <f t="shared" si="5"/>
        <v>-63271</v>
      </c>
      <c r="V87" s="299"/>
      <c r="W87" s="89">
        <f t="shared" si="5"/>
        <v>-737800</v>
      </c>
      <c r="X87" s="89">
        <f t="shared" ref="X87:BN87" si="6">SUM(X75:X85)</f>
        <v>-528139</v>
      </c>
      <c r="Y87" s="89">
        <f t="shared" si="6"/>
        <v>-373977</v>
      </c>
      <c r="Z87" s="89">
        <f t="shared" si="6"/>
        <v>-55436</v>
      </c>
      <c r="AA87" s="299"/>
      <c r="AB87" s="89">
        <f t="shared" si="6"/>
        <v>954857</v>
      </c>
      <c r="AC87" s="89">
        <f>SUM(AC75:AC86)</f>
        <v>313833</v>
      </c>
      <c r="AD87" s="89">
        <f t="shared" si="6"/>
        <v>-97545</v>
      </c>
      <c r="AE87" s="89">
        <f t="shared" si="6"/>
        <v>-65356</v>
      </c>
      <c r="AF87" s="299"/>
      <c r="AG87" s="89">
        <f t="shared" si="6"/>
        <v>18451</v>
      </c>
      <c r="AH87" s="89">
        <f t="shared" si="6"/>
        <v>-41457</v>
      </c>
      <c r="AI87" s="89">
        <f t="shared" si="6"/>
        <v>-63641</v>
      </c>
      <c r="AJ87" s="89">
        <f t="shared" si="6"/>
        <v>-34215</v>
      </c>
      <c r="AK87" s="299"/>
      <c r="AL87" s="89">
        <f t="shared" si="6"/>
        <v>-27621</v>
      </c>
      <c r="AM87" s="89">
        <f t="shared" si="6"/>
        <v>-36671</v>
      </c>
      <c r="AN87" s="89">
        <f t="shared" si="6"/>
        <v>-42020</v>
      </c>
      <c r="AO87" s="89">
        <f t="shared" si="6"/>
        <v>-31395</v>
      </c>
      <c r="AP87" s="299"/>
      <c r="AQ87" s="89">
        <f t="shared" si="6"/>
        <v>125414</v>
      </c>
      <c r="AR87" s="89">
        <f t="shared" si="6"/>
        <v>43352</v>
      </c>
      <c r="AS87" s="89">
        <f>SUM(AS76:AS85)</f>
        <v>35080</v>
      </c>
      <c r="AT87" s="89">
        <f t="shared" si="6"/>
        <v>-6249</v>
      </c>
      <c r="AU87" s="299"/>
      <c r="AV87" s="89">
        <f t="shared" si="6"/>
        <v>-61930</v>
      </c>
      <c r="AW87" s="89">
        <f t="shared" si="6"/>
        <v>-52153</v>
      </c>
      <c r="AX87" s="89">
        <f t="shared" si="6"/>
        <v>-31334</v>
      </c>
      <c r="AY87" s="89">
        <f t="shared" si="6"/>
        <v>-2595</v>
      </c>
      <c r="AZ87" s="299"/>
      <c r="BA87" s="89">
        <f t="shared" si="6"/>
        <v>-164748</v>
      </c>
      <c r="BB87" s="89">
        <f>SUM(BB75:BB85)</f>
        <v>-143231</v>
      </c>
      <c r="BC87" s="89">
        <f>SUM(BC75:BC85)</f>
        <v>-162418</v>
      </c>
      <c r="BD87" s="89">
        <f t="shared" si="6"/>
        <v>-80370</v>
      </c>
      <c r="BE87" s="299"/>
      <c r="BF87" s="89">
        <f t="shared" si="6"/>
        <v>-19902</v>
      </c>
      <c r="BG87" s="299"/>
      <c r="BH87" s="89">
        <f t="shared" si="6"/>
        <v>-1979</v>
      </c>
      <c r="BI87" s="299"/>
      <c r="BJ87" s="89">
        <f t="shared" si="6"/>
        <v>617</v>
      </c>
      <c r="BK87" s="299"/>
      <c r="BL87" s="89">
        <f t="shared" si="6"/>
        <v>-33085</v>
      </c>
      <c r="BM87" s="299"/>
      <c r="BN87" s="89">
        <f t="shared" si="6"/>
        <v>-3954</v>
      </c>
    </row>
    <row r="88" spans="2:66" ht="15" customHeight="1" thickBot="1">
      <c r="B88" s="65"/>
      <c r="C88" s="66"/>
      <c r="D88" s="200"/>
      <c r="E88" s="200"/>
      <c r="F88" s="200"/>
      <c r="G88" s="299"/>
      <c r="H88" s="200"/>
      <c r="I88" s="200"/>
      <c r="J88" s="200"/>
      <c r="K88" s="67"/>
      <c r="L88" s="299"/>
      <c r="M88" s="67"/>
      <c r="N88" s="67"/>
      <c r="O88" s="200"/>
      <c r="P88" s="67"/>
      <c r="Q88" s="299"/>
      <c r="R88" s="67"/>
      <c r="S88" s="67"/>
      <c r="T88" s="200"/>
      <c r="U88" s="67"/>
      <c r="V88" s="299"/>
      <c r="W88" s="67"/>
      <c r="X88" s="67"/>
      <c r="Y88" s="200"/>
      <c r="Z88" s="67"/>
      <c r="AA88" s="299"/>
      <c r="AB88" s="67"/>
      <c r="AC88" s="200"/>
      <c r="AD88" s="67"/>
      <c r="AE88" s="67"/>
      <c r="AF88" s="299"/>
      <c r="AG88" s="67"/>
      <c r="AH88" s="67"/>
      <c r="AI88" s="67"/>
      <c r="AJ88" s="67"/>
      <c r="AK88" s="299"/>
      <c r="AL88" s="67"/>
      <c r="AM88" s="67"/>
      <c r="AN88" s="67"/>
      <c r="AO88" s="67"/>
      <c r="AP88" s="299"/>
      <c r="AQ88" s="67"/>
      <c r="AR88" s="67"/>
      <c r="AS88" s="67"/>
      <c r="AT88" s="67"/>
      <c r="AU88" s="299"/>
      <c r="AV88" s="67"/>
      <c r="AW88" s="67"/>
      <c r="AX88" s="67"/>
      <c r="AY88" s="67"/>
      <c r="AZ88" s="299"/>
      <c r="BA88" s="67"/>
      <c r="BB88" s="67"/>
      <c r="BC88" s="67"/>
      <c r="BD88" s="67"/>
      <c r="BE88" s="299"/>
      <c r="BF88" s="67"/>
      <c r="BG88" s="299"/>
      <c r="BH88" s="67"/>
      <c r="BI88" s="299"/>
      <c r="BJ88" s="67"/>
      <c r="BK88" s="299"/>
      <c r="BL88" s="67"/>
      <c r="BM88" s="299"/>
      <c r="BN88" s="67"/>
    </row>
    <row r="89" spans="2:66" ht="15" customHeight="1" thickBot="1">
      <c r="B89" s="60" t="s">
        <v>587</v>
      </c>
      <c r="C89" s="61" t="s">
        <v>588</v>
      </c>
      <c r="D89" s="62">
        <f>D92-D91-D90</f>
        <v>-69844</v>
      </c>
      <c r="E89" s="62">
        <f>E92-E91-E90</f>
        <v>-104382</v>
      </c>
      <c r="F89" s="62">
        <f>F92-F91-F90</f>
        <v>76091</v>
      </c>
      <c r="G89" s="299"/>
      <c r="H89" s="62">
        <f t="shared" ref="H89:BN89" si="7">H92-H91-H90</f>
        <v>-28073</v>
      </c>
      <c r="I89" s="62">
        <f t="shared" si="7"/>
        <v>-107741.12842939381</v>
      </c>
      <c r="J89" s="62">
        <f t="shared" si="7"/>
        <v>-143127.85097423426</v>
      </c>
      <c r="K89" s="62">
        <f t="shared" si="7"/>
        <v>-13082.749546389206</v>
      </c>
      <c r="L89" s="299"/>
      <c r="M89" s="62">
        <f t="shared" si="7"/>
        <v>-214223</v>
      </c>
      <c r="N89" s="62">
        <f t="shared" si="7"/>
        <v>-163149</v>
      </c>
      <c r="O89" s="62">
        <f t="shared" si="7"/>
        <v>-188029.8249760067</v>
      </c>
      <c r="P89" s="62">
        <f t="shared" si="7"/>
        <v>-39371</v>
      </c>
      <c r="Q89" s="299"/>
      <c r="R89" s="62">
        <f t="shared" ca="1" si="7"/>
        <v>76091</v>
      </c>
      <c r="S89" s="62">
        <f t="shared" si="7"/>
        <v>-211591</v>
      </c>
      <c r="T89" s="62">
        <f t="shared" si="7"/>
        <v>-140380</v>
      </c>
      <c r="U89" s="62">
        <f t="shared" ca="1" si="7"/>
        <v>76091</v>
      </c>
      <c r="V89" s="299"/>
      <c r="W89" s="62">
        <f t="shared" ca="1" si="7"/>
        <v>76091</v>
      </c>
      <c r="X89" s="62">
        <f t="shared" si="7"/>
        <v>-474392.86114485189</v>
      </c>
      <c r="Y89" s="62">
        <f t="shared" si="7"/>
        <v>-161127</v>
      </c>
      <c r="Z89" s="62">
        <f t="shared" si="7"/>
        <v>131384</v>
      </c>
      <c r="AA89" s="299"/>
      <c r="AB89" s="62">
        <f t="shared" ca="1" si="7"/>
        <v>76091</v>
      </c>
      <c r="AC89" s="62">
        <f t="shared" si="7"/>
        <v>213066</v>
      </c>
      <c r="AD89" s="62">
        <f t="shared" si="7"/>
        <v>-5204.6339268857882</v>
      </c>
      <c r="AE89" s="62">
        <f t="shared" ca="1" si="7"/>
        <v>76091</v>
      </c>
      <c r="AF89" s="299"/>
      <c r="AG89" s="62">
        <f t="shared" ca="1" si="7"/>
        <v>76091</v>
      </c>
      <c r="AH89" s="62">
        <f t="shared" si="7"/>
        <v>-39168.816009862087</v>
      </c>
      <c r="AI89" s="62">
        <f t="shared" si="7"/>
        <v>-17918</v>
      </c>
      <c r="AJ89" s="62">
        <f t="shared" si="7"/>
        <v>4385</v>
      </c>
      <c r="AK89" s="299"/>
      <c r="AL89" s="62">
        <f t="shared" si="7"/>
        <v>2451</v>
      </c>
      <c r="AM89" s="62">
        <f t="shared" si="7"/>
        <v>-49781</v>
      </c>
      <c r="AN89" s="62">
        <f t="shared" si="7"/>
        <v>-38536</v>
      </c>
      <c r="AO89" s="62">
        <f t="shared" si="7"/>
        <v>-37246</v>
      </c>
      <c r="AP89" s="299"/>
      <c r="AQ89" s="62">
        <f t="shared" si="7"/>
        <v>57450</v>
      </c>
      <c r="AR89" s="62">
        <f t="shared" si="7"/>
        <v>-27049</v>
      </c>
      <c r="AS89" s="62">
        <f t="shared" si="7"/>
        <v>-22376</v>
      </c>
      <c r="AT89" s="62">
        <f t="shared" si="7"/>
        <v>-16786</v>
      </c>
      <c r="AU89" s="299"/>
      <c r="AV89" s="62">
        <f t="shared" ca="1" si="7"/>
        <v>76091</v>
      </c>
      <c r="AW89" s="62">
        <f t="shared" si="7"/>
        <v>-35597</v>
      </c>
      <c r="AX89" s="62">
        <f t="shared" si="7"/>
        <v>-14611</v>
      </c>
      <c r="AY89" s="62">
        <f t="shared" si="7"/>
        <v>-1878</v>
      </c>
      <c r="AZ89" s="299"/>
      <c r="BA89" s="62">
        <f t="shared" ca="1" si="7"/>
        <v>76091</v>
      </c>
      <c r="BB89" s="62">
        <f t="shared" si="7"/>
        <v>15302</v>
      </c>
      <c r="BC89" s="62">
        <f t="shared" si="7"/>
        <v>43823</v>
      </c>
      <c r="BD89" s="62">
        <f t="shared" si="7"/>
        <v>48714</v>
      </c>
      <c r="BE89" s="299"/>
      <c r="BF89" s="62">
        <f t="shared" ca="1" si="7"/>
        <v>76091</v>
      </c>
      <c r="BG89" s="299"/>
      <c r="BH89" s="62">
        <f t="shared" ca="1" si="7"/>
        <v>76091</v>
      </c>
      <c r="BI89" s="299"/>
      <c r="BJ89" s="62">
        <f t="shared" ca="1" si="7"/>
        <v>76091</v>
      </c>
      <c r="BK89" s="299"/>
      <c r="BL89" s="62">
        <f t="shared" ca="1" si="7"/>
        <v>76091</v>
      </c>
      <c r="BM89" s="299"/>
      <c r="BN89" s="62">
        <f t="shared" ca="1" si="7"/>
        <v>76091</v>
      </c>
    </row>
    <row r="90" spans="2:66" ht="15.75" customHeight="1">
      <c r="B90" s="54" t="s">
        <v>589</v>
      </c>
      <c r="C90" s="54" t="s">
        <v>590</v>
      </c>
      <c r="D90" s="93">
        <v>182</v>
      </c>
      <c r="E90" s="201">
        <v>-205</v>
      </c>
      <c r="F90" s="201">
        <v>-115</v>
      </c>
      <c r="G90" s="93"/>
      <c r="H90" s="201">
        <v>28</v>
      </c>
      <c r="I90" s="201">
        <v>899.12842939381346</v>
      </c>
      <c r="J90" s="201">
        <v>395.85097423426748</v>
      </c>
      <c r="K90" s="86">
        <v>-34.250453610793556</v>
      </c>
      <c r="L90" s="93"/>
      <c r="M90" s="86">
        <v>1339</v>
      </c>
      <c r="N90" s="86">
        <v>-19537</v>
      </c>
      <c r="O90" s="201">
        <v>304.8249760066974</v>
      </c>
      <c r="P90" s="86">
        <v>169</v>
      </c>
      <c r="Q90" s="93"/>
      <c r="R90" s="86">
        <v>-1376</v>
      </c>
      <c r="S90" s="86">
        <v>1141</v>
      </c>
      <c r="T90" s="201">
        <v>-996</v>
      </c>
      <c r="U90" s="86">
        <v>-176</v>
      </c>
      <c r="V90" s="93"/>
      <c r="W90" s="86">
        <v>-1263</v>
      </c>
      <c r="X90" s="86">
        <v>-459.1388551481225</v>
      </c>
      <c r="Y90" s="201">
        <v>1731</v>
      </c>
      <c r="Z90" s="86">
        <v>2285</v>
      </c>
      <c r="AA90" s="93"/>
      <c r="AB90" s="86">
        <v>-4018.1790639350438</v>
      </c>
      <c r="AC90" s="201">
        <v>3052</v>
      </c>
      <c r="AD90" s="86">
        <v>-2019.3660731142118</v>
      </c>
      <c r="AE90" s="86">
        <v>63</v>
      </c>
      <c r="AF90" s="93"/>
      <c r="AG90" s="86">
        <v>6238</v>
      </c>
      <c r="AH90" s="86">
        <v>5242.8160098620883</v>
      </c>
      <c r="AI90" s="86">
        <v>900</v>
      </c>
      <c r="AJ90" s="86">
        <v>1449</v>
      </c>
      <c r="AK90" s="93"/>
      <c r="AL90" s="86">
        <v>-138</v>
      </c>
      <c r="AM90" s="86">
        <v>465</v>
      </c>
      <c r="AN90" s="86">
        <v>466</v>
      </c>
      <c r="AO90" s="86">
        <v>766</v>
      </c>
      <c r="AP90" s="93"/>
      <c r="AQ90" s="86">
        <v>3066</v>
      </c>
      <c r="AR90" s="86">
        <v>0</v>
      </c>
      <c r="AS90" s="86">
        <v>0</v>
      </c>
      <c r="AT90" s="86">
        <v>0</v>
      </c>
      <c r="AU90" s="93"/>
      <c r="AV90" s="86">
        <v>0</v>
      </c>
      <c r="AW90" s="86">
        <v>0</v>
      </c>
      <c r="AX90" s="86">
        <v>0</v>
      </c>
      <c r="AY90" s="86">
        <v>0</v>
      </c>
      <c r="AZ90" s="93"/>
      <c r="BA90" s="86">
        <v>0</v>
      </c>
      <c r="BB90" s="86">
        <v>0</v>
      </c>
      <c r="BC90" s="86">
        <v>0</v>
      </c>
      <c r="BD90" s="86">
        <v>0</v>
      </c>
      <c r="BE90" s="93"/>
      <c r="BF90" s="86">
        <v>0</v>
      </c>
      <c r="BG90" s="93"/>
      <c r="BH90" s="86">
        <v>0</v>
      </c>
      <c r="BI90" s="93"/>
      <c r="BJ90" s="86">
        <v>0</v>
      </c>
      <c r="BK90" s="93"/>
      <c r="BL90" s="86">
        <v>0</v>
      </c>
      <c r="BM90" s="93"/>
      <c r="BN90" s="86">
        <v>0</v>
      </c>
    </row>
    <row r="91" spans="2:66" ht="15.75" customHeight="1">
      <c r="B91" s="50" t="s">
        <v>591</v>
      </c>
      <c r="C91" s="50" t="s">
        <v>592</v>
      </c>
      <c r="D91" s="93">
        <v>142908</v>
      </c>
      <c r="E91" s="93">
        <v>142908</v>
      </c>
      <c r="F91" s="93">
        <v>142908</v>
      </c>
      <c r="G91" s="93"/>
      <c r="H91" s="93">
        <v>170953</v>
      </c>
      <c r="I91" s="93">
        <v>170953</v>
      </c>
      <c r="J91" s="93">
        <v>170953</v>
      </c>
      <c r="K91" s="80">
        <v>170953</v>
      </c>
      <c r="L91" s="93"/>
      <c r="M91" s="80">
        <v>383837</v>
      </c>
      <c r="N91" s="80">
        <v>383837</v>
      </c>
      <c r="O91" s="93">
        <v>383837</v>
      </c>
      <c r="P91" s="80">
        <v>383837</v>
      </c>
      <c r="Q91" s="93"/>
      <c r="R91" s="80">
        <v>435493</v>
      </c>
      <c r="S91" s="80">
        <v>435493</v>
      </c>
      <c r="T91" s="93">
        <v>435493</v>
      </c>
      <c r="U91" s="80">
        <v>435493</v>
      </c>
      <c r="V91" s="93"/>
      <c r="W91" s="80">
        <v>1059107</v>
      </c>
      <c r="X91" s="80">
        <v>1059107</v>
      </c>
      <c r="Y91" s="93">
        <v>1059107</v>
      </c>
      <c r="Z91" s="80">
        <v>1059107</v>
      </c>
      <c r="AA91" s="93"/>
      <c r="AB91" s="80">
        <v>171045</v>
      </c>
      <c r="AC91" s="93">
        <v>171045</v>
      </c>
      <c r="AD91" s="80">
        <v>171045</v>
      </c>
      <c r="AE91" s="80">
        <v>171045</v>
      </c>
      <c r="AF91" s="93"/>
      <c r="AG91" s="80">
        <v>106627</v>
      </c>
      <c r="AH91" s="80">
        <v>106627</v>
      </c>
      <c r="AI91" s="80">
        <v>106627</v>
      </c>
      <c r="AJ91" s="80">
        <v>106627</v>
      </c>
      <c r="AK91" s="93"/>
      <c r="AL91" s="80">
        <v>104314</v>
      </c>
      <c r="AM91" s="80">
        <v>104314</v>
      </c>
      <c r="AN91" s="80">
        <v>104314</v>
      </c>
      <c r="AO91" s="80">
        <v>104314</v>
      </c>
      <c r="AP91" s="93"/>
      <c r="AQ91" s="80">
        <v>43798</v>
      </c>
      <c r="AR91" s="80">
        <v>43798</v>
      </c>
      <c r="AS91" s="80">
        <v>43798</v>
      </c>
      <c r="AT91" s="80">
        <v>43798</v>
      </c>
      <c r="AU91" s="93"/>
      <c r="AV91" s="80">
        <v>54204</v>
      </c>
      <c r="AW91" s="80">
        <v>54204</v>
      </c>
      <c r="AX91" s="80">
        <v>54204</v>
      </c>
      <c r="AY91" s="80">
        <v>54204</v>
      </c>
      <c r="AZ91" s="93"/>
      <c r="BA91" s="80">
        <f ca="1">BF92</f>
        <v>86537</v>
      </c>
      <c r="BB91" s="80">
        <v>75620</v>
      </c>
      <c r="BC91" s="80">
        <v>75620</v>
      </c>
      <c r="BD91" s="80">
        <v>75620</v>
      </c>
      <c r="BE91" s="93"/>
      <c r="BF91" s="80">
        <v>86745</v>
      </c>
      <c r="BG91" s="93"/>
      <c r="BH91" s="80">
        <v>75694</v>
      </c>
      <c r="BI91" s="93"/>
      <c r="BJ91" s="80">
        <v>67464</v>
      </c>
      <c r="BK91" s="93"/>
      <c r="BL91" s="80">
        <v>135615</v>
      </c>
      <c r="BM91" s="93"/>
      <c r="BN91" s="80">
        <v>206200</v>
      </c>
    </row>
    <row r="92" spans="2:66" ht="15.75" customHeight="1">
      <c r="B92" s="50" t="s">
        <v>593</v>
      </c>
      <c r="C92" s="50" t="s">
        <v>594</v>
      </c>
      <c r="D92" s="93">
        <v>73246</v>
      </c>
      <c r="E92" s="93">
        <v>38321</v>
      </c>
      <c r="F92" s="93">
        <v>218884</v>
      </c>
      <c r="G92" s="93"/>
      <c r="H92" s="93">
        <v>142908</v>
      </c>
      <c r="I92" s="93">
        <v>64111</v>
      </c>
      <c r="J92" s="93">
        <v>28221</v>
      </c>
      <c r="K92" s="80">
        <v>157836</v>
      </c>
      <c r="L92" s="93"/>
      <c r="M92" s="80">
        <v>170953</v>
      </c>
      <c r="N92" s="80">
        <v>201151</v>
      </c>
      <c r="O92" s="93">
        <v>196112</v>
      </c>
      <c r="P92" s="80">
        <v>344635</v>
      </c>
      <c r="Q92" s="93"/>
      <c r="R92" s="80">
        <f ca="1">R91+R90+R89</f>
        <v>521888</v>
      </c>
      <c r="S92" s="80">
        <v>225043</v>
      </c>
      <c r="T92" s="93">
        <v>294117</v>
      </c>
      <c r="U92" s="80">
        <f ca="1">U91+U90+U89</f>
        <v>460995</v>
      </c>
      <c r="V92" s="93"/>
      <c r="W92" s="80">
        <f ca="1">W91+W90+W89</f>
        <v>345760</v>
      </c>
      <c r="X92" s="80">
        <v>584255</v>
      </c>
      <c r="Y92" s="93">
        <v>899711</v>
      </c>
      <c r="Z92" s="80">
        <v>1192776</v>
      </c>
      <c r="AA92" s="93"/>
      <c r="AB92" s="80">
        <f ca="1">AB91+AB90+AB89</f>
        <v>1552318.1790639351</v>
      </c>
      <c r="AC92" s="93">
        <v>387163</v>
      </c>
      <c r="AD92" s="80">
        <v>163821</v>
      </c>
      <c r="AE92" s="80">
        <f ca="1">SUM(AE89:AE91)</f>
        <v>336389.36045400909</v>
      </c>
      <c r="AF92" s="93"/>
      <c r="AG92" s="80">
        <f ca="1">AG91+AG90+AG89</f>
        <v>316853</v>
      </c>
      <c r="AH92" s="80">
        <v>72701</v>
      </c>
      <c r="AI92" s="80">
        <v>89609</v>
      </c>
      <c r="AJ92" s="80">
        <v>112461</v>
      </c>
      <c r="AK92" s="93"/>
      <c r="AL92" s="80">
        <v>106627</v>
      </c>
      <c r="AM92" s="80">
        <v>54998</v>
      </c>
      <c r="AN92" s="80">
        <v>66244</v>
      </c>
      <c r="AO92" s="80">
        <v>67834</v>
      </c>
      <c r="AP92" s="93"/>
      <c r="AQ92" s="80">
        <v>104314</v>
      </c>
      <c r="AR92" s="80">
        <v>16749</v>
      </c>
      <c r="AS92" s="80">
        <v>21422</v>
      </c>
      <c r="AT92" s="80">
        <v>27012</v>
      </c>
      <c r="AU92" s="93"/>
      <c r="AV92" s="80">
        <f ca="1">AV91+AV90+AV89</f>
        <v>102997</v>
      </c>
      <c r="AW92" s="80">
        <v>18607</v>
      </c>
      <c r="AX92" s="80">
        <v>39593</v>
      </c>
      <c r="AY92" s="80">
        <v>52326</v>
      </c>
      <c r="AZ92" s="93"/>
      <c r="BA92" s="80">
        <f ca="1">BA91+BA90+BA89</f>
        <v>64788</v>
      </c>
      <c r="BB92" s="80">
        <v>90922</v>
      </c>
      <c r="BC92" s="80">
        <v>119443</v>
      </c>
      <c r="BD92" s="80">
        <v>124334</v>
      </c>
      <c r="BE92" s="93"/>
      <c r="BF92" s="80">
        <f ca="1">BF91+BF90+BF89</f>
        <v>86537</v>
      </c>
      <c r="BG92" s="93"/>
      <c r="BH92" s="80">
        <f ca="1">BH91+BH90+BH89</f>
        <v>175107</v>
      </c>
      <c r="BI92" s="93"/>
      <c r="BJ92" s="80">
        <f ca="1">BJ91+BJ90+BJ89</f>
        <v>67488</v>
      </c>
      <c r="BK92" s="93"/>
      <c r="BL92" s="80">
        <f ca="1">BL91+BL90+BL89</f>
        <v>7149</v>
      </c>
      <c r="BM92" s="93"/>
      <c r="BN92" s="80">
        <f ca="1">BN91+BN90+BN89</f>
        <v>69032</v>
      </c>
    </row>
    <row r="93" spans="2:66" ht="15" customHeight="1">
      <c r="B93" s="12"/>
      <c r="C93" s="11"/>
      <c r="D93" s="207"/>
      <c r="E93" s="11"/>
      <c r="F93" s="205"/>
      <c r="G93" s="205"/>
      <c r="H93" s="11"/>
      <c r="I93" s="11"/>
      <c r="J93" s="12"/>
      <c r="K93" s="12"/>
      <c r="L93" s="207"/>
      <c r="M93" s="12"/>
      <c r="N93" s="12"/>
      <c r="O93" s="205"/>
      <c r="P93" s="11"/>
      <c r="Q93" s="205"/>
      <c r="R93" s="11"/>
      <c r="S93" s="12"/>
      <c r="T93" s="11"/>
      <c r="U93" s="11"/>
      <c r="V93" s="205"/>
      <c r="W93" s="11"/>
      <c r="X93" s="12"/>
      <c r="Y93" s="207"/>
      <c r="Z93" s="11"/>
      <c r="AA93" s="205"/>
      <c r="AB93" s="12"/>
      <c r="AC93" s="207"/>
      <c r="AD93" s="12"/>
      <c r="AE93" s="12"/>
      <c r="AF93" s="207"/>
      <c r="AG93" s="12"/>
      <c r="AH93" s="12"/>
      <c r="AI93" s="12"/>
      <c r="AJ93" s="12"/>
      <c r="AK93" s="207"/>
      <c r="AL93" s="12"/>
      <c r="AM93" s="12"/>
      <c r="AN93" s="12"/>
      <c r="AO93" s="12"/>
      <c r="AP93" s="207"/>
      <c r="AQ93" s="12"/>
      <c r="AR93" s="12"/>
      <c r="AS93" s="12"/>
      <c r="AT93" s="12"/>
      <c r="AU93" s="207"/>
      <c r="AV93" s="12"/>
      <c r="AW93" s="12"/>
      <c r="AX93" s="12"/>
      <c r="AY93" s="12"/>
      <c r="AZ93" s="207"/>
      <c r="BA93" s="12"/>
      <c r="BB93" s="12"/>
      <c r="BC93" s="12"/>
      <c r="BD93" s="12"/>
      <c r="BE93" s="207"/>
      <c r="BF93" s="80"/>
      <c r="BG93" s="207"/>
      <c r="BH93" s="80"/>
      <c r="BI93" s="207"/>
      <c r="BJ93" s="80"/>
      <c r="BK93" s="207"/>
      <c r="BL93" s="80"/>
      <c r="BM93" s="342"/>
      <c r="BN93" s="80"/>
    </row>
    <row r="94" spans="2:66" ht="15" customHeight="1">
      <c r="BH94" s="10"/>
      <c r="BI94" s="340"/>
      <c r="BJ94" s="10"/>
      <c r="BK94" s="340"/>
      <c r="BL94" s="10"/>
      <c r="BM94" s="340"/>
      <c r="BN94" s="10"/>
    </row>
  </sheetData>
  <mergeCells count="1">
    <mergeCell ref="B6:C6"/>
  </mergeCells>
  <pageMargins left="0.511811024" right="0.511811024" top="0.78740157499999996" bottom="0.78740157499999996" header="0.31496062000000002" footer="0.31496062000000002"/>
  <ignoredErrors>
    <ignoredError sqref="AG56:AH56 AL56 AB56 AD56 AQ56 AS87 AV56 AJ56 H87 BF87 H36 BL87 BJ87 BH87 BN87 E87 H11" formulaRange="1"/>
    <ignoredError sqref="BA56 AC87" formula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8A9AA-BDB5-49F3-8E31-1B7139532D83}">
  <dimension ref="B1:DM94"/>
  <sheetViews>
    <sheetView showGridLines="0" zoomScale="110" zoomScaleNormal="110" workbookViewId="0">
      <pane xSplit="3" ySplit="9" topLeftCell="D10" activePane="bottomRight" state="frozen"/>
      <selection pane="topRight" activeCell="D1" sqref="D1"/>
      <selection pane="bottomLeft" activeCell="A10" sqref="A10"/>
      <selection pane="bottomRight" activeCell="E20" sqref="E20"/>
    </sheetView>
  </sheetViews>
  <sheetFormatPr defaultColWidth="9.19921875" defaultRowHeight="10.199999999999999"/>
  <cols>
    <col min="1" max="1" width="1.19921875" style="22" customWidth="1"/>
    <col min="2" max="2" width="51.09765625" style="3" customWidth="1"/>
    <col min="3" max="3" width="45.5" style="3" hidden="1" customWidth="1"/>
    <col min="4" max="4" width="2.09765625" style="22" customWidth="1"/>
    <col min="5" max="5" width="10.69921875" style="22" customWidth="1"/>
    <col min="6" max="7" width="10.796875" style="3" customWidth="1"/>
    <col min="8" max="8" width="2.09765625" style="22" customWidth="1"/>
    <col min="9" max="10" width="10.796875" style="3" customWidth="1"/>
    <col min="11" max="11" width="12.09765625" style="3" customWidth="1"/>
    <col min="12" max="12" width="11" style="3" customWidth="1"/>
    <col min="13" max="13" width="2.09765625" style="22" customWidth="1"/>
    <col min="14" max="15" width="10.796875" style="3" customWidth="1"/>
    <col min="16" max="17" width="12.19921875" style="3" customWidth="1"/>
    <col min="18" max="18" width="2" style="22" customWidth="1"/>
    <col min="19" max="19" width="12.19921875" style="3" customWidth="1"/>
    <col min="20" max="20" width="10.796875" style="3" customWidth="1"/>
    <col min="21" max="22" width="12.69921875" style="3" customWidth="1"/>
    <col min="23" max="23" width="2" style="22" customWidth="1"/>
    <col min="24" max="24" width="12.69921875" style="3" customWidth="1"/>
    <col min="25" max="26" width="10.796875" style="3" customWidth="1"/>
    <col min="27" max="27" width="12.69921875" style="3" customWidth="1"/>
    <col min="28" max="28" width="2.09765625" style="22" customWidth="1"/>
    <col min="29" max="29" width="10.796875" style="3" customWidth="1"/>
    <col min="30" max="30" width="2.09765625" style="22" customWidth="1"/>
    <col min="31" max="31" width="10.796875" style="3" customWidth="1"/>
    <col min="32" max="32" width="2.09765625" style="22" customWidth="1"/>
    <col min="33" max="33" width="13.69921875" style="3" customWidth="1"/>
    <col min="34" max="34" width="2.09765625" style="22" customWidth="1"/>
    <col min="35" max="35" width="14.19921875" style="3" customWidth="1"/>
    <col min="36" max="36" width="2.09765625" style="22" customWidth="1"/>
    <col min="37" max="37" width="13.69921875" style="3" customWidth="1"/>
    <col min="38" max="38" width="2.09765625" style="22" customWidth="1"/>
    <col min="39" max="39" width="13.69921875" style="3" customWidth="1"/>
    <col min="40" max="40" width="2.09765625" style="22" customWidth="1"/>
    <col min="41" max="41" width="13.69921875" style="3" customWidth="1"/>
    <col min="42" max="42" width="2.09765625" style="22" customWidth="1"/>
    <col min="43" max="43" width="13.69921875" style="3" customWidth="1"/>
    <col min="44" max="44" width="2.09765625" style="22" customWidth="1"/>
    <col min="45" max="45" width="13.69921875" style="3" customWidth="1"/>
    <col min="46" max="46" width="2.19921875" style="22" customWidth="1"/>
    <col min="47" max="47" width="13.69921875" style="3" customWidth="1"/>
    <col min="48" max="48" width="2.19921875" style="22" customWidth="1"/>
    <col min="49" max="49" width="13.69921875" style="3" customWidth="1"/>
    <col min="50" max="16384" width="9.19921875" style="22"/>
  </cols>
  <sheetData>
    <row r="1" spans="2:117" ht="16.2" customHeight="1">
      <c r="F1" s="253" t="s">
        <v>0</v>
      </c>
      <c r="G1" s="253"/>
      <c r="H1" s="253"/>
      <c r="I1" s="253"/>
      <c r="J1" s="253"/>
      <c r="K1" s="23"/>
      <c r="L1" s="4"/>
      <c r="N1" s="4"/>
      <c r="P1" s="23"/>
      <c r="Q1" s="4"/>
      <c r="S1" s="4"/>
      <c r="T1" s="4"/>
      <c r="U1" s="23"/>
      <c r="V1" s="4"/>
      <c r="X1" s="4"/>
      <c r="Y1" s="4"/>
      <c r="Z1" s="23"/>
      <c r="AA1" s="4"/>
      <c r="AC1" s="4"/>
      <c r="AE1" s="4"/>
      <c r="AG1" s="23"/>
      <c r="AI1" s="4"/>
      <c r="AK1" s="4"/>
      <c r="AM1" s="4"/>
      <c r="AO1" s="4"/>
      <c r="AQ1" s="4"/>
      <c r="AS1" s="4"/>
      <c r="AU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  <c r="BK1" s="4"/>
      <c r="BL1" s="4"/>
      <c r="BM1" s="4"/>
      <c r="BN1" s="4"/>
      <c r="BO1" s="4"/>
      <c r="BP1" s="4"/>
      <c r="BQ1" s="4"/>
      <c r="BR1" s="4"/>
      <c r="BS1" s="4"/>
      <c r="BT1" s="4"/>
      <c r="BU1" s="4"/>
      <c r="BV1" s="4"/>
      <c r="BW1" s="4"/>
      <c r="BX1" s="4"/>
      <c r="BY1" s="4"/>
      <c r="BZ1" s="4"/>
      <c r="CA1" s="4"/>
      <c r="CB1" s="3"/>
    </row>
    <row r="2" spans="2:117" ht="12">
      <c r="F2" s="253" t="s">
        <v>1</v>
      </c>
      <c r="G2" s="253"/>
      <c r="H2" s="253"/>
      <c r="I2" s="253"/>
      <c r="J2" s="253"/>
      <c r="K2" s="23"/>
      <c r="L2" s="4"/>
      <c r="N2" s="4"/>
      <c r="P2" s="23"/>
      <c r="Q2" s="4"/>
      <c r="S2" s="4"/>
      <c r="T2" s="4"/>
      <c r="U2" s="23"/>
      <c r="V2" s="4"/>
      <c r="X2" s="4"/>
      <c r="Y2" s="4"/>
      <c r="Z2" s="23"/>
      <c r="AA2" s="4"/>
      <c r="AC2" s="4"/>
      <c r="AE2" s="4"/>
      <c r="AG2" s="23"/>
      <c r="AI2" s="4"/>
      <c r="AK2" s="4"/>
      <c r="AM2" s="4"/>
      <c r="AO2" s="4"/>
      <c r="AQ2" s="4"/>
      <c r="AS2" s="4"/>
      <c r="AU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  <c r="BK2" s="4"/>
      <c r="BL2" s="4"/>
      <c r="BM2" s="4"/>
      <c r="BN2" s="4"/>
      <c r="BO2" s="4"/>
      <c r="BP2" s="4"/>
      <c r="BQ2" s="4"/>
      <c r="BR2" s="4"/>
      <c r="BS2" s="4"/>
      <c r="BT2" s="4"/>
      <c r="BU2" s="4"/>
      <c r="BV2" s="4"/>
      <c r="BW2" s="4"/>
      <c r="BX2" s="4"/>
      <c r="BY2" s="4"/>
      <c r="BZ2" s="4"/>
      <c r="CA2" s="4"/>
      <c r="CB2" s="3"/>
    </row>
    <row r="3" spans="2:117" ht="15" customHeight="1">
      <c r="F3" s="253" t="s">
        <v>2</v>
      </c>
      <c r="G3" s="253"/>
      <c r="H3" s="253"/>
      <c r="I3" s="253"/>
      <c r="J3" s="253"/>
      <c r="K3" s="23"/>
      <c r="L3" s="4"/>
      <c r="N3" s="4"/>
      <c r="P3" s="23"/>
      <c r="Q3" s="4"/>
      <c r="S3" s="4"/>
      <c r="T3" s="4"/>
      <c r="U3" s="23"/>
      <c r="V3" s="4"/>
      <c r="X3" s="4"/>
      <c r="Y3" s="4"/>
      <c r="Z3" s="23"/>
      <c r="AA3" s="4"/>
      <c r="AC3" s="4"/>
      <c r="AE3" s="4"/>
      <c r="AG3" s="23"/>
      <c r="AI3" s="4"/>
      <c r="AK3" s="4"/>
      <c r="AM3" s="4"/>
      <c r="AO3" s="4"/>
      <c r="AQ3" s="4"/>
      <c r="AS3" s="4"/>
      <c r="AU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3"/>
    </row>
    <row r="4" spans="2:117" ht="15" customHeight="1">
      <c r="F4" s="253" t="s">
        <v>3</v>
      </c>
      <c r="G4" s="253"/>
      <c r="H4" s="253"/>
      <c r="I4" s="253"/>
      <c r="J4" s="253"/>
      <c r="K4" s="23"/>
      <c r="L4" s="4"/>
      <c r="N4" s="4"/>
      <c r="P4" s="23"/>
      <c r="Q4" s="4"/>
      <c r="S4" s="4"/>
      <c r="T4" s="4"/>
      <c r="U4" s="23"/>
      <c r="V4" s="4"/>
      <c r="X4" s="4"/>
      <c r="Y4" s="4"/>
      <c r="Z4" s="23"/>
      <c r="AA4" s="4"/>
      <c r="AC4" s="4"/>
      <c r="AE4" s="4"/>
      <c r="AG4" s="23"/>
      <c r="AI4" s="4"/>
      <c r="AK4" s="4"/>
      <c r="AM4" s="4"/>
      <c r="AO4" s="4"/>
      <c r="AQ4" s="4"/>
      <c r="AS4" s="4"/>
      <c r="AU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3"/>
    </row>
    <row r="5" spans="2:117" s="145" customFormat="1" ht="42" customHeight="1">
      <c r="B5" s="38" t="e" vm="1">
        <v>#VALUE!</v>
      </c>
      <c r="C5" s="3"/>
      <c r="D5" s="22"/>
      <c r="E5" s="22"/>
      <c r="F5" s="3"/>
      <c r="G5" s="3"/>
      <c r="H5" s="22"/>
      <c r="I5" s="3"/>
      <c r="J5" s="3"/>
      <c r="K5" s="3"/>
      <c r="L5" s="3"/>
      <c r="M5" s="22"/>
      <c r="N5" s="3"/>
      <c r="P5" s="3"/>
      <c r="Q5" s="3"/>
      <c r="R5" s="22"/>
      <c r="S5" s="4"/>
      <c r="T5" s="4"/>
      <c r="U5" s="4"/>
      <c r="W5" s="22"/>
      <c r="X5" s="4"/>
      <c r="Y5" s="4"/>
      <c r="Z5" s="4"/>
      <c r="AA5" s="4"/>
      <c r="AB5" s="22"/>
      <c r="AC5" s="4"/>
      <c r="AD5" s="22"/>
      <c r="AF5" s="22"/>
      <c r="AG5" s="4"/>
      <c r="AH5" s="22"/>
      <c r="AI5" s="4"/>
      <c r="AJ5" s="22"/>
      <c r="AK5" s="4"/>
      <c r="AL5" s="22"/>
      <c r="AM5" s="4"/>
      <c r="AN5" s="22"/>
      <c r="AO5" s="4"/>
      <c r="AP5" s="22"/>
      <c r="AR5" s="22"/>
      <c r="AS5" s="4"/>
      <c r="AT5" s="22"/>
      <c r="AU5" s="4"/>
      <c r="AV5" s="22"/>
      <c r="AW5" s="4"/>
      <c r="AX5" s="4"/>
      <c r="AY5" s="4"/>
      <c r="BA5" s="4"/>
      <c r="BB5" s="4"/>
      <c r="BC5" s="4"/>
      <c r="BD5" s="4"/>
      <c r="BE5" s="4"/>
      <c r="BG5" s="4"/>
      <c r="BH5" s="4"/>
      <c r="BI5" s="4"/>
      <c r="BJ5" s="4"/>
      <c r="BK5" s="4"/>
      <c r="BM5" s="4"/>
      <c r="BN5" s="4"/>
      <c r="BO5" s="4"/>
      <c r="BP5" s="4"/>
      <c r="BQ5" s="4"/>
      <c r="BS5" s="4"/>
      <c r="BT5" s="4"/>
      <c r="BU5" s="4"/>
      <c r="BV5" s="4"/>
      <c r="BW5" s="4"/>
      <c r="BY5" s="4"/>
      <c r="BZ5" s="4"/>
      <c r="CA5" s="4"/>
      <c r="CB5" s="4"/>
      <c r="CC5" s="4"/>
      <c r="CE5" s="4"/>
      <c r="CF5" s="4"/>
      <c r="CG5" s="4"/>
      <c r="CH5" s="4"/>
      <c r="CI5" s="4"/>
      <c r="CK5" s="4"/>
      <c r="CL5" s="4"/>
      <c r="CM5" s="4"/>
      <c r="CN5" s="4"/>
      <c r="CO5" s="4"/>
      <c r="CQ5" s="4"/>
      <c r="CR5" s="4"/>
      <c r="CS5" s="4"/>
      <c r="CT5" s="4"/>
      <c r="CU5" s="4"/>
      <c r="CW5" s="4"/>
      <c r="CX5" s="4"/>
      <c r="CY5" s="4"/>
      <c r="CZ5" s="4"/>
      <c r="DA5" s="4"/>
      <c r="DC5" s="4"/>
      <c r="DD5" s="4"/>
      <c r="DE5" s="4"/>
      <c r="DF5" s="4"/>
      <c r="DG5" s="4"/>
      <c r="DI5" s="4"/>
      <c r="DJ5" s="4"/>
      <c r="DK5" s="4"/>
      <c r="DL5" s="4"/>
      <c r="DM5" s="4"/>
    </row>
    <row r="6" spans="2:117" ht="34.950000000000003" customHeight="1">
      <c r="B6" s="437" t="s">
        <v>442</v>
      </c>
      <c r="C6" s="437"/>
      <c r="D6" s="39"/>
      <c r="E6" s="1"/>
      <c r="F6" s="1"/>
      <c r="G6" s="1"/>
      <c r="H6" s="39"/>
      <c r="I6" s="1"/>
      <c r="J6" s="1"/>
      <c r="K6" s="8"/>
      <c r="L6" s="8"/>
      <c r="M6" s="39"/>
      <c r="N6" s="8"/>
      <c r="O6" s="1"/>
      <c r="P6" s="8"/>
      <c r="Q6" s="8"/>
      <c r="R6" s="39"/>
      <c r="S6" s="8"/>
      <c r="T6" s="8"/>
      <c r="U6" s="8"/>
      <c r="V6" s="8"/>
      <c r="W6" s="39"/>
      <c r="X6" s="8"/>
      <c r="Y6" s="8"/>
      <c r="Z6" s="8"/>
      <c r="AA6" s="8"/>
      <c r="AB6" s="39"/>
      <c r="AC6" s="8"/>
      <c r="AD6" s="39"/>
      <c r="AE6" s="8"/>
      <c r="AF6" s="39"/>
      <c r="AG6" s="8"/>
      <c r="AH6" s="39"/>
      <c r="AI6" s="8"/>
      <c r="AJ6" s="39"/>
      <c r="AK6" s="8"/>
      <c r="AL6" s="39"/>
      <c r="AM6" s="8"/>
      <c r="AN6" s="39"/>
      <c r="AO6" s="8"/>
      <c r="AP6" s="39"/>
      <c r="AQ6" s="8"/>
      <c r="AR6" s="39"/>
      <c r="AS6" s="8"/>
      <c r="AT6" s="39"/>
      <c r="AU6" s="8"/>
      <c r="AV6" s="39"/>
      <c r="AW6" s="8"/>
    </row>
    <row r="7" spans="2:117" ht="18.45" customHeight="1">
      <c r="B7" s="39"/>
      <c r="C7" s="39"/>
      <c r="D7" s="39"/>
      <c r="E7" s="39"/>
      <c r="F7" s="39"/>
      <c r="G7" s="39"/>
      <c r="H7" s="39"/>
      <c r="I7" s="39"/>
      <c r="J7" s="39"/>
      <c r="K7" s="40"/>
      <c r="L7" s="40"/>
      <c r="M7" s="39"/>
      <c r="N7" s="40"/>
      <c r="O7" s="39"/>
      <c r="P7" s="40"/>
      <c r="Q7" s="40"/>
      <c r="R7" s="39"/>
      <c r="S7" s="40"/>
      <c r="T7" s="40"/>
      <c r="U7" s="40"/>
      <c r="V7" s="40"/>
      <c r="W7" s="39"/>
      <c r="X7" s="40"/>
      <c r="Y7" s="40"/>
      <c r="Z7" s="40"/>
      <c r="AA7" s="40"/>
      <c r="AB7" s="39"/>
      <c r="AC7" s="40"/>
      <c r="AD7" s="39"/>
      <c r="AE7" s="40"/>
      <c r="AF7" s="39"/>
      <c r="AG7" s="40"/>
      <c r="AH7" s="39"/>
      <c r="AI7" s="40"/>
      <c r="AJ7" s="39"/>
      <c r="AK7" s="40"/>
      <c r="AL7" s="39"/>
      <c r="AM7" s="40"/>
      <c r="AN7" s="39"/>
      <c r="AO7" s="40"/>
      <c r="AP7" s="39"/>
      <c r="AQ7" s="40"/>
      <c r="AR7" s="39"/>
      <c r="AS7" s="40"/>
      <c r="AT7" s="39"/>
      <c r="AU7" s="40"/>
      <c r="AV7" s="39"/>
      <c r="AW7" s="40"/>
    </row>
    <row r="8" spans="2:117" s="48" customFormat="1" ht="15.75" customHeight="1" thickBot="1">
      <c r="B8" s="74" t="s">
        <v>595</v>
      </c>
      <c r="C8" s="75"/>
      <c r="D8" s="274"/>
      <c r="E8" s="222">
        <v>46021</v>
      </c>
      <c r="F8" s="222">
        <v>46022</v>
      </c>
      <c r="G8" s="222">
        <v>45930</v>
      </c>
      <c r="H8" s="330"/>
      <c r="I8" s="222">
        <v>45838</v>
      </c>
      <c r="J8" s="222">
        <v>45747</v>
      </c>
      <c r="K8" s="199">
        <v>45657</v>
      </c>
      <c r="L8" s="76">
        <v>45565</v>
      </c>
      <c r="M8" s="274"/>
      <c r="N8" s="76">
        <v>45473</v>
      </c>
      <c r="O8" s="77">
        <v>45382</v>
      </c>
      <c r="P8" s="199">
        <v>45291</v>
      </c>
      <c r="Q8" s="76">
        <v>45199</v>
      </c>
      <c r="R8" s="274"/>
      <c r="S8" s="76">
        <v>45107</v>
      </c>
      <c r="T8" s="76">
        <v>45016</v>
      </c>
      <c r="U8" s="199">
        <v>44926</v>
      </c>
      <c r="V8" s="76">
        <v>44834</v>
      </c>
      <c r="W8" s="274"/>
      <c r="X8" s="76">
        <v>44742</v>
      </c>
      <c r="Y8" s="76">
        <v>44651</v>
      </c>
      <c r="Z8" s="199">
        <v>44561</v>
      </c>
      <c r="AA8" s="76">
        <v>44469</v>
      </c>
      <c r="AB8" s="274"/>
      <c r="AC8" s="76">
        <v>44377</v>
      </c>
      <c r="AD8" s="274"/>
      <c r="AE8" s="76">
        <v>44012</v>
      </c>
      <c r="AF8" s="274"/>
      <c r="AG8" s="76">
        <v>43646</v>
      </c>
      <c r="AH8" s="274"/>
      <c r="AI8" s="76">
        <v>43281</v>
      </c>
      <c r="AJ8" s="274"/>
      <c r="AK8" s="76">
        <v>42916</v>
      </c>
      <c r="AL8" s="274"/>
      <c r="AM8" s="76">
        <v>42551</v>
      </c>
      <c r="AN8" s="274"/>
      <c r="AO8" s="76">
        <v>42185</v>
      </c>
      <c r="AP8" s="274"/>
      <c r="AQ8" s="76">
        <v>41820</v>
      </c>
      <c r="AR8" s="274"/>
      <c r="AS8" s="76">
        <v>41455</v>
      </c>
      <c r="AT8" s="274"/>
      <c r="AU8" s="76">
        <v>41090</v>
      </c>
      <c r="AV8" s="274"/>
      <c r="AW8" s="76">
        <v>40724</v>
      </c>
    </row>
    <row r="9" spans="2:117" s="48" customFormat="1" ht="12.6" hidden="1" thickBot="1">
      <c r="B9" s="74" t="s">
        <v>596</v>
      </c>
      <c r="C9" s="74" t="s">
        <v>446</v>
      </c>
      <c r="D9" s="274"/>
      <c r="E9" s="274"/>
      <c r="F9" s="222" t="s">
        <v>11</v>
      </c>
      <c r="G9" s="222" t="s">
        <v>12</v>
      </c>
      <c r="H9" s="330"/>
      <c r="I9" s="222" t="s">
        <v>13</v>
      </c>
      <c r="J9" s="222" t="s">
        <v>14</v>
      </c>
      <c r="K9" s="199" t="s">
        <v>15</v>
      </c>
      <c r="L9" s="76" t="s">
        <v>16</v>
      </c>
      <c r="M9" s="274"/>
      <c r="N9" s="76" t="s">
        <v>17</v>
      </c>
      <c r="O9" s="77" t="s">
        <v>18</v>
      </c>
      <c r="P9" s="199" t="s">
        <v>19</v>
      </c>
      <c r="Q9" s="76" t="s">
        <v>20</v>
      </c>
      <c r="R9" s="274"/>
      <c r="S9" s="76" t="s">
        <v>21</v>
      </c>
      <c r="T9" s="76" t="s">
        <v>22</v>
      </c>
      <c r="U9" s="199" t="s">
        <v>23</v>
      </c>
      <c r="V9" s="76" t="s">
        <v>24</v>
      </c>
      <c r="W9" s="274"/>
      <c r="X9" s="76" t="s">
        <v>25</v>
      </c>
      <c r="Y9" s="76" t="s">
        <v>26</v>
      </c>
      <c r="Z9" s="199" t="s">
        <v>27</v>
      </c>
      <c r="AA9" s="76" t="s">
        <v>28</v>
      </c>
      <c r="AB9" s="274"/>
      <c r="AC9" s="76" t="s">
        <v>29</v>
      </c>
      <c r="AD9" s="274"/>
      <c r="AE9" s="76" t="s">
        <v>33</v>
      </c>
      <c r="AF9" s="274"/>
      <c r="AG9" s="76" t="s">
        <v>37</v>
      </c>
      <c r="AH9" s="274"/>
      <c r="AI9" s="76" t="s">
        <v>41</v>
      </c>
      <c r="AJ9" s="274"/>
      <c r="AK9" s="76" t="s">
        <v>45</v>
      </c>
      <c r="AL9" s="274"/>
      <c r="AM9" s="76" t="s">
        <v>49</v>
      </c>
      <c r="AN9" s="274"/>
      <c r="AO9" s="76" t="s">
        <v>53</v>
      </c>
      <c r="AP9" s="274"/>
      <c r="AQ9" s="76" t="s">
        <v>57</v>
      </c>
      <c r="AR9" s="274"/>
      <c r="AS9" s="76" t="s">
        <v>61</v>
      </c>
      <c r="AT9" s="274"/>
      <c r="AU9" s="76" t="s">
        <v>65</v>
      </c>
      <c r="AV9" s="274"/>
      <c r="AW9" s="76" t="s">
        <v>69</v>
      </c>
    </row>
    <row r="10" spans="2:117" s="42" customFormat="1" ht="15" customHeight="1" thickBot="1">
      <c r="B10" s="83" t="s">
        <v>597</v>
      </c>
      <c r="C10" s="84" t="s">
        <v>531</v>
      </c>
      <c r="D10" s="295" t="s">
        <v>598</v>
      </c>
      <c r="E10" s="85">
        <f>'Cash Flow'!D58</f>
        <v>23468</v>
      </c>
      <c r="F10" s="85">
        <f>'Cash Flow'!E58</f>
        <v>44518</v>
      </c>
      <c r="G10" s="85">
        <f>'Cash Flow'!F58</f>
        <v>112529</v>
      </c>
      <c r="H10" s="299"/>
      <c r="I10" s="85">
        <f>'Cash Flow'!H58</f>
        <v>71535</v>
      </c>
      <c r="J10" s="85">
        <f t="shared" ref="J10:AU10" si="0">SUM(J11:J12)</f>
        <v>-37651</v>
      </c>
      <c r="K10" s="85">
        <f t="shared" si="0"/>
        <v>8931.9978700081119</v>
      </c>
      <c r="L10" s="85">
        <f t="shared" si="0"/>
        <v>-2700.9966221467694</v>
      </c>
      <c r="M10" s="295"/>
      <c r="N10" s="85">
        <f t="shared" si="0"/>
        <v>79421.799999999988</v>
      </c>
      <c r="O10" s="85">
        <f t="shared" si="0"/>
        <v>-2761</v>
      </c>
      <c r="P10" s="85">
        <f t="shared" si="0"/>
        <v>-31736.794257256697</v>
      </c>
      <c r="Q10" s="85">
        <f t="shared" si="0"/>
        <v>-10902</v>
      </c>
      <c r="R10" s="295"/>
      <c r="S10" s="85">
        <f t="shared" si="0"/>
        <v>155733</v>
      </c>
      <c r="T10" s="85">
        <f t="shared" si="0"/>
        <v>-66920.289031052002</v>
      </c>
      <c r="U10" s="85">
        <f t="shared" si="0"/>
        <v>10942</v>
      </c>
      <c r="V10" s="85">
        <f t="shared" si="0"/>
        <v>18352</v>
      </c>
      <c r="W10" s="295"/>
      <c r="X10" s="85">
        <f t="shared" si="0"/>
        <v>67135</v>
      </c>
      <c r="Y10" s="85">
        <f t="shared" si="0"/>
        <v>54598.855806980078</v>
      </c>
      <c r="Z10" s="85">
        <f t="shared" si="0"/>
        <v>213425</v>
      </c>
      <c r="AA10" s="85">
        <f t="shared" si="0"/>
        <v>207975</v>
      </c>
      <c r="AB10" s="295"/>
      <c r="AC10" s="85">
        <f t="shared" si="0"/>
        <v>122983.17906393507</v>
      </c>
      <c r="AD10" s="295"/>
      <c r="AE10" s="85">
        <f t="shared" si="0"/>
        <v>69024</v>
      </c>
      <c r="AF10" s="295"/>
      <c r="AG10" s="85">
        <f t="shared" si="0"/>
        <v>37422</v>
      </c>
      <c r="AH10" s="295"/>
      <c r="AI10" s="85">
        <f t="shared" si="0"/>
        <v>-2264</v>
      </c>
      <c r="AJ10" s="295"/>
      <c r="AK10" s="85">
        <f t="shared" si="0"/>
        <v>65051</v>
      </c>
      <c r="AL10" s="295"/>
      <c r="AM10" s="85">
        <f t="shared" si="0"/>
        <v>-17779</v>
      </c>
      <c r="AN10" s="295"/>
      <c r="AO10" s="85">
        <f t="shared" si="0"/>
        <v>-11175</v>
      </c>
      <c r="AP10" s="295"/>
      <c r="AQ10" s="85">
        <f t="shared" si="0"/>
        <v>22880</v>
      </c>
      <c r="AR10" s="295"/>
      <c r="AS10" s="85">
        <f t="shared" si="0"/>
        <v>-46472</v>
      </c>
      <c r="AT10" s="295"/>
      <c r="AU10" s="85">
        <f t="shared" si="0"/>
        <v>-263</v>
      </c>
      <c r="AV10" s="295"/>
      <c r="AW10" s="85">
        <v>-2700.9966221467694</v>
      </c>
    </row>
    <row r="11" spans="2:117" ht="15.75" customHeight="1">
      <c r="B11" s="50" t="s">
        <v>450</v>
      </c>
      <c r="C11" s="50" t="s">
        <v>451</v>
      </c>
      <c r="D11" s="296"/>
      <c r="E11" s="93">
        <f>'Cash Flow'!D11</f>
        <v>-7345</v>
      </c>
      <c r="F11" s="93">
        <f>'Cash Flow'!E11</f>
        <v>15044</v>
      </c>
      <c r="G11" s="93">
        <f>'Cash Flow'!F11</f>
        <v>17927</v>
      </c>
      <c r="H11" s="93"/>
      <c r="I11" s="93">
        <f>'Cash Flow'!H11</f>
        <v>-66079</v>
      </c>
      <c r="J11" s="93">
        <f>SUM('Cash Flow'!I12:I35)</f>
        <v>-547</v>
      </c>
      <c r="K11" s="93">
        <f>SUM('Cash Flow'!J12:J35)</f>
        <v>19267.890719999981</v>
      </c>
      <c r="L11" s="80">
        <f>SUM('Cash Flow'!K12:K35)</f>
        <v>17601</v>
      </c>
      <c r="M11" s="296"/>
      <c r="N11" s="80">
        <f>SUM('Cash Flow'!M12:M35)</f>
        <v>72188.799999999988</v>
      </c>
      <c r="O11" s="80">
        <f>SUM('Cash Flow'!N12:N35)</f>
        <v>12930</v>
      </c>
      <c r="P11" s="93">
        <f>SUM('Cash Flow'!O12:O35)</f>
        <v>12156</v>
      </c>
      <c r="Q11" s="80">
        <f>SUM('Cash Flow'!P12:P35)</f>
        <v>37672</v>
      </c>
      <c r="R11" s="296"/>
      <c r="S11" s="80">
        <f>SUM('Cash Flow'!R12:R35)</f>
        <v>31855</v>
      </c>
      <c r="T11" s="80">
        <f>SUM('Cash Flow'!S12:S35)</f>
        <v>17496</v>
      </c>
      <c r="U11" s="93">
        <f>SUM('Cash Flow'!T12:T35)</f>
        <v>20239</v>
      </c>
      <c r="V11" s="80">
        <f>SUM('Cash Flow'!U12:U35)</f>
        <v>1971</v>
      </c>
      <c r="W11" s="296"/>
      <c r="X11" s="80">
        <f>SUM('Cash Flow'!W12:W35)</f>
        <v>23766</v>
      </c>
      <c r="Y11" s="80">
        <f>SUM('Cash Flow'!X12:X35)</f>
        <v>154064.9637935569</v>
      </c>
      <c r="Z11" s="93">
        <f>SUM('Cash Flow'!Y12:Y35)</f>
        <v>31813</v>
      </c>
      <c r="AA11" s="80">
        <f>SUM('Cash Flow'!Z12:Z35)</f>
        <v>16568</v>
      </c>
      <c r="AB11" s="296"/>
      <c r="AC11" s="80">
        <f>SUM('Cash Flow'!AB12:AB35)</f>
        <v>-185114</v>
      </c>
      <c r="AD11" s="296"/>
      <c r="AE11" s="80">
        <f>SUM('Cash Flow'!AG12:AG35)</f>
        <v>-38392</v>
      </c>
      <c r="AF11" s="296"/>
      <c r="AG11" s="80">
        <f>SUM('Cash Flow'!AL12:AL35)</f>
        <v>20867</v>
      </c>
      <c r="AH11" s="296"/>
      <c r="AI11" s="80">
        <f>SUM('Cash Flow'!AQ12:AQ35)</f>
        <v>-10316</v>
      </c>
      <c r="AJ11" s="296"/>
      <c r="AK11" s="80">
        <f>SUM('Cash Flow'!AV12:AV35)</f>
        <v>2926</v>
      </c>
      <c r="AL11" s="296"/>
      <c r="AM11" s="80">
        <f>SUM('Cash Flow'!BA12:BA35)</f>
        <v>-8723</v>
      </c>
      <c r="AN11" s="296"/>
      <c r="AO11" s="80">
        <f>SUM('Cash Flow'!BF12:BF35)</f>
        <v>-11046</v>
      </c>
      <c r="AP11" s="296"/>
      <c r="AQ11" s="80">
        <f>SUM('Cash Flow'!BH12:BH35)</f>
        <v>-32741</v>
      </c>
      <c r="AR11" s="296"/>
      <c r="AS11" s="80">
        <f>SUM('Cash Flow'!BJ12:BJ35)</f>
        <v>-19133</v>
      </c>
      <c r="AT11" s="296"/>
      <c r="AU11" s="80">
        <f>SUM('Cash Flow'!BL12:BL35)</f>
        <v>35240</v>
      </c>
      <c r="AV11" s="296"/>
      <c r="AW11" s="80">
        <v>17601</v>
      </c>
    </row>
    <row r="12" spans="2:117" ht="15.75" customHeight="1" thickBot="1">
      <c r="B12" s="50" t="s">
        <v>498</v>
      </c>
      <c r="C12" s="50" t="s">
        <v>599</v>
      </c>
      <c r="D12" s="297"/>
      <c r="E12" s="93">
        <f>SUM('Cash Flow'!D37:D55,'Cash Flow'!D57)</f>
        <v>30813</v>
      </c>
      <c r="F12" s="93">
        <f>SUM('Cash Flow'!E37:E55,'Cash Flow'!E57)</f>
        <v>29474</v>
      </c>
      <c r="G12" s="93">
        <f>SUM('Cash Flow'!F37:F55,'Cash Flow'!F57)</f>
        <v>94602</v>
      </c>
      <c r="H12" s="93"/>
      <c r="I12" s="93">
        <f>SUM('Cash Flow'!H37:H55,'Cash Flow'!H57)</f>
        <v>137614</v>
      </c>
      <c r="J12" s="93">
        <f>SUM('Cash Flow'!I37:I55,'Cash Flow'!I57)</f>
        <v>-37104</v>
      </c>
      <c r="K12" s="93">
        <f>SUM('Cash Flow'!J37:J55,'Cash Flow'!J57)</f>
        <v>-10335.892849991869</v>
      </c>
      <c r="L12" s="80">
        <f>SUM('Cash Flow'!K37:K55,'Cash Flow'!K57)</f>
        <v>-20301.996622146769</v>
      </c>
      <c r="M12" s="297"/>
      <c r="N12" s="80">
        <f>SUM('Cash Flow'!M37:M55,'Cash Flow'!M57)</f>
        <v>7233</v>
      </c>
      <c r="O12" s="80">
        <f>SUM('Cash Flow'!N37:N55,'Cash Flow'!N57)</f>
        <v>-15691</v>
      </c>
      <c r="P12" s="93">
        <f>SUM('Cash Flow'!O37:O55,'Cash Flow'!O57)</f>
        <v>-43892.794257256697</v>
      </c>
      <c r="Q12" s="80">
        <f>SUM('Cash Flow'!P37:P55,'Cash Flow'!P57)</f>
        <v>-48574</v>
      </c>
      <c r="R12" s="297"/>
      <c r="S12" s="80">
        <f>SUM('Cash Flow'!R37:R55,'Cash Flow'!R57)</f>
        <v>123878</v>
      </c>
      <c r="T12" s="80">
        <f>SUM('Cash Flow'!S37:S55,'Cash Flow'!S57)</f>
        <v>-84416.289031052002</v>
      </c>
      <c r="U12" s="93">
        <f>SUM('Cash Flow'!T37:T55,'Cash Flow'!T57)</f>
        <v>-9297</v>
      </c>
      <c r="V12" s="80">
        <f>SUM('Cash Flow'!U37:U55,'Cash Flow'!U57)</f>
        <v>16381</v>
      </c>
      <c r="W12" s="297"/>
      <c r="X12" s="80">
        <f>SUM('Cash Flow'!W37:W55,'Cash Flow'!W57)</f>
        <v>43369</v>
      </c>
      <c r="Y12" s="80">
        <f>SUM('Cash Flow'!X37:X55,'Cash Flow'!X57)</f>
        <v>-99466.107986576826</v>
      </c>
      <c r="Z12" s="93">
        <f>SUM('Cash Flow'!Y37:Y55,'Cash Flow'!Y57)</f>
        <v>181612</v>
      </c>
      <c r="AA12" s="80">
        <f>SUM('Cash Flow'!Z37:Z55,'Cash Flow'!Z57)</f>
        <v>191407</v>
      </c>
      <c r="AB12" s="297"/>
      <c r="AC12" s="80">
        <f>SUM('Cash Flow'!AB37:AB55,'Cash Flow'!AB57)</f>
        <v>308097.17906393507</v>
      </c>
      <c r="AD12" s="297"/>
      <c r="AE12" s="80">
        <f>SUM('Cash Flow'!AG37:AG55,'Cash Flow'!AG57)</f>
        <v>107416</v>
      </c>
      <c r="AF12" s="297"/>
      <c r="AG12" s="80">
        <f>SUM('Cash Flow'!AL37:AL55,'Cash Flow'!AL57)</f>
        <v>16555</v>
      </c>
      <c r="AH12" s="297"/>
      <c r="AI12" s="80">
        <f>SUM('Cash Flow'!AQ37:AQ55,'Cash Flow'!AQ57)</f>
        <v>8052</v>
      </c>
      <c r="AJ12" s="297"/>
      <c r="AK12" s="80">
        <f>SUM('Cash Flow'!AV37:AV55,'Cash Flow'!AV57)</f>
        <v>62125</v>
      </c>
      <c r="AL12" s="297"/>
      <c r="AM12" s="80">
        <f>SUM('Cash Flow'!BA37:BA55,'Cash Flow'!BA57)</f>
        <v>-9056</v>
      </c>
      <c r="AN12" s="297"/>
      <c r="AO12" s="80">
        <f>SUM('Cash Flow'!BF37:BF55,'Cash Flow'!BF57)</f>
        <v>-129</v>
      </c>
      <c r="AP12" s="297"/>
      <c r="AQ12" s="80">
        <f>SUM('Cash Flow'!BH37:BH55,'Cash Flow'!BH57)</f>
        <v>55621</v>
      </c>
      <c r="AR12" s="297"/>
      <c r="AS12" s="80">
        <f>SUM('Cash Flow'!BJ37:BJ55,'Cash Flow'!BJ57)</f>
        <v>-27339</v>
      </c>
      <c r="AT12" s="297"/>
      <c r="AU12" s="80">
        <f>SUM('Cash Flow'!BL37:BL55,'Cash Flow'!BL57)</f>
        <v>-35503</v>
      </c>
      <c r="AV12" s="297"/>
      <c r="AW12" s="80">
        <v>-20301.996622146769</v>
      </c>
    </row>
    <row r="13" spans="2:117" s="42" customFormat="1" ht="15" customHeight="1" thickBot="1">
      <c r="B13" s="83" t="s">
        <v>600</v>
      </c>
      <c r="C13" s="84" t="s">
        <v>561</v>
      </c>
      <c r="D13" s="272" t="s">
        <v>598</v>
      </c>
      <c r="E13" s="85">
        <f>'Cash Flow'!D72</f>
        <v>-39176</v>
      </c>
      <c r="F13" s="85">
        <f>'Cash Flow'!E72</f>
        <v>-25603</v>
      </c>
      <c r="G13" s="85">
        <f>'Cash Flow'!F72</f>
        <v>-24068</v>
      </c>
      <c r="H13" s="299"/>
      <c r="I13" s="85">
        <f>'Cash Flow'!H72</f>
        <v>-38911</v>
      </c>
      <c r="J13" s="85">
        <f>'Cash Flow'!I72</f>
        <v>-34661</v>
      </c>
      <c r="K13" s="85">
        <f>'Cash Flow'!J72</f>
        <v>-29305</v>
      </c>
      <c r="L13" s="85">
        <f>'Cash Flow'!K72</f>
        <v>-18181</v>
      </c>
      <c r="M13" s="272"/>
      <c r="N13" s="85">
        <f>'Cash Flow'!M72</f>
        <v>-27846</v>
      </c>
      <c r="O13" s="85">
        <f>'Cash Flow'!N72</f>
        <v>-12798</v>
      </c>
      <c r="P13" s="85">
        <f>'Cash Flow'!O72</f>
        <v>-679.83200000000215</v>
      </c>
      <c r="Q13" s="85">
        <f>'Cash Flow'!P72</f>
        <v>-7914</v>
      </c>
      <c r="R13" s="272"/>
      <c r="S13" s="85">
        <f>'Cash Flow'!R72</f>
        <v>55044</v>
      </c>
      <c r="T13" s="85">
        <f>'Cash Flow'!S72</f>
        <v>75295</v>
      </c>
      <c r="U13" s="85">
        <f>'Cash Flow'!T72</f>
        <v>72829</v>
      </c>
      <c r="V13" s="85">
        <f>'Cash Flow'!U72</f>
        <v>45443</v>
      </c>
      <c r="W13" s="272"/>
      <c r="X13" s="85">
        <f>'Cash Flow'!W72</f>
        <v>-89729</v>
      </c>
      <c r="Y13" s="85">
        <f>'Cash Flow'!X72</f>
        <v>-1115.3024000000005</v>
      </c>
      <c r="Z13" s="85">
        <f>'Cash Flow'!Y72</f>
        <v>48</v>
      </c>
      <c r="AA13" s="85">
        <f>'Cash Flow'!Z72</f>
        <v>3493</v>
      </c>
      <c r="AB13" s="272"/>
      <c r="AC13" s="85">
        <f>'Cash Flow'!AB72</f>
        <v>-214009</v>
      </c>
      <c r="AD13" s="272"/>
      <c r="AE13" s="85">
        <f>'Cash Flow'!AG72</f>
        <v>-29295</v>
      </c>
      <c r="AF13" s="272"/>
      <c r="AG13" s="85">
        <f>'Cash Flow'!AL72</f>
        <v>-21266</v>
      </c>
      <c r="AH13" s="272"/>
      <c r="AI13" s="85">
        <f>'Cash Flow'!AQ72</f>
        <v>-65700</v>
      </c>
      <c r="AJ13" s="272"/>
      <c r="AK13" s="85">
        <f>'Cash Flow'!AV72</f>
        <v>-13527</v>
      </c>
      <c r="AL13" s="272"/>
      <c r="AM13" s="85">
        <f>'Cash Flow'!BA72</f>
        <v>161111</v>
      </c>
      <c r="AN13" s="272"/>
      <c r="AO13" s="85">
        <f>'Cash Flow'!BF72</f>
        <v>19952</v>
      </c>
      <c r="AP13" s="272"/>
      <c r="AQ13" s="85">
        <f>'Cash Flow'!BH72</f>
        <v>-9850</v>
      </c>
      <c r="AR13" s="272"/>
      <c r="AS13" s="85">
        <f>'Cash Flow'!BJ72</f>
        <v>54085</v>
      </c>
      <c r="AT13" s="272"/>
      <c r="AU13" s="85">
        <f>'Cash Flow'!BL72</f>
        <v>-24375</v>
      </c>
      <c r="AV13" s="272"/>
      <c r="AW13" s="85">
        <v>-18181</v>
      </c>
    </row>
    <row r="14" spans="2:117" s="42" customFormat="1" ht="15" customHeight="1" thickBot="1">
      <c r="B14" s="83" t="s">
        <v>601</v>
      </c>
      <c r="C14" s="84" t="s">
        <v>602</v>
      </c>
      <c r="D14" s="272"/>
      <c r="E14" s="85">
        <f>'Cash Flow'!D87</f>
        <v>-29133</v>
      </c>
      <c r="F14" s="85">
        <f>'Cash Flow'!E87</f>
        <v>-123297</v>
      </c>
      <c r="G14" s="85">
        <f>'Cash Flow'!F87</f>
        <v>-12370</v>
      </c>
      <c r="H14" s="299"/>
      <c r="I14" s="85">
        <f>'Cash Flow'!H87</f>
        <v>-60697</v>
      </c>
      <c r="J14" s="85">
        <f>'Cash Flow'!I87</f>
        <v>-35429</v>
      </c>
      <c r="K14" s="85">
        <f>'Cash Flow'!J87</f>
        <v>-122755.084</v>
      </c>
      <c r="L14" s="85">
        <f>'Cash Flow'!K87</f>
        <v>7800</v>
      </c>
      <c r="M14" s="272"/>
      <c r="N14" s="85">
        <f>'Cash Flow'!M87</f>
        <v>-265799</v>
      </c>
      <c r="O14" s="85">
        <f>'Cash Flow'!N87</f>
        <v>-147591</v>
      </c>
      <c r="P14" s="85">
        <f>'Cash Flow'!O87</f>
        <v>-155613</v>
      </c>
      <c r="Q14" s="85">
        <f>'Cash Flow'!P87</f>
        <v>-20555</v>
      </c>
      <c r="R14" s="272"/>
      <c r="S14" s="85">
        <f>'Cash Flow'!R87</f>
        <v>-261057</v>
      </c>
      <c r="T14" s="85">
        <f>'Cash Flow'!S87</f>
        <v>-219966</v>
      </c>
      <c r="U14" s="85">
        <f>'Cash Flow'!T87</f>
        <v>-224151</v>
      </c>
      <c r="V14" s="85">
        <f>'Cash Flow'!U87</f>
        <v>-63271</v>
      </c>
      <c r="W14" s="272"/>
      <c r="X14" s="85">
        <f>'Cash Flow'!W87</f>
        <v>-737800</v>
      </c>
      <c r="Y14" s="85">
        <f>'Cash Flow'!X87</f>
        <v>-528139</v>
      </c>
      <c r="Z14" s="85">
        <f>'Cash Flow'!Y87</f>
        <v>-373977</v>
      </c>
      <c r="AA14" s="85">
        <f>'Cash Flow'!Z87</f>
        <v>-55436</v>
      </c>
      <c r="AB14" s="272"/>
      <c r="AC14" s="85">
        <f>'Cash Flow'!AB87</f>
        <v>954857</v>
      </c>
      <c r="AD14" s="272"/>
      <c r="AE14" s="85">
        <f>'Cash Flow'!AG87</f>
        <v>18451</v>
      </c>
      <c r="AF14" s="272"/>
      <c r="AG14" s="85">
        <f>'Cash Flow'!AL87</f>
        <v>-27621</v>
      </c>
      <c r="AH14" s="272"/>
      <c r="AI14" s="85">
        <f>'Cash Flow'!AQ87</f>
        <v>125414</v>
      </c>
      <c r="AJ14" s="272"/>
      <c r="AK14" s="85">
        <f>'Cash Flow'!AV87</f>
        <v>-61930</v>
      </c>
      <c r="AL14" s="272"/>
      <c r="AM14" s="85">
        <f>'Cash Flow'!BA87</f>
        <v>-164748</v>
      </c>
      <c r="AN14" s="272"/>
      <c r="AO14" s="85">
        <f>'Cash Flow'!BF87</f>
        <v>-19902</v>
      </c>
      <c r="AP14" s="272"/>
      <c r="AQ14" s="85">
        <f>'Cash Flow'!BH87</f>
        <v>-1979</v>
      </c>
      <c r="AR14" s="272"/>
      <c r="AS14" s="85">
        <f>'Cash Flow'!BJ87</f>
        <v>617</v>
      </c>
      <c r="AT14" s="272"/>
      <c r="AU14" s="85">
        <f>'Cash Flow'!BL87</f>
        <v>-33085</v>
      </c>
      <c r="AV14" s="272"/>
      <c r="AW14" s="85">
        <v>7800</v>
      </c>
    </row>
    <row r="15" spans="2:117" s="42" customFormat="1" ht="15" customHeight="1" thickBot="1">
      <c r="B15" s="83" t="s">
        <v>603</v>
      </c>
      <c r="C15" s="84" t="s">
        <v>588</v>
      </c>
      <c r="D15" s="272"/>
      <c r="E15" s="85">
        <f>'Cash Flow'!D89</f>
        <v>-69844</v>
      </c>
      <c r="F15" s="85">
        <f>'Cash Flow'!E89</f>
        <v>-104382</v>
      </c>
      <c r="G15" s="85">
        <f>'Cash Flow'!F89</f>
        <v>76091</v>
      </c>
      <c r="H15" s="299"/>
      <c r="I15" s="85">
        <f>'Cash Flow'!H89</f>
        <v>-28073</v>
      </c>
      <c r="J15" s="85">
        <f t="shared" ref="J15:AU15" si="1">SUM(J10,J13,J14)+1</f>
        <v>-107740</v>
      </c>
      <c r="K15" s="85">
        <f t="shared" si="1"/>
        <v>-143127.08612999189</v>
      </c>
      <c r="L15" s="85">
        <f t="shared" si="1"/>
        <v>-13080.996622146769</v>
      </c>
      <c r="M15" s="272"/>
      <c r="N15" s="85">
        <f t="shared" si="1"/>
        <v>-214222.2</v>
      </c>
      <c r="O15" s="85">
        <f t="shared" si="1"/>
        <v>-163149</v>
      </c>
      <c r="P15" s="85">
        <f t="shared" si="1"/>
        <v>-188028.62625725669</v>
      </c>
      <c r="Q15" s="85">
        <f t="shared" si="1"/>
        <v>-39370</v>
      </c>
      <c r="R15" s="272"/>
      <c r="S15" s="85">
        <f t="shared" si="1"/>
        <v>-50279</v>
      </c>
      <c r="T15" s="85">
        <f t="shared" si="1"/>
        <v>-211590.289031052</v>
      </c>
      <c r="U15" s="85">
        <f t="shared" si="1"/>
        <v>-140379</v>
      </c>
      <c r="V15" s="85">
        <f t="shared" si="1"/>
        <v>525</v>
      </c>
      <c r="W15" s="272"/>
      <c r="X15" s="85">
        <f t="shared" si="1"/>
        <v>-760393</v>
      </c>
      <c r="Y15" s="85">
        <f t="shared" si="1"/>
        <v>-474654.44659301994</v>
      </c>
      <c r="Z15" s="85">
        <f t="shared" si="1"/>
        <v>-160503</v>
      </c>
      <c r="AA15" s="85">
        <f t="shared" si="1"/>
        <v>156033</v>
      </c>
      <c r="AB15" s="272"/>
      <c r="AC15" s="85">
        <f t="shared" si="1"/>
        <v>863832.17906393507</v>
      </c>
      <c r="AD15" s="272"/>
      <c r="AE15" s="85">
        <f t="shared" si="1"/>
        <v>58181</v>
      </c>
      <c r="AF15" s="272"/>
      <c r="AG15" s="85">
        <f t="shared" si="1"/>
        <v>-11464</v>
      </c>
      <c r="AH15" s="272"/>
      <c r="AI15" s="85">
        <f t="shared" si="1"/>
        <v>57451</v>
      </c>
      <c r="AJ15" s="272"/>
      <c r="AK15" s="85">
        <f t="shared" si="1"/>
        <v>-10405</v>
      </c>
      <c r="AL15" s="272"/>
      <c r="AM15" s="85">
        <f t="shared" si="1"/>
        <v>-21415</v>
      </c>
      <c r="AN15" s="272"/>
      <c r="AO15" s="85">
        <f t="shared" si="1"/>
        <v>-11124</v>
      </c>
      <c r="AP15" s="272"/>
      <c r="AQ15" s="85">
        <f t="shared" si="1"/>
        <v>11052</v>
      </c>
      <c r="AR15" s="272"/>
      <c r="AS15" s="85">
        <f t="shared" si="1"/>
        <v>8231</v>
      </c>
      <c r="AT15" s="272"/>
      <c r="AU15" s="85">
        <f t="shared" si="1"/>
        <v>-57722</v>
      </c>
      <c r="AV15" s="272"/>
      <c r="AW15" s="85">
        <v>-13080.996622146769</v>
      </c>
    </row>
    <row r="16" spans="2:117" ht="3.45" customHeight="1">
      <c r="D16" s="272"/>
      <c r="E16" s="272"/>
      <c r="M16" s="272"/>
      <c r="R16" s="272"/>
      <c r="W16" s="272"/>
      <c r="AB16" s="272"/>
      <c r="AD16" s="272"/>
      <c r="AF16" s="272"/>
      <c r="AH16" s="272"/>
      <c r="AJ16" s="272"/>
      <c r="AL16" s="272"/>
      <c r="AN16" s="272"/>
      <c r="AP16" s="272"/>
      <c r="AQ16" s="10"/>
      <c r="AR16" s="272"/>
      <c r="AS16" s="10"/>
      <c r="AT16" s="272"/>
      <c r="AU16" s="10"/>
      <c r="AV16" s="272"/>
      <c r="AW16" s="10"/>
    </row>
    <row r="17" spans="2:49" ht="15" customHeight="1">
      <c r="B17" s="50" t="s">
        <v>604</v>
      </c>
      <c r="C17" s="50" t="s">
        <v>590</v>
      </c>
      <c r="D17" s="272"/>
      <c r="E17" s="93">
        <f>'Cash Flow'!D90</f>
        <v>182</v>
      </c>
      <c r="F17" s="93">
        <f>'Cash Flow'!E90</f>
        <v>-205</v>
      </c>
      <c r="G17" s="93">
        <f>'Cash Flow'!F90</f>
        <v>-115</v>
      </c>
      <c r="H17" s="93"/>
      <c r="I17" s="93">
        <f>'Cash Flow'!H90</f>
        <v>28</v>
      </c>
      <c r="J17" s="93">
        <f>'Cash Flow'!I90</f>
        <v>899.12842939381346</v>
      </c>
      <c r="K17" s="93">
        <f>'Cash Flow'!J90</f>
        <v>395.85097423426748</v>
      </c>
      <c r="L17" s="93">
        <f>'Cash Flow'!K90</f>
        <v>-34.250453610793556</v>
      </c>
      <c r="M17" s="272"/>
      <c r="N17" s="93">
        <f>'Cash Flow'!M90</f>
        <v>1339</v>
      </c>
      <c r="O17" s="93">
        <f>'Cash Flow'!N90</f>
        <v>-19537</v>
      </c>
      <c r="P17" s="93">
        <f>'Cash Flow'!O90</f>
        <v>304.8249760066974</v>
      </c>
      <c r="Q17" s="93">
        <f>'Cash Flow'!P90</f>
        <v>169</v>
      </c>
      <c r="R17" s="272"/>
      <c r="S17" s="93">
        <f>'Cash Flow'!R90</f>
        <v>-1376</v>
      </c>
      <c r="T17" s="93">
        <f>'Cash Flow'!S90</f>
        <v>1141</v>
      </c>
      <c r="U17" s="93">
        <f>'Cash Flow'!T90</f>
        <v>-996</v>
      </c>
      <c r="V17" s="93">
        <f>'Cash Flow'!U90</f>
        <v>-176</v>
      </c>
      <c r="W17" s="272"/>
      <c r="X17" s="93">
        <f>'Cash Flow'!W90</f>
        <v>-1263</v>
      </c>
      <c r="Y17" s="93">
        <f>'Cash Flow'!X90</f>
        <v>-459.1388551481225</v>
      </c>
      <c r="Z17" s="93">
        <f>'Cash Flow'!Y90</f>
        <v>1731</v>
      </c>
      <c r="AA17" s="93">
        <f>'Cash Flow'!Z90</f>
        <v>2285</v>
      </c>
      <c r="AB17" s="272"/>
      <c r="AC17" s="93">
        <f>'Cash Flow'!AB90</f>
        <v>-4018.1790639350438</v>
      </c>
      <c r="AD17" s="272"/>
      <c r="AE17" s="93">
        <f>'Cash Flow'!AG90</f>
        <v>6238</v>
      </c>
      <c r="AF17" s="272"/>
      <c r="AG17" s="93">
        <f>'Cash Flow'!AL90</f>
        <v>-138</v>
      </c>
      <c r="AH17" s="272"/>
      <c r="AI17" s="93">
        <f>'Cash Flow'!AQ90</f>
        <v>3066</v>
      </c>
      <c r="AJ17" s="272"/>
      <c r="AK17" s="93">
        <f>'Cash Flow'!AV90</f>
        <v>0</v>
      </c>
      <c r="AL17" s="272"/>
      <c r="AM17" s="93">
        <f>'Cash Flow'!BA90</f>
        <v>0</v>
      </c>
      <c r="AN17" s="272"/>
      <c r="AO17" s="93">
        <f>'Cash Flow'!BF90</f>
        <v>0</v>
      </c>
      <c r="AP17" s="272"/>
      <c r="AQ17" s="93">
        <f>'Cash Flow'!BH90</f>
        <v>0</v>
      </c>
      <c r="AR17" s="272"/>
      <c r="AS17" s="93">
        <f>'Cash Flow'!BJ90</f>
        <v>0</v>
      </c>
      <c r="AT17" s="272"/>
      <c r="AU17" s="93">
        <f>'Cash Flow'!BL90</f>
        <v>0</v>
      </c>
      <c r="AV17" s="272"/>
      <c r="AW17" s="93">
        <v>-34.250453610793556</v>
      </c>
    </row>
    <row r="18" spans="2:49" ht="15" customHeight="1">
      <c r="B18" s="50" t="s">
        <v>605</v>
      </c>
      <c r="C18" s="50" t="s">
        <v>592</v>
      </c>
      <c r="D18" s="272"/>
      <c r="E18" s="93">
        <f>'Cash Flow'!D91</f>
        <v>142908</v>
      </c>
      <c r="F18" s="93">
        <f>'Cash Flow'!E91</f>
        <v>142908</v>
      </c>
      <c r="G18" s="93">
        <f>'Cash Flow'!F91</f>
        <v>142908</v>
      </c>
      <c r="H18" s="93"/>
      <c r="I18" s="93">
        <f>'Cash Flow'!H91</f>
        <v>170953</v>
      </c>
      <c r="J18" s="93">
        <f>'Cash Flow'!I91</f>
        <v>170953</v>
      </c>
      <c r="K18" s="93">
        <f>'Cash Flow'!J91</f>
        <v>170953</v>
      </c>
      <c r="L18" s="93">
        <f>'Cash Flow'!K91</f>
        <v>170953</v>
      </c>
      <c r="M18" s="272"/>
      <c r="N18" s="93">
        <f>'Cash Flow'!M91</f>
        <v>383837</v>
      </c>
      <c r="O18" s="93">
        <f>'Cash Flow'!N91</f>
        <v>383837</v>
      </c>
      <c r="P18" s="93">
        <f>'Cash Flow'!O91</f>
        <v>383837</v>
      </c>
      <c r="Q18" s="93">
        <f>'Cash Flow'!P91</f>
        <v>383837</v>
      </c>
      <c r="R18" s="272"/>
      <c r="S18" s="93">
        <f>'Cash Flow'!R91</f>
        <v>435493</v>
      </c>
      <c r="T18" s="93">
        <f>'Cash Flow'!S91</f>
        <v>435493</v>
      </c>
      <c r="U18" s="93">
        <f>'Cash Flow'!T91</f>
        <v>435493</v>
      </c>
      <c r="V18" s="93">
        <f>'Cash Flow'!U91</f>
        <v>435493</v>
      </c>
      <c r="W18" s="272"/>
      <c r="X18" s="93">
        <f>'Cash Flow'!W91</f>
        <v>1059107</v>
      </c>
      <c r="Y18" s="93">
        <f>'Cash Flow'!X91</f>
        <v>1059107</v>
      </c>
      <c r="Z18" s="93">
        <f>'Cash Flow'!Y91</f>
        <v>1059107</v>
      </c>
      <c r="AA18" s="93">
        <f>'Cash Flow'!Z91</f>
        <v>1059107</v>
      </c>
      <c r="AB18" s="272"/>
      <c r="AC18" s="93">
        <f>'Cash Flow'!AB91</f>
        <v>171045</v>
      </c>
      <c r="AD18" s="272"/>
      <c r="AE18" s="93">
        <f>'Cash Flow'!AG91</f>
        <v>106627</v>
      </c>
      <c r="AF18" s="272"/>
      <c r="AG18" s="93">
        <f>'Cash Flow'!AL91</f>
        <v>104314</v>
      </c>
      <c r="AH18" s="272"/>
      <c r="AI18" s="93">
        <f>'Cash Flow'!AQ91</f>
        <v>43798</v>
      </c>
      <c r="AJ18" s="272"/>
      <c r="AK18" s="93">
        <f>'Cash Flow'!AV91</f>
        <v>54204</v>
      </c>
      <c r="AL18" s="272"/>
      <c r="AM18" s="93">
        <f ca="1">'Cash Flow'!BA91</f>
        <v>86537</v>
      </c>
      <c r="AN18" s="272"/>
      <c r="AO18" s="93">
        <f>'Cash Flow'!BF91</f>
        <v>86745</v>
      </c>
      <c r="AP18" s="272"/>
      <c r="AQ18" s="93">
        <f>'Cash Flow'!BH91</f>
        <v>75694</v>
      </c>
      <c r="AR18" s="272"/>
      <c r="AS18" s="93">
        <f>'Cash Flow'!BJ91</f>
        <v>67464</v>
      </c>
      <c r="AT18" s="272"/>
      <c r="AU18" s="93">
        <f>'Cash Flow'!BL91</f>
        <v>135615</v>
      </c>
      <c r="AV18" s="272"/>
      <c r="AW18" s="93">
        <v>170953</v>
      </c>
    </row>
    <row r="19" spans="2:49" ht="15" customHeight="1">
      <c r="B19" s="50" t="s">
        <v>606</v>
      </c>
      <c r="C19" s="50" t="s">
        <v>594</v>
      </c>
      <c r="D19" s="272"/>
      <c r="E19" s="93">
        <f>'Cash Flow'!D92</f>
        <v>73246</v>
      </c>
      <c r="F19" s="93">
        <f>'Cash Flow'!E92</f>
        <v>38321</v>
      </c>
      <c r="G19" s="93">
        <f>'Cash Flow'!F92</f>
        <v>218884</v>
      </c>
      <c r="H19" s="93"/>
      <c r="I19" s="93">
        <f>'Cash Flow'!H92</f>
        <v>142908</v>
      </c>
      <c r="J19" s="93">
        <f>'Cash Flow'!I92</f>
        <v>64111</v>
      </c>
      <c r="K19" s="93">
        <f>'Cash Flow'!J92</f>
        <v>28221</v>
      </c>
      <c r="L19" s="93">
        <f>'Cash Flow'!K92</f>
        <v>157836</v>
      </c>
      <c r="M19" s="272"/>
      <c r="N19" s="93">
        <f>'Cash Flow'!M92</f>
        <v>170953</v>
      </c>
      <c r="O19" s="93">
        <f>'Cash Flow'!N92</f>
        <v>201151</v>
      </c>
      <c r="P19" s="93">
        <f>'Cash Flow'!O92</f>
        <v>196112</v>
      </c>
      <c r="Q19" s="93">
        <f>'Cash Flow'!P92</f>
        <v>344635</v>
      </c>
      <c r="R19" s="272"/>
      <c r="S19" s="93">
        <f ca="1">'Cash Flow'!R92</f>
        <v>521888</v>
      </c>
      <c r="T19" s="93">
        <f>'Cash Flow'!S92</f>
        <v>225043</v>
      </c>
      <c r="U19" s="93">
        <f>'Cash Flow'!T92</f>
        <v>294117</v>
      </c>
      <c r="V19" s="93">
        <f ca="1">'Cash Flow'!U92</f>
        <v>460995</v>
      </c>
      <c r="W19" s="272"/>
      <c r="X19" s="93">
        <f ca="1">'Cash Flow'!W92</f>
        <v>345760</v>
      </c>
      <c r="Y19" s="93">
        <f>'Cash Flow'!X92</f>
        <v>584255</v>
      </c>
      <c r="Z19" s="93">
        <f>'Cash Flow'!Y92</f>
        <v>899711</v>
      </c>
      <c r="AA19" s="93">
        <f>'Cash Flow'!Z92</f>
        <v>1192776</v>
      </c>
      <c r="AB19" s="272"/>
      <c r="AC19" s="93">
        <f ca="1">'Cash Flow'!AB92</f>
        <v>1552318.1790639351</v>
      </c>
      <c r="AD19" s="272"/>
      <c r="AE19" s="93">
        <f ca="1">'Cash Flow'!AG92</f>
        <v>316853</v>
      </c>
      <c r="AF19" s="272"/>
      <c r="AG19" s="93">
        <f>'Cash Flow'!AL92</f>
        <v>106627</v>
      </c>
      <c r="AH19" s="272"/>
      <c r="AI19" s="93">
        <f>'Cash Flow'!AQ92</f>
        <v>104314</v>
      </c>
      <c r="AJ19" s="272"/>
      <c r="AK19" s="93">
        <f ca="1">'Cash Flow'!AV92</f>
        <v>102997</v>
      </c>
      <c r="AL19" s="272"/>
      <c r="AM19" s="93">
        <f ca="1">'Cash Flow'!BA92</f>
        <v>64788</v>
      </c>
      <c r="AN19" s="272"/>
      <c r="AO19" s="93">
        <f ca="1">'Cash Flow'!BF92</f>
        <v>86537</v>
      </c>
      <c r="AP19" s="272"/>
      <c r="AQ19" s="93">
        <f ca="1">'Cash Flow'!BH92</f>
        <v>175107</v>
      </c>
      <c r="AR19" s="272"/>
      <c r="AS19" s="93">
        <f ca="1">'Cash Flow'!BJ92</f>
        <v>67488</v>
      </c>
      <c r="AT19" s="272"/>
      <c r="AU19" s="93">
        <f ca="1">'Cash Flow'!BL92</f>
        <v>7149</v>
      </c>
      <c r="AV19" s="272"/>
      <c r="AW19" s="93">
        <v>157836</v>
      </c>
    </row>
    <row r="20" spans="2:49">
      <c r="D20" s="272"/>
      <c r="E20" s="272"/>
      <c r="M20" s="272"/>
      <c r="R20" s="272"/>
      <c r="W20" s="272"/>
      <c r="AB20" s="272"/>
      <c r="AD20" s="272"/>
      <c r="AF20" s="272"/>
      <c r="AH20" s="272"/>
      <c r="AJ20" s="272"/>
      <c r="AL20" s="272"/>
      <c r="AN20" s="272"/>
      <c r="AP20" s="272"/>
      <c r="AR20" s="272"/>
      <c r="AT20" s="272"/>
      <c r="AV20" s="272"/>
    </row>
    <row r="21" spans="2:49">
      <c r="D21" s="272"/>
      <c r="E21" s="272"/>
      <c r="M21" s="272"/>
      <c r="R21" s="272"/>
      <c r="W21" s="272"/>
      <c r="AB21" s="272"/>
      <c r="AD21" s="272"/>
      <c r="AF21" s="272"/>
      <c r="AH21" s="272"/>
      <c r="AJ21" s="272"/>
      <c r="AL21" s="272"/>
      <c r="AN21" s="272"/>
      <c r="AP21" s="272"/>
      <c r="AR21" s="272"/>
      <c r="AT21" s="272"/>
      <c r="AV21" s="272"/>
    </row>
    <row r="22" spans="2:49">
      <c r="D22" s="272"/>
      <c r="E22" s="272"/>
      <c r="M22" s="272"/>
      <c r="R22" s="272"/>
      <c r="W22" s="272"/>
      <c r="AB22" s="272"/>
      <c r="AD22" s="272"/>
      <c r="AF22" s="272"/>
      <c r="AH22" s="272"/>
      <c r="AJ22" s="272"/>
      <c r="AL22" s="272"/>
      <c r="AN22" s="272"/>
      <c r="AP22" s="272"/>
      <c r="AR22" s="272"/>
      <c r="AT22" s="272"/>
      <c r="AV22" s="272"/>
    </row>
    <row r="23" spans="2:49">
      <c r="D23" s="272"/>
      <c r="E23" s="272"/>
      <c r="M23" s="272"/>
      <c r="R23" s="272"/>
      <c r="W23" s="272"/>
      <c r="AB23" s="272"/>
      <c r="AD23" s="272"/>
      <c r="AF23" s="272"/>
      <c r="AH23" s="272"/>
      <c r="AJ23" s="272"/>
      <c r="AL23" s="272"/>
      <c r="AN23" s="272"/>
      <c r="AP23" s="272"/>
      <c r="AR23" s="272"/>
      <c r="AT23" s="272"/>
      <c r="AV23" s="272"/>
    </row>
    <row r="24" spans="2:49">
      <c r="D24" s="272"/>
      <c r="E24" s="272"/>
      <c r="M24" s="272"/>
      <c r="R24" s="272"/>
      <c r="W24" s="272"/>
      <c r="AB24" s="272"/>
      <c r="AD24" s="272"/>
      <c r="AF24" s="272"/>
      <c r="AH24" s="272"/>
      <c r="AJ24" s="272"/>
      <c r="AL24" s="272"/>
      <c r="AN24" s="272"/>
      <c r="AP24" s="272"/>
      <c r="AR24" s="272"/>
      <c r="AT24" s="272"/>
      <c r="AV24" s="272"/>
    </row>
    <row r="25" spans="2:49">
      <c r="D25" s="272"/>
      <c r="E25" s="272"/>
      <c r="M25" s="272"/>
      <c r="R25" s="272"/>
      <c r="W25" s="272"/>
      <c r="AB25" s="272"/>
      <c r="AD25" s="272"/>
      <c r="AF25" s="272"/>
      <c r="AH25" s="272"/>
      <c r="AJ25" s="272"/>
      <c r="AL25" s="272"/>
      <c r="AN25" s="272"/>
      <c r="AP25" s="272"/>
      <c r="AR25" s="272"/>
      <c r="AT25" s="272"/>
      <c r="AV25" s="272"/>
    </row>
    <row r="26" spans="2:49">
      <c r="D26" s="272"/>
      <c r="E26" s="272"/>
      <c r="M26" s="272"/>
      <c r="R26" s="272"/>
      <c r="W26" s="272"/>
      <c r="AB26" s="272"/>
      <c r="AD26" s="272"/>
      <c r="AF26" s="272"/>
      <c r="AH26" s="272"/>
      <c r="AJ26" s="272"/>
      <c r="AL26" s="272"/>
      <c r="AN26" s="272"/>
      <c r="AP26" s="272"/>
      <c r="AR26" s="272"/>
      <c r="AT26" s="272"/>
      <c r="AV26" s="272"/>
    </row>
    <row r="27" spans="2:49">
      <c r="D27" s="272"/>
      <c r="E27" s="272"/>
      <c r="M27" s="272"/>
      <c r="R27" s="272"/>
      <c r="W27" s="272"/>
      <c r="AB27" s="272"/>
      <c r="AD27" s="272"/>
      <c r="AF27" s="272"/>
      <c r="AH27" s="272"/>
      <c r="AJ27" s="272"/>
      <c r="AL27" s="272"/>
      <c r="AN27" s="272"/>
      <c r="AP27" s="272"/>
      <c r="AR27" s="272"/>
      <c r="AT27" s="272"/>
      <c r="AV27" s="272"/>
    </row>
    <row r="28" spans="2:49">
      <c r="D28" s="272"/>
      <c r="E28" s="272"/>
      <c r="M28" s="272"/>
      <c r="R28" s="272"/>
      <c r="W28" s="272"/>
      <c r="AB28" s="272"/>
      <c r="AD28" s="272"/>
      <c r="AF28" s="272"/>
      <c r="AH28" s="272"/>
      <c r="AJ28" s="272"/>
      <c r="AL28" s="272"/>
      <c r="AN28" s="272"/>
      <c r="AP28" s="272"/>
      <c r="AR28" s="272"/>
      <c r="AT28" s="272"/>
      <c r="AV28" s="272"/>
    </row>
    <row r="29" spans="2:49">
      <c r="D29" s="272"/>
      <c r="E29" s="272"/>
      <c r="M29" s="272"/>
      <c r="R29" s="272"/>
      <c r="W29" s="272"/>
      <c r="AB29" s="272"/>
      <c r="AD29" s="272"/>
      <c r="AF29" s="272"/>
      <c r="AH29" s="272"/>
      <c r="AJ29" s="272"/>
      <c r="AL29" s="272"/>
      <c r="AN29" s="272"/>
      <c r="AP29" s="272"/>
      <c r="AR29" s="272"/>
      <c r="AT29" s="272"/>
      <c r="AV29" s="272"/>
    </row>
    <row r="30" spans="2:49">
      <c r="D30" s="272"/>
      <c r="E30" s="272"/>
      <c r="M30" s="272"/>
      <c r="R30" s="272"/>
      <c r="W30" s="272"/>
      <c r="AB30" s="272"/>
      <c r="AD30" s="272"/>
      <c r="AF30" s="272"/>
      <c r="AH30" s="272"/>
      <c r="AJ30" s="272"/>
      <c r="AL30" s="272"/>
      <c r="AN30" s="272"/>
      <c r="AP30" s="272"/>
      <c r="AR30" s="272"/>
      <c r="AT30" s="272"/>
      <c r="AV30" s="272"/>
    </row>
    <row r="31" spans="2:49">
      <c r="D31" s="272"/>
      <c r="E31" s="272"/>
      <c r="M31" s="272"/>
      <c r="R31" s="272"/>
      <c r="W31" s="272"/>
      <c r="AB31" s="272"/>
      <c r="AD31" s="272"/>
      <c r="AF31" s="272"/>
      <c r="AH31" s="272"/>
      <c r="AJ31" s="272"/>
      <c r="AL31" s="272"/>
      <c r="AN31" s="272"/>
      <c r="AP31" s="272"/>
      <c r="AR31" s="272"/>
      <c r="AT31" s="272"/>
      <c r="AV31" s="272"/>
    </row>
    <row r="32" spans="2:49">
      <c r="D32" s="272"/>
      <c r="E32" s="272"/>
      <c r="M32" s="272"/>
      <c r="R32" s="272"/>
      <c r="W32" s="272"/>
      <c r="AB32" s="272"/>
      <c r="AD32" s="272"/>
      <c r="AF32" s="272"/>
      <c r="AH32" s="272"/>
      <c r="AJ32" s="272"/>
      <c r="AL32" s="272"/>
      <c r="AN32" s="272"/>
      <c r="AP32" s="272"/>
      <c r="AR32" s="272"/>
      <c r="AT32" s="272"/>
      <c r="AV32" s="272"/>
    </row>
    <row r="33" spans="4:48">
      <c r="D33" s="272"/>
      <c r="E33" s="272"/>
      <c r="M33" s="272"/>
      <c r="R33" s="272"/>
      <c r="W33" s="272"/>
      <c r="AB33" s="272"/>
      <c r="AD33" s="272"/>
      <c r="AF33" s="272"/>
      <c r="AH33" s="272"/>
      <c r="AJ33" s="272"/>
      <c r="AL33" s="272"/>
      <c r="AN33" s="272"/>
      <c r="AP33" s="272"/>
      <c r="AR33" s="272"/>
      <c r="AT33" s="272"/>
      <c r="AV33" s="272"/>
    </row>
    <row r="34" spans="4:48">
      <c r="D34" s="272"/>
      <c r="E34" s="272"/>
      <c r="M34" s="272"/>
      <c r="R34" s="272"/>
      <c r="W34" s="272"/>
      <c r="AB34" s="272"/>
      <c r="AD34" s="272"/>
      <c r="AF34" s="272"/>
      <c r="AH34" s="272"/>
      <c r="AJ34" s="272"/>
      <c r="AL34" s="272"/>
      <c r="AN34" s="272"/>
      <c r="AP34" s="272"/>
      <c r="AR34" s="272"/>
      <c r="AT34" s="272"/>
      <c r="AV34" s="272"/>
    </row>
    <row r="35" spans="4:48">
      <c r="D35" s="272"/>
      <c r="E35" s="272"/>
      <c r="M35" s="272"/>
      <c r="R35" s="272"/>
      <c r="W35" s="272"/>
      <c r="AB35" s="272"/>
      <c r="AD35" s="272"/>
      <c r="AF35" s="272"/>
      <c r="AH35" s="272"/>
      <c r="AJ35" s="272"/>
      <c r="AL35" s="272"/>
      <c r="AN35" s="272"/>
      <c r="AP35" s="272"/>
      <c r="AR35" s="272"/>
      <c r="AT35" s="272"/>
      <c r="AV35" s="272"/>
    </row>
    <row r="36" spans="4:48">
      <c r="D36" s="296"/>
      <c r="E36" s="296"/>
      <c r="M36" s="296"/>
      <c r="R36" s="296"/>
      <c r="W36" s="296"/>
      <c r="AB36" s="296"/>
      <c r="AD36" s="296"/>
      <c r="AF36" s="296"/>
      <c r="AH36" s="296"/>
      <c r="AJ36" s="296"/>
      <c r="AL36" s="296"/>
      <c r="AN36" s="296"/>
      <c r="AP36" s="296"/>
      <c r="AR36" s="296"/>
      <c r="AT36" s="296"/>
      <c r="AV36" s="296"/>
    </row>
    <row r="37" spans="4:48">
      <c r="D37" s="296"/>
      <c r="E37" s="296"/>
      <c r="M37" s="296"/>
      <c r="R37" s="296"/>
      <c r="W37" s="296"/>
      <c r="AB37" s="296"/>
      <c r="AD37" s="296"/>
      <c r="AF37" s="296"/>
      <c r="AH37" s="296"/>
      <c r="AJ37" s="296"/>
      <c r="AL37" s="296"/>
      <c r="AN37" s="296"/>
      <c r="AP37" s="296"/>
      <c r="AR37" s="296"/>
      <c r="AT37" s="296"/>
      <c r="AV37" s="296"/>
    </row>
    <row r="38" spans="4:48">
      <c r="D38" s="272"/>
      <c r="E38" s="272"/>
      <c r="M38" s="272"/>
      <c r="R38" s="272"/>
      <c r="W38" s="272"/>
      <c r="AB38" s="272"/>
      <c r="AD38" s="272"/>
      <c r="AF38" s="272"/>
      <c r="AH38" s="272"/>
      <c r="AJ38" s="272"/>
      <c r="AL38" s="272"/>
      <c r="AN38" s="272"/>
      <c r="AP38" s="272"/>
      <c r="AR38" s="272"/>
      <c r="AT38" s="272"/>
      <c r="AV38" s="272"/>
    </row>
    <row r="39" spans="4:48">
      <c r="D39" s="272"/>
      <c r="E39" s="272"/>
      <c r="M39" s="272"/>
      <c r="R39" s="272"/>
      <c r="W39" s="272"/>
      <c r="AB39" s="272"/>
      <c r="AD39" s="272"/>
      <c r="AF39" s="272"/>
      <c r="AH39" s="272"/>
      <c r="AJ39" s="272"/>
      <c r="AL39" s="272"/>
      <c r="AN39" s="272"/>
      <c r="AP39" s="272"/>
      <c r="AR39" s="272"/>
      <c r="AT39" s="272"/>
      <c r="AV39" s="272"/>
    </row>
    <row r="40" spans="4:48">
      <c r="D40" s="272"/>
      <c r="E40" s="272"/>
      <c r="M40" s="272"/>
      <c r="R40" s="272"/>
      <c r="W40" s="272"/>
      <c r="AB40" s="272"/>
      <c r="AD40" s="272"/>
      <c r="AF40" s="272"/>
      <c r="AH40" s="272"/>
      <c r="AJ40" s="272"/>
      <c r="AL40" s="272"/>
      <c r="AN40" s="272"/>
      <c r="AP40" s="272"/>
      <c r="AR40" s="272"/>
      <c r="AT40" s="272"/>
      <c r="AV40" s="272"/>
    </row>
    <row r="41" spans="4:48">
      <c r="D41" s="272"/>
      <c r="E41" s="272"/>
      <c r="M41" s="272"/>
      <c r="R41" s="272"/>
      <c r="W41" s="272"/>
      <c r="AB41" s="272"/>
      <c r="AD41" s="272"/>
      <c r="AF41" s="272"/>
      <c r="AH41" s="272"/>
      <c r="AJ41" s="272"/>
      <c r="AL41" s="272"/>
      <c r="AN41" s="272"/>
      <c r="AP41" s="272"/>
      <c r="AR41" s="272"/>
      <c r="AT41" s="272"/>
      <c r="AV41" s="272"/>
    </row>
    <row r="42" spans="4:48">
      <c r="D42" s="272"/>
      <c r="E42" s="272"/>
      <c r="M42" s="272"/>
      <c r="R42" s="272"/>
      <c r="W42" s="272"/>
      <c r="AB42" s="272"/>
      <c r="AD42" s="272"/>
      <c r="AF42" s="272"/>
      <c r="AH42" s="272"/>
      <c r="AJ42" s="272"/>
      <c r="AL42" s="272"/>
      <c r="AN42" s="272"/>
      <c r="AP42" s="272"/>
      <c r="AR42" s="272"/>
      <c r="AT42" s="272"/>
      <c r="AV42" s="272"/>
    </row>
    <row r="43" spans="4:48">
      <c r="D43" s="272"/>
      <c r="E43" s="272"/>
      <c r="M43" s="272"/>
      <c r="R43" s="272"/>
      <c r="W43" s="272"/>
      <c r="AB43" s="272"/>
      <c r="AD43" s="272"/>
      <c r="AF43" s="272"/>
      <c r="AH43" s="272"/>
      <c r="AJ43" s="272"/>
      <c r="AL43" s="272"/>
      <c r="AN43" s="272"/>
      <c r="AP43" s="272"/>
      <c r="AR43" s="272"/>
      <c r="AT43" s="272"/>
      <c r="AV43" s="272"/>
    </row>
    <row r="44" spans="4:48">
      <c r="D44" s="272"/>
      <c r="E44" s="272"/>
      <c r="M44" s="272"/>
      <c r="R44" s="272"/>
      <c r="W44" s="272"/>
      <c r="AB44" s="272"/>
      <c r="AD44" s="272"/>
      <c r="AF44" s="272"/>
      <c r="AH44" s="272"/>
      <c r="AJ44" s="272"/>
      <c r="AL44" s="272"/>
      <c r="AN44" s="272"/>
      <c r="AP44" s="272"/>
      <c r="AR44" s="272"/>
      <c r="AT44" s="272"/>
      <c r="AV44" s="272"/>
    </row>
    <row r="45" spans="4:48">
      <c r="D45" s="272"/>
      <c r="E45" s="272"/>
      <c r="M45" s="272"/>
      <c r="R45" s="272"/>
      <c r="W45" s="272"/>
      <c r="AB45" s="272"/>
      <c r="AD45" s="272"/>
      <c r="AF45" s="272"/>
      <c r="AH45" s="272"/>
      <c r="AJ45" s="272"/>
      <c r="AL45" s="272"/>
      <c r="AN45" s="272"/>
      <c r="AP45" s="272"/>
      <c r="AR45" s="272"/>
      <c r="AT45" s="272"/>
      <c r="AV45" s="272"/>
    </row>
    <row r="46" spans="4:48">
      <c r="D46" s="272"/>
      <c r="E46" s="272"/>
      <c r="M46" s="272"/>
      <c r="R46" s="272"/>
      <c r="W46" s="272"/>
      <c r="AB46" s="272"/>
      <c r="AD46" s="272"/>
      <c r="AF46" s="272"/>
      <c r="AH46" s="272"/>
      <c r="AJ46" s="272"/>
      <c r="AL46" s="272"/>
      <c r="AN46" s="272"/>
      <c r="AP46" s="272"/>
      <c r="AR46" s="272"/>
      <c r="AT46" s="272"/>
      <c r="AV46" s="272"/>
    </row>
    <row r="47" spans="4:48">
      <c r="D47" s="272"/>
      <c r="E47" s="272"/>
      <c r="M47" s="272"/>
      <c r="R47" s="272"/>
      <c r="W47" s="272"/>
      <c r="AB47" s="272"/>
      <c r="AD47" s="272"/>
      <c r="AF47" s="272"/>
      <c r="AH47" s="272"/>
      <c r="AJ47" s="272"/>
      <c r="AL47" s="272"/>
      <c r="AN47" s="272"/>
      <c r="AP47" s="272"/>
      <c r="AR47" s="272"/>
      <c r="AT47" s="272"/>
      <c r="AV47" s="272"/>
    </row>
    <row r="48" spans="4:48">
      <c r="D48" s="272"/>
      <c r="E48" s="272"/>
      <c r="M48" s="272"/>
      <c r="R48" s="272"/>
      <c r="W48" s="272"/>
      <c r="AB48" s="272"/>
      <c r="AD48" s="272"/>
      <c r="AF48" s="272"/>
      <c r="AH48" s="272"/>
      <c r="AJ48" s="272"/>
      <c r="AL48" s="272"/>
      <c r="AN48" s="272"/>
      <c r="AP48" s="272"/>
      <c r="AR48" s="272"/>
      <c r="AT48" s="272"/>
      <c r="AV48" s="272"/>
    </row>
    <row r="49" spans="4:48">
      <c r="D49" s="272"/>
      <c r="E49" s="272"/>
      <c r="M49" s="272"/>
      <c r="R49" s="272"/>
      <c r="W49" s="272"/>
      <c r="AB49" s="272"/>
      <c r="AD49" s="272"/>
      <c r="AF49" s="272"/>
      <c r="AH49" s="272"/>
      <c r="AJ49" s="272"/>
      <c r="AL49" s="272"/>
      <c r="AN49" s="272"/>
      <c r="AP49" s="272"/>
      <c r="AR49" s="272"/>
      <c r="AT49" s="272"/>
      <c r="AV49" s="272"/>
    </row>
    <row r="50" spans="4:48">
      <c r="D50" s="272"/>
      <c r="E50" s="272"/>
      <c r="M50" s="272"/>
      <c r="R50" s="272"/>
      <c r="W50" s="272"/>
      <c r="AB50" s="272"/>
      <c r="AD50" s="272"/>
      <c r="AF50" s="272"/>
      <c r="AH50" s="272"/>
      <c r="AJ50" s="272"/>
      <c r="AL50" s="272"/>
      <c r="AN50" s="272"/>
      <c r="AP50" s="272"/>
      <c r="AR50" s="272"/>
      <c r="AT50" s="272"/>
      <c r="AV50" s="272"/>
    </row>
    <row r="51" spans="4:48">
      <c r="D51" s="272"/>
      <c r="E51" s="272"/>
      <c r="M51" s="272"/>
      <c r="R51" s="272"/>
      <c r="W51" s="272"/>
      <c r="AB51" s="272"/>
      <c r="AD51" s="272"/>
      <c r="AF51" s="272"/>
      <c r="AH51" s="272"/>
      <c r="AJ51" s="272"/>
      <c r="AL51" s="272"/>
      <c r="AN51" s="272"/>
      <c r="AP51" s="272"/>
      <c r="AR51" s="272"/>
      <c r="AT51" s="272"/>
      <c r="AV51" s="272"/>
    </row>
    <row r="52" spans="4:48">
      <c r="D52" s="272"/>
      <c r="E52" s="272"/>
      <c r="M52" s="272"/>
      <c r="R52" s="272"/>
      <c r="W52" s="272"/>
      <c r="AB52" s="272"/>
      <c r="AD52" s="272"/>
      <c r="AF52" s="272"/>
      <c r="AH52" s="272"/>
      <c r="AJ52" s="272"/>
      <c r="AL52" s="272"/>
      <c r="AN52" s="272"/>
      <c r="AP52" s="272"/>
      <c r="AR52" s="272"/>
      <c r="AT52" s="272"/>
      <c r="AV52" s="272"/>
    </row>
    <row r="53" spans="4:48">
      <c r="D53" s="272"/>
      <c r="E53" s="272"/>
      <c r="M53" s="272"/>
      <c r="R53" s="272"/>
      <c r="W53" s="272"/>
      <c r="AB53" s="272"/>
      <c r="AD53" s="272"/>
      <c r="AF53" s="272"/>
      <c r="AH53" s="272"/>
      <c r="AJ53" s="272"/>
      <c r="AL53" s="272"/>
      <c r="AN53" s="272"/>
      <c r="AP53" s="272"/>
      <c r="AR53" s="272"/>
      <c r="AT53" s="272"/>
      <c r="AV53" s="272"/>
    </row>
    <row r="54" spans="4:48">
      <c r="D54" s="272"/>
      <c r="E54" s="272"/>
      <c r="M54" s="272"/>
      <c r="R54" s="272"/>
      <c r="W54" s="272"/>
      <c r="AB54" s="272"/>
      <c r="AD54" s="272"/>
      <c r="AF54" s="272"/>
      <c r="AH54" s="272"/>
      <c r="AJ54" s="272"/>
      <c r="AL54" s="272"/>
      <c r="AN54" s="272"/>
      <c r="AP54" s="272"/>
      <c r="AR54" s="272"/>
      <c r="AT54" s="272"/>
      <c r="AV54" s="272"/>
    </row>
    <row r="55" spans="4:48">
      <c r="D55" s="272"/>
      <c r="E55" s="272"/>
      <c r="M55" s="272"/>
      <c r="R55" s="272"/>
      <c r="W55" s="272"/>
      <c r="AB55" s="272"/>
      <c r="AD55" s="272"/>
      <c r="AF55" s="272"/>
      <c r="AH55" s="272"/>
      <c r="AJ55" s="272"/>
      <c r="AL55" s="272"/>
      <c r="AN55" s="272"/>
      <c r="AP55" s="272"/>
      <c r="AR55" s="272"/>
      <c r="AT55" s="272"/>
      <c r="AV55" s="272"/>
    </row>
    <row r="56" spans="4:48">
      <c r="D56" s="295"/>
      <c r="E56" s="295"/>
      <c r="M56" s="295"/>
      <c r="R56" s="295"/>
      <c r="W56" s="295"/>
      <c r="AB56" s="295"/>
      <c r="AD56" s="295"/>
      <c r="AF56" s="295"/>
      <c r="AH56" s="295"/>
      <c r="AJ56" s="295"/>
      <c r="AL56" s="295"/>
      <c r="AN56" s="295"/>
      <c r="AP56" s="295"/>
      <c r="AR56" s="295"/>
      <c r="AT56" s="295"/>
      <c r="AV56" s="295"/>
    </row>
    <row r="57" spans="4:48">
      <c r="D57" s="296"/>
      <c r="E57" s="296"/>
      <c r="M57" s="296"/>
      <c r="R57" s="296"/>
      <c r="W57" s="296"/>
      <c r="AB57" s="296"/>
      <c r="AD57" s="296"/>
      <c r="AF57" s="296"/>
      <c r="AH57" s="296"/>
      <c r="AJ57" s="296"/>
      <c r="AL57" s="296"/>
      <c r="AN57" s="296"/>
      <c r="AP57" s="296"/>
      <c r="AR57" s="296"/>
      <c r="AT57" s="296"/>
      <c r="AV57" s="296"/>
    </row>
    <row r="58" spans="4:48">
      <c r="D58" s="295"/>
      <c r="E58" s="295"/>
      <c r="M58" s="295"/>
      <c r="R58" s="295"/>
      <c r="W58" s="295"/>
      <c r="AB58" s="295"/>
      <c r="AD58" s="295"/>
      <c r="AF58" s="295"/>
      <c r="AH58" s="295"/>
      <c r="AJ58" s="295"/>
      <c r="AL58" s="295"/>
      <c r="AN58" s="295"/>
      <c r="AP58" s="295"/>
      <c r="AR58" s="295"/>
      <c r="AT58" s="295"/>
      <c r="AV58" s="295"/>
    </row>
    <row r="59" spans="4:48">
      <c r="D59" s="296"/>
      <c r="E59" s="296"/>
      <c r="M59" s="296"/>
      <c r="R59" s="296"/>
      <c r="W59" s="296"/>
      <c r="AB59" s="296"/>
      <c r="AD59" s="296"/>
      <c r="AF59" s="296"/>
      <c r="AH59" s="296"/>
      <c r="AJ59" s="296"/>
      <c r="AL59" s="296"/>
      <c r="AN59" s="296"/>
      <c r="AP59" s="296"/>
      <c r="AR59" s="296"/>
      <c r="AT59" s="296"/>
      <c r="AV59" s="296"/>
    </row>
    <row r="60" spans="4:48">
      <c r="D60" s="296"/>
      <c r="E60" s="296"/>
      <c r="M60" s="296"/>
      <c r="R60" s="296"/>
      <c r="W60" s="296"/>
      <c r="AB60" s="296"/>
      <c r="AD60" s="296"/>
      <c r="AF60" s="296"/>
      <c r="AH60" s="296"/>
      <c r="AJ60" s="296"/>
      <c r="AL60" s="296"/>
      <c r="AN60" s="296"/>
      <c r="AP60" s="296"/>
      <c r="AR60" s="296"/>
      <c r="AT60" s="296"/>
      <c r="AV60" s="296"/>
    </row>
    <row r="61" spans="4:48">
      <c r="D61" s="296"/>
      <c r="E61" s="296"/>
      <c r="M61" s="296"/>
      <c r="R61" s="296"/>
      <c r="W61" s="296"/>
      <c r="AB61" s="296"/>
      <c r="AD61" s="296"/>
      <c r="AF61" s="296"/>
      <c r="AH61" s="296"/>
      <c r="AJ61" s="296"/>
      <c r="AL61" s="296"/>
      <c r="AN61" s="296"/>
      <c r="AP61" s="296"/>
      <c r="AR61" s="296"/>
      <c r="AT61" s="296"/>
      <c r="AV61" s="296"/>
    </row>
    <row r="62" spans="4:48">
      <c r="D62" s="272"/>
      <c r="E62" s="272"/>
      <c r="M62" s="272"/>
      <c r="R62" s="272"/>
      <c r="W62" s="272"/>
      <c r="AB62" s="272"/>
      <c r="AD62" s="272"/>
      <c r="AF62" s="272"/>
      <c r="AH62" s="272"/>
      <c r="AJ62" s="272"/>
      <c r="AL62" s="272"/>
      <c r="AN62" s="272"/>
      <c r="AP62" s="272"/>
      <c r="AR62" s="272"/>
      <c r="AT62" s="272"/>
      <c r="AV62" s="272"/>
    </row>
    <row r="63" spans="4:48">
      <c r="D63" s="272"/>
      <c r="E63" s="272"/>
      <c r="M63" s="272"/>
      <c r="R63" s="272"/>
      <c r="W63" s="272"/>
      <c r="AB63" s="272"/>
      <c r="AD63" s="272"/>
      <c r="AF63" s="272"/>
      <c r="AH63" s="272"/>
      <c r="AJ63" s="272"/>
      <c r="AL63" s="272"/>
      <c r="AN63" s="272"/>
      <c r="AP63" s="272"/>
      <c r="AR63" s="272"/>
      <c r="AT63" s="272"/>
      <c r="AV63" s="272"/>
    </row>
    <row r="64" spans="4:48">
      <c r="D64" s="272"/>
      <c r="E64" s="272"/>
      <c r="M64" s="272"/>
      <c r="R64" s="272"/>
      <c r="W64" s="272"/>
      <c r="AB64" s="272"/>
      <c r="AD64" s="272"/>
      <c r="AF64" s="272"/>
      <c r="AH64" s="272"/>
      <c r="AJ64" s="272"/>
      <c r="AL64" s="272"/>
      <c r="AN64" s="272"/>
      <c r="AP64" s="272"/>
      <c r="AR64" s="272"/>
      <c r="AT64" s="272"/>
      <c r="AV64" s="272"/>
    </row>
    <row r="65" spans="4:48">
      <c r="D65" s="272"/>
      <c r="E65" s="272"/>
      <c r="M65" s="272"/>
      <c r="R65" s="272"/>
      <c r="W65" s="272"/>
      <c r="AB65" s="272"/>
      <c r="AD65" s="272"/>
      <c r="AF65" s="272"/>
      <c r="AH65" s="272"/>
      <c r="AJ65" s="272"/>
      <c r="AL65" s="272"/>
      <c r="AN65" s="272"/>
      <c r="AP65" s="272"/>
      <c r="AR65" s="272"/>
      <c r="AT65" s="272"/>
      <c r="AV65" s="272"/>
    </row>
    <row r="66" spans="4:48">
      <c r="D66" s="272"/>
      <c r="E66" s="272"/>
      <c r="M66" s="272"/>
      <c r="R66" s="272"/>
      <c r="W66" s="272"/>
      <c r="AB66" s="272"/>
      <c r="AD66" s="272"/>
      <c r="AF66" s="272"/>
      <c r="AH66" s="272"/>
      <c r="AJ66" s="272"/>
      <c r="AL66" s="272"/>
      <c r="AN66" s="272"/>
      <c r="AP66" s="272"/>
      <c r="AR66" s="272"/>
      <c r="AT66" s="272"/>
      <c r="AV66" s="272"/>
    </row>
    <row r="67" spans="4:48">
      <c r="D67" s="272"/>
      <c r="E67" s="272"/>
      <c r="M67" s="272"/>
      <c r="R67" s="272"/>
      <c r="W67" s="272"/>
      <c r="AB67" s="272"/>
      <c r="AD67" s="272"/>
      <c r="AF67" s="272"/>
      <c r="AH67" s="272"/>
      <c r="AJ67" s="272"/>
      <c r="AL67" s="272"/>
      <c r="AN67" s="272"/>
      <c r="AP67" s="272"/>
      <c r="AR67" s="272"/>
      <c r="AT67" s="272"/>
      <c r="AV67" s="272"/>
    </row>
    <row r="68" spans="4:48">
      <c r="D68" s="272"/>
      <c r="E68" s="272"/>
      <c r="M68" s="272"/>
      <c r="R68" s="272"/>
      <c r="W68" s="272"/>
      <c r="AB68" s="272"/>
      <c r="AD68" s="272"/>
      <c r="AF68" s="272"/>
      <c r="AH68" s="272"/>
      <c r="AJ68" s="272"/>
      <c r="AL68" s="272"/>
      <c r="AN68" s="272"/>
      <c r="AP68" s="272"/>
      <c r="AR68" s="272"/>
      <c r="AT68" s="272"/>
      <c r="AV68" s="272"/>
    </row>
    <row r="69" spans="4:48">
      <c r="D69" s="272"/>
      <c r="E69" s="272"/>
      <c r="M69" s="272"/>
      <c r="R69" s="272"/>
      <c r="W69" s="272"/>
      <c r="AB69" s="272"/>
      <c r="AD69" s="272"/>
      <c r="AF69" s="272"/>
      <c r="AH69" s="272"/>
      <c r="AJ69" s="272"/>
      <c r="AL69" s="272"/>
      <c r="AN69" s="272"/>
      <c r="AP69" s="272"/>
      <c r="AR69" s="272"/>
      <c r="AT69" s="272"/>
      <c r="AV69" s="272"/>
    </row>
    <row r="70" spans="4:48">
      <c r="D70" s="272"/>
      <c r="E70" s="272"/>
      <c r="M70" s="272"/>
      <c r="R70" s="272"/>
      <c r="W70" s="272"/>
      <c r="AB70" s="272"/>
      <c r="AD70" s="272"/>
      <c r="AF70" s="272"/>
      <c r="AH70" s="272"/>
      <c r="AJ70" s="272"/>
      <c r="AL70" s="272"/>
      <c r="AN70" s="272"/>
      <c r="AP70" s="272"/>
      <c r="AR70" s="272"/>
      <c r="AT70" s="272"/>
      <c r="AV70" s="272"/>
    </row>
    <row r="71" spans="4:48">
      <c r="D71" s="272"/>
      <c r="E71" s="272"/>
      <c r="M71" s="272"/>
      <c r="R71" s="272"/>
      <c r="W71" s="272"/>
      <c r="AB71" s="272"/>
      <c r="AD71" s="272"/>
      <c r="AF71" s="272"/>
      <c r="AH71" s="272"/>
      <c r="AJ71" s="272"/>
      <c r="AL71" s="272"/>
      <c r="AN71" s="272"/>
      <c r="AP71" s="272"/>
      <c r="AR71" s="272"/>
      <c r="AT71" s="272"/>
      <c r="AV71" s="272"/>
    </row>
    <row r="72" spans="4:48">
      <c r="D72" s="295"/>
      <c r="E72" s="295"/>
      <c r="M72" s="295"/>
      <c r="R72" s="295"/>
      <c r="W72" s="295"/>
      <c r="AB72" s="295"/>
      <c r="AD72" s="295"/>
      <c r="AF72" s="295"/>
      <c r="AH72" s="295"/>
      <c r="AJ72" s="295"/>
      <c r="AL72" s="295"/>
      <c r="AN72" s="295"/>
      <c r="AP72" s="295"/>
      <c r="AR72" s="295"/>
      <c r="AT72" s="295"/>
      <c r="AV72" s="295"/>
    </row>
    <row r="73" spans="4:48">
      <c r="D73" s="296"/>
      <c r="E73" s="296"/>
      <c r="M73" s="296"/>
      <c r="R73" s="296"/>
      <c r="W73" s="296"/>
      <c r="AB73" s="296"/>
      <c r="AD73" s="296"/>
      <c r="AF73" s="296"/>
      <c r="AH73" s="296"/>
      <c r="AJ73" s="296"/>
      <c r="AL73" s="296"/>
      <c r="AN73" s="296"/>
      <c r="AP73" s="296"/>
      <c r="AR73" s="296"/>
      <c r="AT73" s="296"/>
      <c r="AV73" s="296"/>
    </row>
    <row r="74" spans="4:48">
      <c r="D74" s="298"/>
      <c r="E74" s="298"/>
      <c r="M74" s="298"/>
      <c r="R74" s="298"/>
      <c r="W74" s="298"/>
      <c r="AB74" s="298"/>
      <c r="AD74" s="298"/>
      <c r="AF74" s="298"/>
      <c r="AH74" s="298"/>
      <c r="AJ74" s="298"/>
      <c r="AL74" s="298"/>
      <c r="AN74" s="298"/>
      <c r="AP74" s="298"/>
      <c r="AR74" s="298"/>
      <c r="AT74" s="298"/>
      <c r="AV74" s="298"/>
    </row>
    <row r="75" spans="4:48">
      <c r="D75" s="296"/>
      <c r="E75" s="296"/>
      <c r="M75" s="296"/>
      <c r="R75" s="296"/>
      <c r="W75" s="296"/>
      <c r="AB75" s="296"/>
      <c r="AD75" s="296"/>
      <c r="AF75" s="296"/>
      <c r="AH75" s="296"/>
      <c r="AJ75" s="296"/>
      <c r="AL75" s="296"/>
      <c r="AN75" s="296"/>
      <c r="AP75" s="296"/>
      <c r="AR75" s="296"/>
      <c r="AT75" s="296"/>
      <c r="AV75" s="296"/>
    </row>
    <row r="76" spans="4:48">
      <c r="D76" s="296"/>
      <c r="E76" s="296"/>
      <c r="M76" s="296"/>
      <c r="R76" s="296"/>
      <c r="W76" s="296"/>
      <c r="AB76" s="296"/>
      <c r="AD76" s="296"/>
      <c r="AF76" s="296"/>
      <c r="AH76" s="296"/>
      <c r="AJ76" s="296"/>
      <c r="AL76" s="296"/>
      <c r="AN76" s="296"/>
      <c r="AP76" s="296"/>
      <c r="AR76" s="296"/>
      <c r="AT76" s="296"/>
      <c r="AV76" s="296"/>
    </row>
    <row r="77" spans="4:48">
      <c r="D77" s="272"/>
      <c r="E77" s="272"/>
      <c r="M77" s="272"/>
      <c r="R77" s="272"/>
      <c r="W77" s="272"/>
      <c r="AB77" s="272"/>
      <c r="AD77" s="272"/>
      <c r="AF77" s="272"/>
      <c r="AH77" s="272"/>
      <c r="AJ77" s="272"/>
      <c r="AL77" s="272"/>
      <c r="AN77" s="272"/>
      <c r="AP77" s="272"/>
      <c r="AR77" s="272"/>
      <c r="AT77" s="272"/>
      <c r="AV77" s="272"/>
    </row>
    <row r="78" spans="4:48">
      <c r="D78" s="272"/>
      <c r="E78" s="272"/>
      <c r="M78" s="272"/>
      <c r="R78" s="272"/>
      <c r="W78" s="272"/>
      <c r="AB78" s="272"/>
      <c r="AD78" s="272"/>
      <c r="AF78" s="272"/>
      <c r="AH78" s="272"/>
      <c r="AJ78" s="272"/>
      <c r="AL78" s="272"/>
      <c r="AN78" s="272"/>
      <c r="AP78" s="272"/>
      <c r="AR78" s="272"/>
      <c r="AT78" s="272"/>
      <c r="AV78" s="272"/>
    </row>
    <row r="79" spans="4:48">
      <c r="D79" s="272"/>
      <c r="E79" s="272"/>
      <c r="M79" s="272"/>
      <c r="R79" s="272"/>
      <c r="W79" s="272"/>
      <c r="AB79" s="272"/>
      <c r="AD79" s="272"/>
      <c r="AF79" s="272"/>
      <c r="AH79" s="272"/>
      <c r="AJ79" s="272"/>
      <c r="AL79" s="272"/>
      <c r="AN79" s="272"/>
      <c r="AP79" s="272"/>
      <c r="AR79" s="272"/>
      <c r="AT79" s="272"/>
      <c r="AV79" s="272"/>
    </row>
    <row r="80" spans="4:48">
      <c r="D80" s="272"/>
      <c r="E80" s="272"/>
      <c r="M80" s="272"/>
      <c r="R80" s="272"/>
      <c r="W80" s="272"/>
      <c r="AB80" s="272"/>
      <c r="AD80" s="272"/>
      <c r="AF80" s="272"/>
      <c r="AH80" s="272"/>
      <c r="AJ80" s="272"/>
      <c r="AL80" s="272"/>
      <c r="AN80" s="272"/>
      <c r="AP80" s="272"/>
      <c r="AR80" s="272"/>
      <c r="AT80" s="272"/>
      <c r="AV80" s="272"/>
    </row>
    <row r="81" spans="4:48">
      <c r="D81" s="272"/>
      <c r="E81" s="272"/>
      <c r="M81" s="272"/>
      <c r="R81" s="272"/>
      <c r="W81" s="272"/>
      <c r="AB81" s="272"/>
      <c r="AD81" s="272"/>
      <c r="AF81" s="272"/>
      <c r="AH81" s="272"/>
      <c r="AJ81" s="272"/>
      <c r="AL81" s="272"/>
      <c r="AN81" s="272"/>
      <c r="AP81" s="272"/>
      <c r="AR81" s="272"/>
      <c r="AT81" s="272"/>
      <c r="AV81" s="272"/>
    </row>
    <row r="82" spans="4:48">
      <c r="D82" s="272"/>
      <c r="E82" s="272"/>
      <c r="M82" s="272"/>
      <c r="R82" s="272"/>
      <c r="W82" s="272"/>
      <c r="AB82" s="272"/>
      <c r="AD82" s="272"/>
      <c r="AF82" s="272"/>
      <c r="AH82" s="272"/>
      <c r="AJ82" s="272"/>
      <c r="AL82" s="272"/>
      <c r="AN82" s="272"/>
      <c r="AP82" s="272"/>
      <c r="AR82" s="272"/>
      <c r="AT82" s="272"/>
      <c r="AV82" s="272"/>
    </row>
    <row r="83" spans="4:48">
      <c r="D83" s="272"/>
      <c r="E83" s="272"/>
      <c r="M83" s="272"/>
      <c r="R83" s="272"/>
      <c r="W83" s="272"/>
      <c r="AB83" s="272"/>
      <c r="AD83" s="272"/>
      <c r="AF83" s="272"/>
      <c r="AH83" s="272"/>
      <c r="AJ83" s="272"/>
      <c r="AL83" s="272"/>
      <c r="AN83" s="272"/>
      <c r="AP83" s="272"/>
      <c r="AR83" s="272"/>
      <c r="AT83" s="272"/>
      <c r="AV83" s="272"/>
    </row>
    <row r="84" spans="4:48">
      <c r="D84" s="272"/>
      <c r="E84" s="272"/>
      <c r="M84" s="272"/>
      <c r="R84" s="272"/>
      <c r="W84" s="272"/>
      <c r="AB84" s="272"/>
      <c r="AD84" s="272"/>
      <c r="AF84" s="272"/>
      <c r="AH84" s="272"/>
      <c r="AJ84" s="272"/>
      <c r="AL84" s="272"/>
      <c r="AN84" s="272"/>
      <c r="AP84" s="272"/>
      <c r="AR84" s="272"/>
      <c r="AT84" s="272"/>
      <c r="AV84" s="272"/>
    </row>
    <row r="85" spans="4:48">
      <c r="D85" s="272"/>
      <c r="E85" s="272"/>
      <c r="M85" s="272"/>
      <c r="R85" s="272"/>
      <c r="W85" s="272"/>
      <c r="AB85" s="272"/>
      <c r="AD85" s="272"/>
      <c r="AF85" s="272"/>
      <c r="AH85" s="272"/>
      <c r="AJ85" s="272"/>
      <c r="AL85" s="272"/>
      <c r="AN85" s="272"/>
      <c r="AP85" s="272"/>
      <c r="AR85" s="272"/>
      <c r="AT85" s="272"/>
      <c r="AV85" s="272"/>
    </row>
    <row r="86" spans="4:48">
      <c r="D86" s="272"/>
      <c r="E86" s="272"/>
      <c r="M86" s="272"/>
      <c r="R86" s="272"/>
      <c r="W86" s="272"/>
      <c r="AB86" s="272"/>
      <c r="AD86" s="272"/>
      <c r="AF86" s="272"/>
      <c r="AH86" s="272"/>
      <c r="AJ86" s="272"/>
      <c r="AL86" s="272"/>
      <c r="AN86" s="272"/>
      <c r="AP86" s="272"/>
      <c r="AR86" s="272"/>
      <c r="AT86" s="272"/>
      <c r="AV86" s="272"/>
    </row>
    <row r="87" spans="4:48">
      <c r="D87" s="295"/>
      <c r="E87" s="295"/>
      <c r="M87" s="295"/>
      <c r="R87" s="295"/>
      <c r="W87" s="295"/>
      <c r="AB87" s="295"/>
      <c r="AD87" s="295"/>
      <c r="AF87" s="295"/>
      <c r="AH87" s="295"/>
      <c r="AJ87" s="295"/>
      <c r="AL87" s="295"/>
      <c r="AN87" s="295"/>
      <c r="AP87" s="295"/>
      <c r="AR87" s="295"/>
      <c r="AT87" s="295"/>
      <c r="AV87" s="295"/>
    </row>
    <row r="88" spans="4:48">
      <c r="D88" s="296"/>
      <c r="E88" s="296"/>
      <c r="M88" s="296"/>
      <c r="R88" s="296"/>
      <c r="W88" s="296"/>
      <c r="AB88" s="296"/>
      <c r="AD88" s="296"/>
      <c r="AF88" s="296"/>
      <c r="AH88" s="296"/>
      <c r="AJ88" s="296"/>
      <c r="AL88" s="296"/>
      <c r="AN88" s="296"/>
      <c r="AP88" s="296"/>
      <c r="AR88" s="296"/>
      <c r="AT88" s="296"/>
      <c r="AV88" s="296"/>
    </row>
    <row r="89" spans="4:48">
      <c r="D89" s="296"/>
      <c r="E89" s="296"/>
      <c r="M89" s="296"/>
      <c r="R89" s="296"/>
      <c r="W89" s="296"/>
      <c r="AB89" s="296"/>
      <c r="AD89" s="296"/>
      <c r="AF89" s="296"/>
      <c r="AH89" s="296"/>
      <c r="AJ89" s="296"/>
      <c r="AL89" s="296"/>
      <c r="AN89" s="296"/>
      <c r="AP89" s="296"/>
      <c r="AR89" s="296"/>
      <c r="AT89" s="296"/>
      <c r="AV89" s="296"/>
    </row>
    <row r="90" spans="4:48">
      <c r="D90" s="296"/>
      <c r="E90" s="296"/>
      <c r="M90" s="296"/>
      <c r="R90" s="296"/>
      <c r="W90" s="296"/>
      <c r="AB90" s="296"/>
      <c r="AD90" s="296"/>
      <c r="AF90" s="296"/>
      <c r="AH90" s="296"/>
      <c r="AJ90" s="296"/>
      <c r="AL90" s="296"/>
      <c r="AN90" s="296"/>
      <c r="AP90" s="296"/>
      <c r="AR90" s="296"/>
      <c r="AT90" s="296"/>
      <c r="AV90" s="296"/>
    </row>
    <row r="91" spans="4:48">
      <c r="D91" s="272"/>
      <c r="E91" s="272"/>
      <c r="M91" s="272"/>
      <c r="R91" s="272"/>
      <c r="W91" s="272"/>
      <c r="AB91" s="272"/>
      <c r="AD91" s="272"/>
      <c r="AF91" s="272"/>
      <c r="AH91" s="272"/>
      <c r="AJ91" s="272"/>
      <c r="AL91" s="272"/>
      <c r="AN91" s="272"/>
      <c r="AP91" s="272"/>
      <c r="AR91" s="272"/>
      <c r="AT91" s="272"/>
      <c r="AV91" s="272"/>
    </row>
    <row r="92" spans="4:48">
      <c r="D92" s="272"/>
      <c r="E92" s="272"/>
      <c r="M92" s="272"/>
      <c r="R92" s="272"/>
      <c r="W92" s="272"/>
      <c r="AB92" s="272"/>
      <c r="AD92" s="272"/>
      <c r="AF92" s="272"/>
      <c r="AH92" s="272"/>
      <c r="AJ92" s="272"/>
      <c r="AL92" s="272"/>
      <c r="AN92" s="272"/>
      <c r="AP92" s="272"/>
      <c r="AR92" s="272"/>
      <c r="AT92" s="272"/>
      <c r="AV92" s="272"/>
    </row>
    <row r="93" spans="4:48">
      <c r="D93" s="272"/>
      <c r="E93" s="272"/>
      <c r="M93" s="272"/>
      <c r="R93" s="272"/>
      <c r="W93" s="272"/>
      <c r="AB93" s="272"/>
      <c r="AD93" s="272"/>
      <c r="AF93" s="272"/>
      <c r="AH93" s="272"/>
      <c r="AJ93" s="272"/>
      <c r="AL93" s="272"/>
      <c r="AN93" s="272"/>
      <c r="AP93" s="272"/>
      <c r="AR93" s="272"/>
      <c r="AT93" s="272"/>
      <c r="AV93" s="272"/>
    </row>
    <row r="94" spans="4:48">
      <c r="D94" s="205"/>
      <c r="E94" s="205"/>
      <c r="M94" s="205"/>
      <c r="R94" s="205"/>
      <c r="W94" s="205"/>
      <c r="AB94" s="205"/>
      <c r="AD94" s="205"/>
      <c r="AF94" s="205"/>
      <c r="AH94" s="205"/>
      <c r="AJ94" s="205"/>
      <c r="AL94" s="205"/>
      <c r="AN94" s="205"/>
      <c r="AP94" s="205"/>
      <c r="AR94" s="205"/>
      <c r="AT94" s="205"/>
      <c r="AV94" s="205"/>
    </row>
  </sheetData>
  <mergeCells count="1">
    <mergeCell ref="B6:C6"/>
  </mergeCells>
  <pageMargins left="0.511811024" right="0.511811024" top="0.78740157499999996" bottom="0.78740157499999996" header="0.31496062000000002" footer="0.31496062000000002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BV41"/>
  <sheetViews>
    <sheetView showGridLines="0" zoomScale="96" zoomScaleNormal="110" workbookViewId="0">
      <pane xSplit="4" ySplit="8" topLeftCell="E16" activePane="bottomRight" state="frozen"/>
      <selection pane="topRight" activeCell="E1" sqref="E1"/>
      <selection pane="bottomLeft" activeCell="A9" sqref="A9"/>
      <selection pane="bottomRight" activeCell="F16" sqref="F16"/>
    </sheetView>
  </sheetViews>
  <sheetFormatPr defaultColWidth="9.19921875" defaultRowHeight="13.8"/>
  <cols>
    <col min="1" max="1" width="2.69921875" style="19" customWidth="1"/>
    <col min="2" max="2" width="48" style="22" customWidth="1"/>
    <col min="3" max="3" width="47" style="22" hidden="1" customWidth="1"/>
    <col min="4" max="4" width="3.09765625" style="22" customWidth="1"/>
    <col min="5" max="5" width="2.09765625" style="22" customWidth="1"/>
    <col min="6" max="6" width="9.296875" style="22" customWidth="1"/>
    <col min="7" max="8" width="8.796875" style="22" customWidth="1"/>
    <col min="9" max="9" width="2.09765625" style="22" customWidth="1"/>
    <col min="10" max="13" width="8.796875" style="22" customWidth="1"/>
    <col min="14" max="14" width="9.09765625" style="22" customWidth="1"/>
    <col min="15" max="15" width="2.09765625" style="22" customWidth="1"/>
    <col min="16" max="16" width="7.69921875" style="22" customWidth="1"/>
    <col min="17" max="17" width="7.59765625" style="22" customWidth="1"/>
    <col min="18" max="19" width="7.19921875" style="22" customWidth="1"/>
    <col min="20" max="20" width="7" style="22" customWidth="1"/>
    <col min="21" max="21" width="2.09765625" style="22" customWidth="1"/>
    <col min="22" max="23" width="7.69921875" style="22" customWidth="1"/>
    <col min="24" max="24" width="6.69921875" style="22" customWidth="1"/>
    <col min="25" max="25" width="7" style="22" customWidth="1"/>
    <col min="26" max="26" width="7.19921875" style="22" customWidth="1"/>
    <col min="27" max="27" width="2.09765625" style="22" customWidth="1"/>
    <col min="28" max="28" width="7.59765625" style="22" customWidth="1"/>
    <col min="29" max="29" width="9.19921875" style="22" customWidth="1"/>
    <col min="30" max="30" width="9.69921875" style="22" customWidth="1"/>
    <col min="31" max="31" width="11.19921875" style="22" customWidth="1"/>
    <col min="32" max="32" width="10.59765625" style="22" customWidth="1"/>
    <col min="33" max="33" width="2.09765625" style="22" customWidth="1"/>
    <col min="34" max="38" width="11" style="23" customWidth="1"/>
    <col min="39" max="39" width="2.09765625" style="23" customWidth="1"/>
    <col min="40" max="44" width="10.59765625" style="23" customWidth="1"/>
    <col min="45" max="45" width="2.09765625" style="23" customWidth="1"/>
    <col min="46" max="50" width="11" style="23" customWidth="1"/>
    <col min="51" max="51" width="2.09765625" style="23" customWidth="1"/>
    <col min="52" max="56" width="11" style="23" customWidth="1"/>
    <col min="57" max="57" width="2.09765625" style="23" customWidth="1"/>
    <col min="58" max="58" width="10.09765625" style="23" bestFit="1" customWidth="1"/>
    <col min="59" max="62" width="10.09765625" style="23" hidden="1" customWidth="1"/>
    <col min="63" max="63" width="2.09765625" style="23" customWidth="1"/>
    <col min="64" max="64" width="10.09765625" style="23" bestFit="1" customWidth="1"/>
    <col min="65" max="65" width="2.09765625" style="23" customWidth="1"/>
    <col min="66" max="66" width="10.59765625" style="23" bestFit="1" customWidth="1"/>
    <col min="67" max="67" width="2.09765625" style="23" customWidth="1"/>
    <col min="68" max="68" width="10.59765625" style="23" bestFit="1" customWidth="1"/>
    <col min="69" max="69" width="2.09765625" style="23" customWidth="1"/>
    <col min="70" max="70" width="10.19921875" style="23" bestFit="1" customWidth="1"/>
    <col min="71" max="71" width="2.09765625" style="23" customWidth="1"/>
    <col min="72" max="72" width="10.09765625" style="23" bestFit="1" customWidth="1"/>
    <col min="73" max="73" width="2.09765625" style="23" customWidth="1"/>
    <col min="74" max="74" width="10.09765625" style="23" bestFit="1" customWidth="1"/>
    <col min="75" max="16384" width="9.19921875" style="19"/>
  </cols>
  <sheetData>
    <row r="1" spans="2:74">
      <c r="G1" s="253" t="s">
        <v>0</v>
      </c>
      <c r="H1" s="253"/>
      <c r="J1" s="253"/>
      <c r="K1" s="253"/>
      <c r="L1" s="253"/>
    </row>
    <row r="2" spans="2:74">
      <c r="G2" s="253" t="s">
        <v>1</v>
      </c>
      <c r="H2" s="253"/>
      <c r="J2" s="253"/>
      <c r="K2" s="253"/>
      <c r="L2" s="253"/>
    </row>
    <row r="3" spans="2:74">
      <c r="B3" s="38"/>
      <c r="G3" s="253" t="s">
        <v>2</v>
      </c>
      <c r="H3" s="253"/>
      <c r="J3" s="253"/>
      <c r="K3" s="253"/>
      <c r="L3" s="253"/>
    </row>
    <row r="4" spans="2:74">
      <c r="B4" s="38"/>
      <c r="G4" s="253" t="s">
        <v>3</v>
      </c>
      <c r="H4" s="253"/>
      <c r="J4" s="253"/>
      <c r="K4" s="253"/>
      <c r="L4" s="253"/>
    </row>
    <row r="5" spans="2:74" ht="40.950000000000003" customHeight="1">
      <c r="B5" s="38" t="e" vm="1">
        <v>#VALUE!</v>
      </c>
    </row>
    <row r="6" spans="2:74" s="3" customFormat="1" ht="34.950000000000003" customHeight="1">
      <c r="B6" s="437" t="s">
        <v>607</v>
      </c>
      <c r="C6" s="437"/>
      <c r="D6" s="39"/>
      <c r="E6" s="39"/>
      <c r="F6" s="1"/>
      <c r="G6" s="1"/>
      <c r="H6" s="1"/>
      <c r="I6" s="39"/>
      <c r="J6" s="1"/>
      <c r="K6" s="1"/>
      <c r="L6" s="1"/>
      <c r="M6" s="8"/>
      <c r="N6" s="8"/>
      <c r="O6" s="40"/>
      <c r="P6" s="8"/>
      <c r="Q6" s="1"/>
      <c r="R6" s="8"/>
      <c r="S6" s="8"/>
      <c r="T6" s="8"/>
      <c r="U6" s="40"/>
      <c r="V6" s="8"/>
      <c r="W6" s="8"/>
      <c r="X6" s="8"/>
      <c r="Y6" s="8"/>
      <c r="Z6" s="8"/>
      <c r="AA6" s="40"/>
      <c r="AB6" s="8"/>
      <c r="AC6" s="8"/>
      <c r="AD6" s="8"/>
      <c r="AE6" s="8"/>
      <c r="AF6" s="8"/>
      <c r="AG6" s="40"/>
      <c r="AH6" s="8"/>
      <c r="AI6" s="8"/>
      <c r="AJ6" s="8"/>
      <c r="AK6" s="8"/>
      <c r="AL6" s="8"/>
      <c r="AM6" s="40"/>
      <c r="AN6" s="8"/>
      <c r="AO6" s="8"/>
      <c r="AP6" s="8"/>
      <c r="AQ6" s="8"/>
      <c r="AR6" s="8"/>
      <c r="AS6" s="40"/>
      <c r="AT6" s="8"/>
      <c r="AU6" s="8"/>
      <c r="AV6" s="8"/>
      <c r="AW6" s="8"/>
      <c r="AX6" s="8"/>
      <c r="AY6" s="40"/>
      <c r="AZ6" s="8"/>
      <c r="BA6" s="8"/>
      <c r="BB6" s="8"/>
      <c r="BC6" s="8"/>
      <c r="BD6" s="8"/>
      <c r="BE6" s="40"/>
      <c r="BF6" s="8"/>
      <c r="BG6" s="8"/>
      <c r="BH6" s="8"/>
      <c r="BI6" s="8"/>
      <c r="BJ6" s="8"/>
      <c r="BK6" s="40"/>
      <c r="BL6" s="8"/>
      <c r="BM6" s="40"/>
      <c r="BN6" s="8"/>
      <c r="BO6" s="40"/>
      <c r="BP6" s="8"/>
      <c r="BQ6" s="40"/>
      <c r="BR6" s="8"/>
      <c r="BS6" s="40"/>
      <c r="BT6" s="8"/>
      <c r="BU6" s="40"/>
      <c r="BV6" s="8"/>
    </row>
    <row r="7" spans="2:74" s="3" customFormat="1" ht="18" customHeight="1">
      <c r="B7" s="95"/>
      <c r="C7" s="95"/>
      <c r="D7" s="39"/>
      <c r="E7" s="39"/>
      <c r="F7" s="39"/>
      <c r="G7" s="95"/>
      <c r="H7" s="95"/>
      <c r="I7" s="39"/>
      <c r="J7" s="95"/>
      <c r="K7" s="95"/>
      <c r="L7" s="95"/>
      <c r="M7" s="96"/>
      <c r="N7" s="96"/>
      <c r="O7" s="40"/>
      <c r="P7" s="96"/>
      <c r="Q7" s="95"/>
      <c r="R7" s="96"/>
      <c r="S7" s="96"/>
      <c r="T7" s="96"/>
      <c r="U7" s="40"/>
      <c r="V7" s="96"/>
      <c r="W7" s="96"/>
      <c r="X7" s="96"/>
      <c r="Y7" s="96"/>
      <c r="Z7" s="96"/>
      <c r="AA7" s="40"/>
      <c r="AB7" s="96"/>
      <c r="AC7" s="96"/>
      <c r="AD7" s="96"/>
      <c r="AE7" s="96"/>
      <c r="AF7" s="96"/>
      <c r="AG7" s="40"/>
      <c r="AH7" s="96"/>
      <c r="AI7" s="96"/>
      <c r="AJ7" s="96"/>
      <c r="AK7" s="96"/>
      <c r="AL7" s="96"/>
      <c r="AM7" s="40"/>
      <c r="AN7" s="96"/>
      <c r="AO7" s="96"/>
      <c r="AP7" s="96"/>
      <c r="AQ7" s="96"/>
      <c r="AR7" s="96"/>
      <c r="AS7" s="40"/>
      <c r="AT7" s="96"/>
      <c r="AU7" s="96"/>
      <c r="AV7" s="96"/>
      <c r="AW7" s="96"/>
      <c r="AX7" s="96"/>
      <c r="AY7" s="40"/>
      <c r="AZ7" s="96"/>
      <c r="BA7" s="96"/>
      <c r="BB7" s="96"/>
      <c r="BC7" s="96"/>
      <c r="BD7" s="96"/>
      <c r="BE7" s="40"/>
      <c r="BF7" s="96"/>
      <c r="BG7" s="96"/>
      <c r="BH7" s="96"/>
      <c r="BI7" s="96"/>
      <c r="BJ7" s="96"/>
      <c r="BK7" s="40"/>
      <c r="BL7" s="96"/>
      <c r="BM7" s="40"/>
      <c r="BN7" s="96"/>
      <c r="BO7" s="40"/>
      <c r="BP7" s="96"/>
      <c r="BQ7" s="40"/>
      <c r="BR7" s="96"/>
      <c r="BS7" s="40"/>
      <c r="BT7" s="96"/>
      <c r="BU7" s="40"/>
      <c r="BV7" s="96"/>
    </row>
    <row r="8" spans="2:74">
      <c r="B8" s="74" t="s">
        <v>608</v>
      </c>
      <c r="C8" s="74"/>
      <c r="D8" s="274"/>
      <c r="E8" s="274"/>
      <c r="F8" s="192" t="s">
        <v>200</v>
      </c>
      <c r="G8" s="192" t="s">
        <v>201</v>
      </c>
      <c r="H8" s="192" t="s">
        <v>202</v>
      </c>
      <c r="I8" s="274"/>
      <c r="J8" s="192">
        <v>2025</v>
      </c>
      <c r="K8" s="192" t="s">
        <v>203</v>
      </c>
      <c r="L8" s="192" t="s">
        <v>204</v>
      </c>
      <c r="M8" s="192" t="s">
        <v>205</v>
      </c>
      <c r="N8" s="192" t="s">
        <v>206</v>
      </c>
      <c r="O8" s="270"/>
      <c r="P8" s="192">
        <v>2024</v>
      </c>
      <c r="Q8" s="192" t="s">
        <v>208</v>
      </c>
      <c r="R8" s="192" t="s">
        <v>209</v>
      </c>
      <c r="S8" s="192" t="s">
        <v>210</v>
      </c>
      <c r="T8" s="192" t="s">
        <v>211</v>
      </c>
      <c r="U8" s="270"/>
      <c r="V8" s="192">
        <v>2023</v>
      </c>
      <c r="W8" s="192" t="s">
        <v>212</v>
      </c>
      <c r="X8" s="192" t="s">
        <v>213</v>
      </c>
      <c r="Y8" s="192" t="s">
        <v>214</v>
      </c>
      <c r="Z8" s="192" t="s">
        <v>215</v>
      </c>
      <c r="AA8" s="270"/>
      <c r="AB8" s="192">
        <v>2022</v>
      </c>
      <c r="AC8" s="192" t="s">
        <v>216</v>
      </c>
      <c r="AD8" s="192" t="s">
        <v>217</v>
      </c>
      <c r="AE8" s="192" t="s">
        <v>218</v>
      </c>
      <c r="AF8" s="192" t="s">
        <v>219</v>
      </c>
      <c r="AG8" s="270"/>
      <c r="AH8" s="192">
        <v>2021</v>
      </c>
      <c r="AI8" s="192" t="s">
        <v>220</v>
      </c>
      <c r="AJ8" s="192" t="s">
        <v>221</v>
      </c>
      <c r="AK8" s="192" t="s">
        <v>222</v>
      </c>
      <c r="AL8" s="192" t="s">
        <v>223</v>
      </c>
      <c r="AM8" s="270"/>
      <c r="AN8" s="192">
        <v>2020</v>
      </c>
      <c r="AO8" s="192" t="s">
        <v>224</v>
      </c>
      <c r="AP8" s="192" t="s">
        <v>225</v>
      </c>
      <c r="AQ8" s="192" t="s">
        <v>226</v>
      </c>
      <c r="AR8" s="192" t="s">
        <v>227</v>
      </c>
      <c r="AS8" s="270"/>
      <c r="AT8" s="192">
        <v>2019</v>
      </c>
      <c r="AU8" s="192" t="s">
        <v>228</v>
      </c>
      <c r="AV8" s="192" t="s">
        <v>229</v>
      </c>
      <c r="AW8" s="192" t="s">
        <v>230</v>
      </c>
      <c r="AX8" s="192" t="s">
        <v>231</v>
      </c>
      <c r="AY8" s="270"/>
      <c r="AZ8" s="192">
        <v>2018</v>
      </c>
      <c r="BA8" s="192" t="s">
        <v>232</v>
      </c>
      <c r="BB8" s="192" t="s">
        <v>233</v>
      </c>
      <c r="BC8" s="192" t="s">
        <v>234</v>
      </c>
      <c r="BD8" s="192" t="s">
        <v>235</v>
      </c>
      <c r="BE8" s="270"/>
      <c r="BF8" s="192">
        <v>2017</v>
      </c>
      <c r="BG8" s="192" t="s">
        <v>232</v>
      </c>
      <c r="BH8" s="192" t="s">
        <v>233</v>
      </c>
      <c r="BI8" s="192" t="s">
        <v>234</v>
      </c>
      <c r="BJ8" s="192" t="s">
        <v>235</v>
      </c>
      <c r="BK8" s="270"/>
      <c r="BL8" s="192">
        <v>2016</v>
      </c>
      <c r="BM8" s="270"/>
      <c r="BN8" s="192">
        <v>2015</v>
      </c>
      <c r="BO8" s="270"/>
      <c r="BP8" s="192">
        <v>2014</v>
      </c>
      <c r="BQ8" s="270"/>
      <c r="BR8" s="192">
        <v>2013</v>
      </c>
      <c r="BS8" s="270"/>
      <c r="BT8" s="192">
        <v>2012</v>
      </c>
      <c r="BU8" s="270"/>
      <c r="BV8" s="192">
        <v>2011</v>
      </c>
    </row>
    <row r="9" spans="2:74" s="121" customFormat="1" hidden="1">
      <c r="B9" s="74" t="s">
        <v>609</v>
      </c>
      <c r="C9" s="74" t="s">
        <v>610</v>
      </c>
      <c r="D9" s="274"/>
      <c r="E9" s="274"/>
      <c r="F9" s="274"/>
      <c r="G9" s="192" t="s">
        <v>269</v>
      </c>
      <c r="H9" s="192" t="s">
        <v>270</v>
      </c>
      <c r="I9" s="274"/>
      <c r="J9" s="192">
        <v>2025</v>
      </c>
      <c r="K9" s="192" t="s">
        <v>611</v>
      </c>
      <c r="L9" s="192" t="s">
        <v>271</v>
      </c>
      <c r="M9" s="192" t="s">
        <v>272</v>
      </c>
      <c r="N9" s="192" t="s">
        <v>273</v>
      </c>
      <c r="O9" s="270"/>
      <c r="P9" s="192">
        <v>2024</v>
      </c>
      <c r="Q9" s="192" t="s">
        <v>274</v>
      </c>
      <c r="R9" s="192" t="s">
        <v>275</v>
      </c>
      <c r="S9" s="192" t="s">
        <v>276</v>
      </c>
      <c r="T9" s="192" t="s">
        <v>277</v>
      </c>
      <c r="U9" s="270"/>
      <c r="V9" s="192">
        <v>2023</v>
      </c>
      <c r="W9" s="192" t="s">
        <v>278</v>
      </c>
      <c r="X9" s="192" t="s">
        <v>279</v>
      </c>
      <c r="Y9" s="192" t="s">
        <v>280</v>
      </c>
      <c r="Z9" s="192" t="s">
        <v>281</v>
      </c>
      <c r="AA9" s="270"/>
      <c r="AB9" s="192">
        <v>2022</v>
      </c>
      <c r="AC9" s="192" t="s">
        <v>282</v>
      </c>
      <c r="AD9" s="192" t="s">
        <v>283</v>
      </c>
      <c r="AE9" s="192" t="s">
        <v>284</v>
      </c>
      <c r="AF9" s="192" t="s">
        <v>285</v>
      </c>
      <c r="AG9" s="270"/>
      <c r="AH9" s="192">
        <v>2021</v>
      </c>
      <c r="AI9" s="192" t="s">
        <v>286</v>
      </c>
      <c r="AJ9" s="192" t="s">
        <v>287</v>
      </c>
      <c r="AK9" s="192" t="s">
        <v>288</v>
      </c>
      <c r="AL9" s="192" t="s">
        <v>289</v>
      </c>
      <c r="AM9" s="270"/>
      <c r="AN9" s="192">
        <v>2020</v>
      </c>
      <c r="AO9" s="192" t="s">
        <v>290</v>
      </c>
      <c r="AP9" s="192" t="s">
        <v>291</v>
      </c>
      <c r="AQ9" s="192" t="s">
        <v>292</v>
      </c>
      <c r="AR9" s="192" t="s">
        <v>293</v>
      </c>
      <c r="AS9" s="270"/>
      <c r="AT9" s="192">
        <v>2019</v>
      </c>
      <c r="AU9" s="192" t="s">
        <v>294</v>
      </c>
      <c r="AV9" s="192" t="s">
        <v>295</v>
      </c>
      <c r="AW9" s="192" t="s">
        <v>296</v>
      </c>
      <c r="AX9" s="192" t="s">
        <v>297</v>
      </c>
      <c r="AY9" s="270"/>
      <c r="AZ9" s="192">
        <v>2018</v>
      </c>
      <c r="BA9" s="192" t="s">
        <v>298</v>
      </c>
      <c r="BB9" s="192" t="s">
        <v>299</v>
      </c>
      <c r="BC9" s="192" t="s">
        <v>300</v>
      </c>
      <c r="BD9" s="192" t="s">
        <v>301</v>
      </c>
      <c r="BE9" s="270"/>
      <c r="BF9" s="192">
        <v>2017</v>
      </c>
      <c r="BG9" s="316"/>
      <c r="BH9" s="316"/>
      <c r="BI9" s="316"/>
      <c r="BJ9" s="316"/>
      <c r="BK9" s="270"/>
      <c r="BL9" s="192">
        <v>2016</v>
      </c>
      <c r="BM9" s="270"/>
      <c r="BN9" s="192">
        <v>2015</v>
      </c>
      <c r="BO9" s="270"/>
      <c r="BP9" s="192">
        <v>2014</v>
      </c>
      <c r="BQ9" s="270"/>
      <c r="BR9" s="192">
        <v>2013</v>
      </c>
      <c r="BS9" s="270"/>
      <c r="BT9" s="192">
        <v>2012</v>
      </c>
      <c r="BU9" s="270"/>
      <c r="BV9" s="192">
        <v>2011</v>
      </c>
    </row>
    <row r="10" spans="2:74">
      <c r="B10" s="92" t="s">
        <v>612</v>
      </c>
      <c r="C10" s="92" t="s">
        <v>613</v>
      </c>
      <c r="D10" s="92"/>
      <c r="E10" s="92"/>
      <c r="F10" s="93">
        <v>-14302</v>
      </c>
      <c r="G10" s="101">
        <v>2511</v>
      </c>
      <c r="H10" s="101">
        <v>-64275</v>
      </c>
      <c r="I10" s="92"/>
      <c r="J10" s="101">
        <v>138019</v>
      </c>
      <c r="K10" s="101">
        <v>61281</v>
      </c>
      <c r="L10" s="101">
        <v>-1093</v>
      </c>
      <c r="M10" s="93">
        <v>-19625.126000000018</v>
      </c>
      <c r="N10" s="93">
        <v>97457</v>
      </c>
      <c r="O10" s="93"/>
      <c r="P10" s="93">
        <v>226867</v>
      </c>
      <c r="Q10" s="93">
        <v>232851</v>
      </c>
      <c r="R10" s="93">
        <v>-30147</v>
      </c>
      <c r="S10" s="93">
        <v>-5822</v>
      </c>
      <c r="T10" s="93">
        <v>29985</v>
      </c>
      <c r="U10" s="93"/>
      <c r="V10" s="93">
        <v>268536</v>
      </c>
      <c r="W10" s="93">
        <v>242708</v>
      </c>
      <c r="X10" s="93">
        <v>-3293</v>
      </c>
      <c r="Y10" s="93">
        <v>-12881</v>
      </c>
      <c r="Z10" s="93">
        <v>42002</v>
      </c>
      <c r="AA10" s="93"/>
      <c r="AB10" s="93">
        <v>520100</v>
      </c>
      <c r="AC10" s="93">
        <v>31111</v>
      </c>
      <c r="AD10" s="93">
        <v>81781</v>
      </c>
      <c r="AE10" s="93">
        <v>299337</v>
      </c>
      <c r="AF10" s="93">
        <v>107871</v>
      </c>
      <c r="AG10" s="93"/>
      <c r="AH10" s="93">
        <v>317646</v>
      </c>
      <c r="AI10" s="93">
        <v>127883</v>
      </c>
      <c r="AJ10" s="93">
        <v>137571</v>
      </c>
      <c r="AK10" s="93">
        <v>-23462</v>
      </c>
      <c r="AL10" s="93">
        <v>75654</v>
      </c>
      <c r="AM10" s="93"/>
      <c r="AN10" s="93">
        <v>119554</v>
      </c>
      <c r="AO10" s="93">
        <v>33951</v>
      </c>
      <c r="AP10" s="93">
        <v>24625</v>
      </c>
      <c r="AQ10" s="93">
        <v>20402</v>
      </c>
      <c r="AR10" s="93">
        <v>40576</v>
      </c>
      <c r="AS10" s="93"/>
      <c r="AT10" s="93">
        <v>177079</v>
      </c>
      <c r="AU10" s="93">
        <v>37003</v>
      </c>
      <c r="AV10" s="93">
        <v>3952</v>
      </c>
      <c r="AW10" s="93">
        <v>-513</v>
      </c>
      <c r="AX10" s="93">
        <v>136637</v>
      </c>
      <c r="AY10" s="93"/>
      <c r="AZ10" s="93">
        <v>126338</v>
      </c>
      <c r="BA10" s="93">
        <v>40717</v>
      </c>
      <c r="BB10" s="93">
        <v>53984</v>
      </c>
      <c r="BC10" s="93">
        <v>11503</v>
      </c>
      <c r="BD10" s="93">
        <v>20134</v>
      </c>
      <c r="BE10" s="93"/>
      <c r="BF10" s="93">
        <f>'[1]Income Statement'!AS67</f>
        <v>27310</v>
      </c>
      <c r="BG10" s="93"/>
      <c r="BH10" s="93"/>
      <c r="BI10" s="93"/>
      <c r="BJ10" s="93"/>
      <c r="BK10" s="93"/>
      <c r="BL10" s="93">
        <f>'[1]Income Statement'!AY67</f>
        <v>10572</v>
      </c>
      <c r="BM10" s="93"/>
      <c r="BN10" s="93">
        <f>'[1]Income Statement'!BE67</f>
        <v>180809.90801000001</v>
      </c>
      <c r="BO10" s="93"/>
      <c r="BP10" s="93">
        <f>'[1]Income Statement'!BK67</f>
        <v>-13362.497329999998</v>
      </c>
      <c r="BQ10" s="93"/>
      <c r="BR10" s="93">
        <f>'[1]Income Statement'!BQ67</f>
        <v>28727</v>
      </c>
      <c r="BS10" s="93"/>
      <c r="BT10" s="93">
        <f>'[1]Income Statement'!BW67</f>
        <v>-6600</v>
      </c>
      <c r="BU10" s="93"/>
      <c r="BV10" s="93">
        <v>14663</v>
      </c>
    </row>
    <row r="11" spans="2:74">
      <c r="B11" s="92" t="s">
        <v>614</v>
      </c>
      <c r="C11" s="92" t="s">
        <v>615</v>
      </c>
      <c r="D11" s="92"/>
      <c r="E11" s="92"/>
      <c r="F11" s="432">
        <v>14843</v>
      </c>
      <c r="G11" s="93">
        <v>1077</v>
      </c>
      <c r="H11" s="93">
        <v>40065</v>
      </c>
      <c r="I11" s="92"/>
      <c r="J11" s="93">
        <v>80396</v>
      </c>
      <c r="K11" s="93">
        <v>-12906</v>
      </c>
      <c r="L11" s="93">
        <v>17339.018000000011</v>
      </c>
      <c r="M11" s="93">
        <v>75734.981999999989</v>
      </c>
      <c r="N11" s="93">
        <v>228</v>
      </c>
      <c r="O11" s="93"/>
      <c r="P11" s="93">
        <v>-5708</v>
      </c>
      <c r="Q11" s="93">
        <v>36653</v>
      </c>
      <c r="R11" s="93">
        <v>20464</v>
      </c>
      <c r="S11" s="93">
        <v>-25967</v>
      </c>
      <c r="T11" s="93">
        <v>-36858</v>
      </c>
      <c r="U11" s="93"/>
      <c r="V11" s="93">
        <v>-5886</v>
      </c>
      <c r="W11" s="93">
        <v>-7951</v>
      </c>
      <c r="X11" s="93">
        <v>30184</v>
      </c>
      <c r="Y11" s="93">
        <v>21339</v>
      </c>
      <c r="Z11" s="93">
        <v>-49458</v>
      </c>
      <c r="AA11" s="93"/>
      <c r="AB11" s="93">
        <v>52860</v>
      </c>
      <c r="AC11" s="93">
        <v>-10473</v>
      </c>
      <c r="AD11" s="93">
        <v>35627</v>
      </c>
      <c r="AE11" s="93">
        <v>40928</v>
      </c>
      <c r="AF11" s="93">
        <v>-13222</v>
      </c>
      <c r="AG11" s="93"/>
      <c r="AH11" s="93">
        <v>95988</v>
      </c>
      <c r="AI11" s="93">
        <v>1419</v>
      </c>
      <c r="AJ11" s="93">
        <v>33067</v>
      </c>
      <c r="AK11" s="93">
        <v>76969</v>
      </c>
      <c r="AL11" s="93">
        <v>-15467</v>
      </c>
      <c r="AM11" s="93"/>
      <c r="AN11" s="93">
        <v>30755</v>
      </c>
      <c r="AO11" s="93">
        <v>5842</v>
      </c>
      <c r="AP11" s="93">
        <v>15293</v>
      </c>
      <c r="AQ11" s="93">
        <v>10855</v>
      </c>
      <c r="AR11" s="93">
        <v>-1235</v>
      </c>
      <c r="AS11" s="93"/>
      <c r="AT11" s="93">
        <v>-12922</v>
      </c>
      <c r="AU11" s="93">
        <v>-14763</v>
      </c>
      <c r="AV11" s="93">
        <v>5967</v>
      </c>
      <c r="AW11" s="93">
        <v>14563</v>
      </c>
      <c r="AX11" s="93">
        <v>-18689</v>
      </c>
      <c r="AY11" s="93"/>
      <c r="AZ11" s="93">
        <v>8556</v>
      </c>
      <c r="BA11" s="93">
        <v>-1283</v>
      </c>
      <c r="BB11" s="93">
        <v>17324</v>
      </c>
      <c r="BC11" s="93">
        <v>1367</v>
      </c>
      <c r="BD11" s="93">
        <v>-8852</v>
      </c>
      <c r="BE11" s="93"/>
      <c r="BF11" s="93">
        <f>'[1]Income Statement'!AS39*-1</f>
        <v>-33444</v>
      </c>
      <c r="BG11" s="93"/>
      <c r="BH11" s="93"/>
      <c r="BI11" s="93"/>
      <c r="BJ11" s="93"/>
      <c r="BK11" s="93"/>
      <c r="BL11" s="93">
        <f>'[1]Income Statement'!AY39*-1</f>
        <v>-38374</v>
      </c>
      <c r="BM11" s="93"/>
      <c r="BN11" s="93">
        <f>'[1]Income Statement'!BE39*-1</f>
        <v>-32638</v>
      </c>
      <c r="BO11" s="93"/>
      <c r="BP11" s="93">
        <f>'[1]Income Statement'!BK39*-1</f>
        <v>1559.9599999999991</v>
      </c>
      <c r="BQ11" s="93"/>
      <c r="BR11" s="93">
        <f>'[1]Income Statement'!BQ39*-1</f>
        <v>10917</v>
      </c>
      <c r="BS11" s="93"/>
      <c r="BT11" s="93">
        <f>'[1]Income Statement'!BW39*-1</f>
        <v>6226</v>
      </c>
      <c r="BU11" s="93"/>
      <c r="BV11" s="93">
        <f>'[1]Income Statement'!CC39*-1</f>
        <v>-9278</v>
      </c>
    </row>
    <row r="12" spans="2:74">
      <c r="B12" s="92" t="s">
        <v>616</v>
      </c>
      <c r="C12" s="92" t="s">
        <v>511</v>
      </c>
      <c r="D12" s="92"/>
      <c r="E12" s="92"/>
      <c r="F12" s="93">
        <v>-11090</v>
      </c>
      <c r="G12" s="93">
        <v>-19683</v>
      </c>
      <c r="H12" s="93">
        <v>-13155</v>
      </c>
      <c r="I12" s="92"/>
      <c r="J12" s="93">
        <v>-13371</v>
      </c>
      <c r="K12" s="93">
        <v>-1235</v>
      </c>
      <c r="L12" s="93">
        <v>10069.025000000001</v>
      </c>
      <c r="M12" s="93">
        <v>-24503.025000000001</v>
      </c>
      <c r="N12" s="93">
        <v>2298</v>
      </c>
      <c r="O12" s="93"/>
      <c r="P12" s="93">
        <v>-35352</v>
      </c>
      <c r="Q12" s="93">
        <v>-28184</v>
      </c>
      <c r="R12" s="93">
        <v>-1623</v>
      </c>
      <c r="S12" s="93">
        <v>2564</v>
      </c>
      <c r="T12" s="93">
        <v>-8109</v>
      </c>
      <c r="U12" s="93"/>
      <c r="V12" s="93">
        <v>13173</v>
      </c>
      <c r="W12" s="93">
        <v>-9602</v>
      </c>
      <c r="X12" s="93">
        <v>18535</v>
      </c>
      <c r="Y12" s="93">
        <v>-16006</v>
      </c>
      <c r="Z12" s="93">
        <v>20246</v>
      </c>
      <c r="AA12" s="93"/>
      <c r="AB12" s="93">
        <v>117217</v>
      </c>
      <c r="AC12" s="93">
        <v>-9186</v>
      </c>
      <c r="AD12" s="93">
        <v>64346</v>
      </c>
      <c r="AE12" s="93">
        <v>33183</v>
      </c>
      <c r="AF12" s="93">
        <v>28874</v>
      </c>
      <c r="AG12" s="93"/>
      <c r="AH12" s="93">
        <v>-19515</v>
      </c>
      <c r="AI12" s="93">
        <v>-53205</v>
      </c>
      <c r="AJ12" s="93">
        <v>43628</v>
      </c>
      <c r="AK12" s="93">
        <v>-6844</v>
      </c>
      <c r="AL12" s="93">
        <v>-3094</v>
      </c>
      <c r="AM12" s="93"/>
      <c r="AN12" s="93">
        <v>13975</v>
      </c>
      <c r="AO12" s="93">
        <v>967</v>
      </c>
      <c r="AP12" s="93">
        <v>-6689</v>
      </c>
      <c r="AQ12" s="93">
        <v>11048</v>
      </c>
      <c r="AR12" s="93">
        <v>8649</v>
      </c>
      <c r="AS12" s="93"/>
      <c r="AT12" s="93">
        <v>22719</v>
      </c>
      <c r="AU12" s="93">
        <v>132</v>
      </c>
      <c r="AV12" s="93">
        <v>-1543</v>
      </c>
      <c r="AW12" s="93">
        <v>10813</v>
      </c>
      <c r="AX12" s="93">
        <v>13317</v>
      </c>
      <c r="AY12" s="93"/>
      <c r="AZ12" s="93">
        <v>25919</v>
      </c>
      <c r="BA12" s="93">
        <v>2246</v>
      </c>
      <c r="BB12" s="93">
        <v>6997</v>
      </c>
      <c r="BC12" s="93">
        <v>5454</v>
      </c>
      <c r="BD12" s="93">
        <v>11222</v>
      </c>
      <c r="BE12" s="93"/>
      <c r="BF12" s="93">
        <f>'[1]Income Statement'!AS65*-1</f>
        <v>5949</v>
      </c>
      <c r="BG12" s="93"/>
      <c r="BH12" s="93"/>
      <c r="BI12" s="93"/>
      <c r="BJ12" s="93"/>
      <c r="BK12" s="93"/>
      <c r="BL12" s="93">
        <f>'[1]Income Statement'!AY65*-1</f>
        <v>2782</v>
      </c>
      <c r="BM12" s="93"/>
      <c r="BN12" s="93">
        <f>'[1]Income Statement'!BE65*-1</f>
        <v>9761</v>
      </c>
      <c r="BO12" s="93"/>
      <c r="BP12" s="93">
        <f>'[1]Income Statement'!BK65*-1</f>
        <v>-15561</v>
      </c>
      <c r="BQ12" s="93"/>
      <c r="BR12" s="93">
        <f>'[1]Income Statement'!BQ65*-1</f>
        <v>-2351</v>
      </c>
      <c r="BS12" s="93"/>
      <c r="BT12" s="93">
        <f>'[1]Income Statement'!BW65*-1</f>
        <v>-12845</v>
      </c>
      <c r="BU12" s="93"/>
      <c r="BV12" s="93">
        <v>-5186</v>
      </c>
    </row>
    <row r="13" spans="2:74">
      <c r="B13" s="92" t="s">
        <v>375</v>
      </c>
      <c r="C13" s="92" t="s">
        <v>454</v>
      </c>
      <c r="D13" s="92"/>
      <c r="E13" s="92"/>
      <c r="F13" s="432">
        <v>11709</v>
      </c>
      <c r="G13" s="93">
        <v>13423</v>
      </c>
      <c r="H13" s="93">
        <v>33942</v>
      </c>
      <c r="I13" s="92"/>
      <c r="J13" s="93">
        <v>74953</v>
      </c>
      <c r="K13" s="93">
        <v>8240</v>
      </c>
      <c r="L13" s="93">
        <v>16199</v>
      </c>
      <c r="M13" s="93">
        <v>9408</v>
      </c>
      <c r="N13" s="93">
        <v>41106</v>
      </c>
      <c r="O13" s="93"/>
      <c r="P13" s="93">
        <v>80175</v>
      </c>
      <c r="Q13" s="93">
        <v>27915</v>
      </c>
      <c r="R13" s="93">
        <v>12033</v>
      </c>
      <c r="S13" s="93">
        <v>8564</v>
      </c>
      <c r="T13" s="93">
        <v>31663</v>
      </c>
      <c r="U13" s="93"/>
      <c r="V13" s="93">
        <v>88491</v>
      </c>
      <c r="W13" s="93">
        <v>26389</v>
      </c>
      <c r="X13" s="93">
        <v>17141</v>
      </c>
      <c r="Y13" s="93">
        <v>19622</v>
      </c>
      <c r="Z13" s="93">
        <v>25339</v>
      </c>
      <c r="AA13" s="93"/>
      <c r="AB13" s="93">
        <v>82614</v>
      </c>
      <c r="AC13" s="93">
        <v>-19656</v>
      </c>
      <c r="AD13" s="93">
        <v>6606</v>
      </c>
      <c r="AE13" s="93">
        <v>21204</v>
      </c>
      <c r="AF13" s="93">
        <v>47433</v>
      </c>
      <c r="AG13" s="93"/>
      <c r="AH13" s="93">
        <v>110004</v>
      </c>
      <c r="AI13" s="93">
        <v>15971</v>
      </c>
      <c r="AJ13" s="93">
        <v>2840</v>
      </c>
      <c r="AK13" s="93">
        <v>6464</v>
      </c>
      <c r="AL13" s="93">
        <v>13156</v>
      </c>
      <c r="AM13" s="93"/>
      <c r="AN13" s="93">
        <v>30153</v>
      </c>
      <c r="AO13" s="93">
        <v>8551</v>
      </c>
      <c r="AP13" s="93">
        <v>3779</v>
      </c>
      <c r="AQ13" s="93">
        <v>5851</v>
      </c>
      <c r="AR13" s="93">
        <v>11972</v>
      </c>
      <c r="AS13" s="93"/>
      <c r="AT13" s="93">
        <v>23078</v>
      </c>
      <c r="AU13" s="93">
        <v>2232</v>
      </c>
      <c r="AV13" s="93">
        <v>1085</v>
      </c>
      <c r="AW13" s="93">
        <v>8137</v>
      </c>
      <c r="AX13" s="93">
        <v>11624</v>
      </c>
      <c r="AY13" s="93"/>
      <c r="AZ13" s="93">
        <v>23222</v>
      </c>
      <c r="BA13" s="93">
        <v>4858</v>
      </c>
      <c r="BB13" s="93">
        <v>391</v>
      </c>
      <c r="BC13" s="93">
        <v>9880</v>
      </c>
      <c r="BD13" s="93">
        <v>8093</v>
      </c>
      <c r="BE13" s="93"/>
      <c r="BF13" s="93">
        <v>15027</v>
      </c>
      <c r="BG13" s="93"/>
      <c r="BH13" s="93"/>
      <c r="BI13" s="93"/>
      <c r="BJ13" s="93"/>
      <c r="BK13" s="93"/>
      <c r="BL13" s="93">
        <v>21957</v>
      </c>
      <c r="BM13" s="93"/>
      <c r="BN13" s="93">
        <v>22222</v>
      </c>
      <c r="BO13" s="93"/>
      <c r="BP13" s="93">
        <f>'[1]Cash Flow'!Q7</f>
        <v>21431</v>
      </c>
      <c r="BQ13" s="93"/>
      <c r="BR13" s="93">
        <f>'[1]Cash Flow'!R7</f>
        <v>27997</v>
      </c>
      <c r="BS13" s="93"/>
      <c r="BT13" s="93">
        <v>-1127</v>
      </c>
      <c r="BU13" s="93"/>
      <c r="BV13" s="93">
        <v>-991</v>
      </c>
    </row>
    <row r="14" spans="2:74" ht="14.4" thickBot="1">
      <c r="B14" s="90" t="s">
        <v>617</v>
      </c>
      <c r="C14" s="90" t="s">
        <v>618</v>
      </c>
      <c r="D14" s="92"/>
      <c r="E14" s="92"/>
      <c r="F14" s="223" t="s">
        <v>76</v>
      </c>
      <c r="G14" s="223" t="s">
        <v>76</v>
      </c>
      <c r="H14" s="223" t="s">
        <v>76</v>
      </c>
      <c r="I14" s="92"/>
      <c r="J14" s="223" t="s">
        <v>76</v>
      </c>
      <c r="K14" s="223" t="s">
        <v>76</v>
      </c>
      <c r="L14" s="223" t="s">
        <v>76</v>
      </c>
      <c r="M14" s="91" t="s">
        <v>76</v>
      </c>
      <c r="N14" s="91" t="s">
        <v>76</v>
      </c>
      <c r="O14" s="93"/>
      <c r="P14" s="91" t="s">
        <v>76</v>
      </c>
      <c r="Q14" s="91" t="s">
        <v>76</v>
      </c>
      <c r="R14" s="91" t="s">
        <v>76</v>
      </c>
      <c r="S14" s="91" t="s">
        <v>76</v>
      </c>
      <c r="T14" s="91" t="s">
        <v>76</v>
      </c>
      <c r="U14" s="93"/>
      <c r="V14" s="91" t="s">
        <v>76</v>
      </c>
      <c r="W14" s="91" t="s">
        <v>76</v>
      </c>
      <c r="X14" s="91" t="s">
        <v>76</v>
      </c>
      <c r="Y14" s="91" t="s">
        <v>76</v>
      </c>
      <c r="Z14" s="91" t="s">
        <v>76</v>
      </c>
      <c r="AA14" s="93"/>
      <c r="AB14" s="91" t="s">
        <v>76</v>
      </c>
      <c r="AC14" s="91" t="s">
        <v>76</v>
      </c>
      <c r="AD14" s="91">
        <v>27063</v>
      </c>
      <c r="AE14" s="91" t="s">
        <v>76</v>
      </c>
      <c r="AF14" s="91" t="s">
        <v>76</v>
      </c>
      <c r="AG14" s="93"/>
      <c r="AH14" s="91">
        <v>71571.790786636324</v>
      </c>
      <c r="AI14" s="91">
        <v>30512</v>
      </c>
      <c r="AJ14" s="91">
        <v>18775</v>
      </c>
      <c r="AK14" s="91">
        <v>5736</v>
      </c>
      <c r="AL14" s="91">
        <v>16550</v>
      </c>
      <c r="AM14" s="93"/>
      <c r="AN14" s="91">
        <v>30096</v>
      </c>
      <c r="AO14" s="91">
        <v>30096</v>
      </c>
      <c r="AP14" s="91" t="s">
        <v>76</v>
      </c>
      <c r="AQ14" s="91" t="s">
        <v>76</v>
      </c>
      <c r="AR14" s="91" t="s">
        <v>76</v>
      </c>
      <c r="AS14" s="93"/>
      <c r="AT14" s="91">
        <v>0</v>
      </c>
      <c r="AU14" s="91" t="s">
        <v>76</v>
      </c>
      <c r="AV14" s="91" t="s">
        <v>76</v>
      </c>
      <c r="AW14" s="91" t="s">
        <v>76</v>
      </c>
      <c r="AX14" s="91" t="s">
        <v>76</v>
      </c>
      <c r="AY14" s="93"/>
      <c r="AZ14" s="91">
        <v>0</v>
      </c>
      <c r="BA14" s="91" t="s">
        <v>76</v>
      </c>
      <c r="BB14" s="91" t="s">
        <v>76</v>
      </c>
      <c r="BC14" s="91" t="s">
        <v>76</v>
      </c>
      <c r="BD14" s="91" t="s">
        <v>76</v>
      </c>
      <c r="BE14" s="93"/>
      <c r="BF14" s="91">
        <v>0</v>
      </c>
      <c r="BG14" s="93"/>
      <c r="BH14" s="93"/>
      <c r="BI14" s="93"/>
      <c r="BJ14" s="93"/>
      <c r="BK14" s="93"/>
      <c r="BL14" s="91">
        <v>0</v>
      </c>
      <c r="BM14" s="93"/>
      <c r="BN14" s="91">
        <v>0</v>
      </c>
      <c r="BO14" s="93"/>
      <c r="BP14" s="91">
        <v>0</v>
      </c>
      <c r="BQ14" s="93"/>
      <c r="BR14" s="91">
        <v>0</v>
      </c>
      <c r="BS14" s="93"/>
      <c r="BT14" s="91">
        <v>0</v>
      </c>
      <c r="BU14" s="93"/>
      <c r="BV14" s="91">
        <v>0</v>
      </c>
    </row>
    <row r="15" spans="2:74" ht="14.4" thickBot="1">
      <c r="B15" s="87" t="s">
        <v>619</v>
      </c>
      <c r="C15" s="87" t="s">
        <v>607</v>
      </c>
      <c r="D15" s="300"/>
      <c r="E15" s="300"/>
      <c r="F15" s="94">
        <f t="shared" ref="F15:T15" si="0">SUM(F10:F14)</f>
        <v>1160</v>
      </c>
      <c r="G15" s="94">
        <f t="shared" si="0"/>
        <v>-2672</v>
      </c>
      <c r="H15" s="94">
        <f t="shared" si="0"/>
        <v>-3423</v>
      </c>
      <c r="I15" s="300"/>
      <c r="J15" s="94">
        <f t="shared" si="0"/>
        <v>279997</v>
      </c>
      <c r="K15" s="94">
        <f t="shared" si="0"/>
        <v>55380</v>
      </c>
      <c r="L15" s="94">
        <f t="shared" si="0"/>
        <v>42514.043000000012</v>
      </c>
      <c r="M15" s="94">
        <f t="shared" si="0"/>
        <v>41014.830999999969</v>
      </c>
      <c r="N15" s="94">
        <f t="shared" si="0"/>
        <v>141089</v>
      </c>
      <c r="O15" s="196"/>
      <c r="P15" s="94">
        <f t="shared" si="0"/>
        <v>265982</v>
      </c>
      <c r="Q15" s="94">
        <f t="shared" si="0"/>
        <v>269235</v>
      </c>
      <c r="R15" s="94">
        <f t="shared" si="0"/>
        <v>727</v>
      </c>
      <c r="S15" s="94">
        <f t="shared" si="0"/>
        <v>-20661</v>
      </c>
      <c r="T15" s="94">
        <f t="shared" si="0"/>
        <v>16681</v>
      </c>
      <c r="U15" s="196"/>
      <c r="V15" s="94">
        <f t="shared" ref="V15:BV15" si="1">SUM(V10:V14)</f>
        <v>364314</v>
      </c>
      <c r="W15" s="94">
        <f t="shared" si="1"/>
        <v>251544</v>
      </c>
      <c r="X15" s="94">
        <f t="shared" si="1"/>
        <v>62567</v>
      </c>
      <c r="Y15" s="94">
        <f t="shared" si="1"/>
        <v>12074</v>
      </c>
      <c r="Z15" s="94">
        <f t="shared" si="1"/>
        <v>38129</v>
      </c>
      <c r="AA15" s="196"/>
      <c r="AB15" s="94">
        <f t="shared" si="1"/>
        <v>772791</v>
      </c>
      <c r="AC15" s="94">
        <f t="shared" si="1"/>
        <v>-8204</v>
      </c>
      <c r="AD15" s="94">
        <f t="shared" si="1"/>
        <v>215423</v>
      </c>
      <c r="AE15" s="94">
        <f t="shared" si="1"/>
        <v>394652</v>
      </c>
      <c r="AF15" s="94">
        <f t="shared" si="1"/>
        <v>170956</v>
      </c>
      <c r="AG15" s="196"/>
      <c r="AH15" s="94">
        <f t="shared" si="1"/>
        <v>575694.79078663629</v>
      </c>
      <c r="AI15" s="94">
        <f t="shared" si="1"/>
        <v>122580</v>
      </c>
      <c r="AJ15" s="94">
        <f t="shared" si="1"/>
        <v>235881</v>
      </c>
      <c r="AK15" s="94">
        <f t="shared" si="1"/>
        <v>58863</v>
      </c>
      <c r="AL15" s="94">
        <f t="shared" si="1"/>
        <v>86799</v>
      </c>
      <c r="AM15" s="196"/>
      <c r="AN15" s="94">
        <f t="shared" si="1"/>
        <v>224533</v>
      </c>
      <c r="AO15" s="94">
        <f t="shared" si="1"/>
        <v>79407</v>
      </c>
      <c r="AP15" s="94">
        <f t="shared" si="1"/>
        <v>37008</v>
      </c>
      <c r="AQ15" s="94">
        <f t="shared" si="1"/>
        <v>48156</v>
      </c>
      <c r="AR15" s="94">
        <f t="shared" si="1"/>
        <v>59962</v>
      </c>
      <c r="AS15" s="196"/>
      <c r="AT15" s="94">
        <f t="shared" si="1"/>
        <v>209954</v>
      </c>
      <c r="AU15" s="94">
        <f t="shared" si="1"/>
        <v>24604</v>
      </c>
      <c r="AV15" s="94">
        <f t="shared" si="1"/>
        <v>9461</v>
      </c>
      <c r="AW15" s="94">
        <f t="shared" si="1"/>
        <v>33000</v>
      </c>
      <c r="AX15" s="94">
        <f t="shared" si="1"/>
        <v>142889</v>
      </c>
      <c r="AY15" s="196"/>
      <c r="AZ15" s="94">
        <f t="shared" si="1"/>
        <v>184035</v>
      </c>
      <c r="BA15" s="94">
        <f t="shared" si="1"/>
        <v>46538</v>
      </c>
      <c r="BB15" s="94">
        <f t="shared" si="1"/>
        <v>78696</v>
      </c>
      <c r="BC15" s="94">
        <f t="shared" si="1"/>
        <v>28204</v>
      </c>
      <c r="BD15" s="94">
        <f t="shared" si="1"/>
        <v>30597</v>
      </c>
      <c r="BE15" s="196"/>
      <c r="BF15" s="94">
        <f t="shared" si="1"/>
        <v>14842</v>
      </c>
      <c r="BG15" s="220"/>
      <c r="BH15" s="220"/>
      <c r="BI15" s="220"/>
      <c r="BJ15" s="220"/>
      <c r="BK15" s="196"/>
      <c r="BL15" s="94">
        <f t="shared" si="1"/>
        <v>-3063</v>
      </c>
      <c r="BM15" s="196"/>
      <c r="BN15" s="94">
        <f t="shared" si="1"/>
        <v>180154.90801000001</v>
      </c>
      <c r="BO15" s="196"/>
      <c r="BP15" s="94">
        <f t="shared" si="1"/>
        <v>-5932.5373299999992</v>
      </c>
      <c r="BQ15" s="196"/>
      <c r="BR15" s="94">
        <f t="shared" si="1"/>
        <v>65290</v>
      </c>
      <c r="BS15" s="196"/>
      <c r="BT15" s="94">
        <f t="shared" si="1"/>
        <v>-14346</v>
      </c>
      <c r="BU15" s="196"/>
      <c r="BV15" s="94">
        <f t="shared" si="1"/>
        <v>-792</v>
      </c>
    </row>
    <row r="16" spans="2:74" ht="14.4" thickBot="1">
      <c r="B16" s="87" t="s">
        <v>620</v>
      </c>
      <c r="C16" s="87" t="s">
        <v>621</v>
      </c>
      <c r="D16" s="300"/>
      <c r="E16" s="300"/>
      <c r="F16" s="227">
        <f>IF('Income Statement'!F24=0,0,F15/'Income Statement'!F24)</f>
        <v>6.9468149452339457E-3</v>
      </c>
      <c r="G16" s="227">
        <f>G15/'Income Statement'!G24</f>
        <v>-1.454981077622587E-2</v>
      </c>
      <c r="H16" s="227">
        <f>F16</f>
        <v>6.9468149452339457E-3</v>
      </c>
      <c r="I16" s="300"/>
      <c r="J16" s="227">
        <f>J15/'Income Statement'!N24</f>
        <v>0.22702263115562243</v>
      </c>
      <c r="K16" s="227">
        <f>K15/'Income Statement'!J24</f>
        <v>0.15262883742465708</v>
      </c>
      <c r="L16" s="227">
        <f>L15/'Income Statement'!K24</f>
        <v>0.1890067442005211</v>
      </c>
      <c r="M16" s="227">
        <f>M15/'Income Statement'!L24</f>
        <v>-0.1748825914286351</v>
      </c>
      <c r="N16" s="227">
        <f>N15/'Income Statement'!M24</f>
        <v>0.30858821367955064</v>
      </c>
      <c r="O16" s="303"/>
      <c r="P16" s="227">
        <f>P15/'Income Statement'!T24</f>
        <v>0.24069484072796113</v>
      </c>
      <c r="Q16" s="227">
        <f>Q15/'Income Statement'!P24</f>
        <v>0.48796379532833589</v>
      </c>
      <c r="R16" s="227">
        <f>R15/'Income Statement'!Q24</f>
        <v>5.4675220167409956E-3</v>
      </c>
      <c r="S16" s="227">
        <f>S15/'Income Statement'!R24</f>
        <v>-0.13270857553938351</v>
      </c>
      <c r="T16" s="227">
        <f>T15/'Income Statement'!S24</f>
        <v>6.3029703045119456E-2</v>
      </c>
      <c r="U16" s="303"/>
      <c r="V16" s="227">
        <f>V15/'Income Statement'!Z24</f>
        <v>0.26412369474767117</v>
      </c>
      <c r="W16" s="227">
        <f>W15/'Income Statement'!V24</f>
        <v>0.39827985863934029</v>
      </c>
      <c r="X16" s="227">
        <f>X15/'Income Statement'!W24</f>
        <v>0.25107445113705223</v>
      </c>
      <c r="Y16" s="227">
        <f>Y15/'Income Statement'!X24</f>
        <v>6.4488217574294446E-2</v>
      </c>
      <c r="Z16" s="227">
        <f>Z15/'Income Statement'!Y24</f>
        <v>0.12084265638964777</v>
      </c>
      <c r="AA16" s="303"/>
      <c r="AB16" s="227">
        <f>AB15/'Income Statement'!AF24</f>
        <v>0.38965830380692729</v>
      </c>
      <c r="AC16" s="227">
        <f>AC15/'Income Statement'!AB24</f>
        <v>-1.9530357278890836E-2</v>
      </c>
      <c r="AD16" s="227">
        <f>AD15/'Income Statement'!AC24</f>
        <v>0.56328868993143988</v>
      </c>
      <c r="AE16" s="227">
        <f>AE15/'Income Statement'!AD24</f>
        <v>0.59293559097943183</v>
      </c>
      <c r="AF16" s="227">
        <f>AF15/'Income Statement'!AE24</f>
        <v>0.33184965476812106</v>
      </c>
      <c r="AG16" s="303"/>
      <c r="AH16" s="227">
        <f>AH15/'Income Statement'!AL24</f>
        <v>0.4693813281130213</v>
      </c>
      <c r="AI16" s="227">
        <f>AI15/'Income Statement'!AH24</f>
        <v>0.29530660525085883</v>
      </c>
      <c r="AJ16" s="227">
        <f>AJ15/'Income Statement'!AI24</f>
        <v>0.65269941587136437</v>
      </c>
      <c r="AK16" s="227">
        <f>AK15/'Income Statement'!AJ24</f>
        <v>0.35008534605296809</v>
      </c>
      <c r="AL16" s="227">
        <f>AL15/'Income Statement'!AK24</f>
        <v>0.2811649692917671</v>
      </c>
      <c r="AM16" s="303"/>
      <c r="AN16" s="227">
        <f>AN15/'Income Statement'!AL24</f>
        <v>0.18306852768494339</v>
      </c>
      <c r="AO16" s="227">
        <f>AO15/'Income Statement'!AN24</f>
        <v>0.3260866887050079</v>
      </c>
      <c r="AP16" s="227">
        <f>AP15/'Income Statement'!AO24</f>
        <v>0.30866236300855726</v>
      </c>
      <c r="AQ16" s="227">
        <f>AQ15/'Income Statement'!AP24</f>
        <v>0.37039657877734361</v>
      </c>
      <c r="AR16" s="227">
        <f>AR15/'Income Statement'!AQ24</f>
        <v>0.27027806700833434</v>
      </c>
      <c r="AS16" s="303"/>
      <c r="AT16" s="227">
        <f>AT15/'Income Statement'!AX24</f>
        <v>0.35596887133144572</v>
      </c>
      <c r="AU16" s="227">
        <f>AU15/'Income Statement'!AT24</f>
        <v>0.12388596288053494</v>
      </c>
      <c r="AV16" s="227">
        <f>AV15/'Income Statement'!AU24</f>
        <v>0.30635969172981026</v>
      </c>
      <c r="AW16" s="227">
        <f>AW15/'Income Statement'!AV24</f>
        <v>0.36825425166272374</v>
      </c>
      <c r="AX16" s="227">
        <f>AX15/'Income Statement'!AW24</f>
        <v>0.52782272065722502</v>
      </c>
      <c r="AY16" s="303"/>
      <c r="AZ16" s="227">
        <f>AZ15/'Income Statement'!BD24</f>
        <v>0.46397327618807516</v>
      </c>
      <c r="BA16" s="227">
        <f>BA15/'Income Statement'!AZ24</f>
        <v>0.27112462714392244</v>
      </c>
      <c r="BB16" s="227">
        <f>BB15/'Income Statement'!BA24</f>
        <v>1.5613046583604475</v>
      </c>
      <c r="BC16" s="227">
        <f>BC15/'Income Statement'!BB24</f>
        <v>0.37277785854954465</v>
      </c>
      <c r="BD16" s="227">
        <f>BD15/'Income Statement'!BC24</f>
        <v>0.30925115475191783</v>
      </c>
      <c r="BE16" s="303"/>
      <c r="BF16" s="227">
        <f>BF15/'Income Statement'!AX24</f>
        <v>2.5164035875960056E-2</v>
      </c>
      <c r="BG16" s="317"/>
      <c r="BH16" s="317"/>
      <c r="BI16" s="317"/>
      <c r="BJ16" s="317"/>
      <c r="BK16" s="303"/>
      <c r="BL16" s="227">
        <f>BL15/'Income Statement'!BP24</f>
        <v>-2.2025037930811325E-2</v>
      </c>
      <c r="BM16" s="303"/>
      <c r="BN16" s="227">
        <f>BN15/'Income Statement'!BV24</f>
        <v>0.40258628058457085</v>
      </c>
      <c r="BO16" s="303"/>
      <c r="BP16" s="227">
        <f>BP15/'Income Statement'!CB24</f>
        <v>-3.6151964229128572E-2</v>
      </c>
      <c r="BQ16" s="303"/>
      <c r="BR16" s="227">
        <f>BR15/'Income Statement'!CH24</f>
        <v>0.20905644427936523</v>
      </c>
      <c r="BS16" s="303"/>
      <c r="BT16" s="227">
        <f>BT15/'Income Statement'!CN24</f>
        <v>-9.1887910328262615E-2</v>
      </c>
      <c r="BU16" s="303"/>
      <c r="BV16" s="227">
        <f>BV15/'Income Statement'!CT24</f>
        <v>-7.8168951529328165E-3</v>
      </c>
    </row>
    <row r="17" spans="2:74">
      <c r="B17" s="20"/>
      <c r="C17" s="20"/>
      <c r="D17" s="20"/>
      <c r="E17" s="20"/>
      <c r="F17" s="20"/>
      <c r="G17" s="21"/>
      <c r="H17" s="21"/>
      <c r="I17" s="21"/>
      <c r="J17" s="2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  <c r="AW17" s="21"/>
      <c r="AX17" s="21"/>
      <c r="AY17" s="21"/>
      <c r="AZ17" s="21"/>
      <c r="BA17" s="21"/>
      <c r="BB17" s="21"/>
      <c r="BC17" s="21"/>
      <c r="BD17" s="21"/>
      <c r="BE17" s="21"/>
      <c r="BF17" s="21"/>
      <c r="BG17" s="21"/>
      <c r="BH17" s="21"/>
      <c r="BI17" s="21"/>
      <c r="BJ17" s="21"/>
      <c r="BK17" s="21"/>
      <c r="BL17" s="21"/>
      <c r="BM17" s="21"/>
      <c r="BN17" s="21"/>
      <c r="BO17" s="21"/>
      <c r="BP17" s="21"/>
      <c r="BQ17" s="21"/>
      <c r="BR17" s="21"/>
      <c r="BS17" s="21"/>
      <c r="BT17" s="21"/>
      <c r="BU17" s="21"/>
      <c r="BV17" s="21"/>
    </row>
    <row r="18" spans="2:74">
      <c r="B18" s="97" t="s">
        <v>622</v>
      </c>
      <c r="C18" s="97"/>
      <c r="D18" s="260"/>
      <c r="E18" s="260"/>
      <c r="F18" s="192" t="s">
        <v>201</v>
      </c>
      <c r="G18" s="192" t="s">
        <v>201</v>
      </c>
      <c r="H18" s="192" t="s">
        <v>202</v>
      </c>
      <c r="I18" s="260"/>
      <c r="J18" s="192">
        <v>2025</v>
      </c>
      <c r="K18" s="192" t="s">
        <v>203</v>
      </c>
      <c r="L18" s="192" t="s">
        <v>204</v>
      </c>
      <c r="M18" s="192" t="s">
        <v>205</v>
      </c>
      <c r="N18" s="192" t="s">
        <v>206</v>
      </c>
      <c r="O18" s="270"/>
      <c r="P18" s="192">
        <v>2024</v>
      </c>
      <c r="Q18" s="192" t="s">
        <v>208</v>
      </c>
      <c r="R18" s="192" t="s">
        <v>209</v>
      </c>
      <c r="S18" s="192" t="s">
        <v>210</v>
      </c>
      <c r="T18" s="192" t="s">
        <v>211</v>
      </c>
      <c r="U18" s="270"/>
      <c r="V18" s="192">
        <v>2023</v>
      </c>
      <c r="W18" s="192" t="s">
        <v>212</v>
      </c>
      <c r="X18" s="192" t="s">
        <v>213</v>
      </c>
      <c r="Y18" s="192" t="s">
        <v>214</v>
      </c>
      <c r="Z18" s="192" t="s">
        <v>215</v>
      </c>
      <c r="AA18" s="270"/>
      <c r="AB18" s="192">
        <v>2022</v>
      </c>
      <c r="AC18" s="192" t="s">
        <v>216</v>
      </c>
      <c r="AD18" s="192" t="s">
        <v>217</v>
      </c>
      <c r="AE18" s="192" t="s">
        <v>218</v>
      </c>
      <c r="AF18" s="192" t="s">
        <v>219</v>
      </c>
      <c r="AG18" s="270"/>
      <c r="AH18" s="192">
        <v>2021</v>
      </c>
      <c r="AI18" s="192" t="s">
        <v>220</v>
      </c>
      <c r="AJ18" s="192" t="s">
        <v>221</v>
      </c>
      <c r="AK18" s="192" t="s">
        <v>222</v>
      </c>
      <c r="AL18" s="192" t="s">
        <v>223</v>
      </c>
      <c r="AM18" s="270"/>
      <c r="AN18" s="192">
        <v>2020</v>
      </c>
      <c r="AO18" s="192" t="s">
        <v>224</v>
      </c>
      <c r="AP18" s="192" t="s">
        <v>225</v>
      </c>
      <c r="AQ18" s="192" t="s">
        <v>226</v>
      </c>
      <c r="AR18" s="192" t="s">
        <v>227</v>
      </c>
      <c r="AS18" s="270"/>
      <c r="AT18" s="192">
        <v>2019</v>
      </c>
      <c r="AU18" s="192" t="s">
        <v>228</v>
      </c>
      <c r="AV18" s="192" t="s">
        <v>229</v>
      </c>
      <c r="AW18" s="192" t="s">
        <v>230</v>
      </c>
      <c r="AX18" s="192" t="s">
        <v>231</v>
      </c>
      <c r="AY18" s="270"/>
      <c r="AZ18" s="192">
        <v>2018</v>
      </c>
      <c r="BA18" s="192" t="s">
        <v>232</v>
      </c>
      <c r="BB18" s="192" t="s">
        <v>233</v>
      </c>
      <c r="BC18" s="192" t="s">
        <v>234</v>
      </c>
      <c r="BD18" s="192" t="s">
        <v>235</v>
      </c>
      <c r="BE18" s="270"/>
      <c r="BF18" s="192">
        <v>2017</v>
      </c>
      <c r="BG18" s="316"/>
      <c r="BH18" s="316"/>
      <c r="BI18" s="316"/>
      <c r="BJ18" s="316"/>
      <c r="BK18" s="270"/>
      <c r="BL18" s="192">
        <v>2016</v>
      </c>
      <c r="BM18" s="270"/>
      <c r="BN18" s="192">
        <v>2015</v>
      </c>
      <c r="BO18" s="270"/>
      <c r="BP18" s="192">
        <v>2014</v>
      </c>
      <c r="BQ18" s="270"/>
      <c r="BR18" s="192">
        <v>2013</v>
      </c>
      <c r="BS18" s="270"/>
      <c r="BT18" s="192">
        <v>2012</v>
      </c>
      <c r="BU18" s="270"/>
      <c r="BV18" s="192">
        <v>2011</v>
      </c>
    </row>
    <row r="19" spans="2:74" hidden="1">
      <c r="B19" s="97" t="s">
        <v>623</v>
      </c>
      <c r="C19" s="99" t="s">
        <v>624</v>
      </c>
      <c r="D19" s="260"/>
      <c r="E19" s="260"/>
      <c r="F19" s="260"/>
      <c r="G19" s="192" t="s">
        <v>269</v>
      </c>
      <c r="H19" s="192" t="s">
        <v>270</v>
      </c>
      <c r="I19" s="260"/>
      <c r="J19" s="192">
        <v>2025</v>
      </c>
      <c r="K19" s="192" t="s">
        <v>611</v>
      </c>
      <c r="L19" s="192" t="s">
        <v>271</v>
      </c>
      <c r="M19" s="192" t="s">
        <v>272</v>
      </c>
      <c r="N19" s="192" t="s">
        <v>273</v>
      </c>
      <c r="O19" s="270"/>
      <c r="P19" s="192">
        <v>2024</v>
      </c>
      <c r="Q19" s="192" t="s">
        <v>274</v>
      </c>
      <c r="R19" s="192" t="s">
        <v>275</v>
      </c>
      <c r="S19" s="192" t="s">
        <v>276</v>
      </c>
      <c r="T19" s="192" t="s">
        <v>277</v>
      </c>
      <c r="U19" s="270"/>
      <c r="V19" s="192">
        <v>2023</v>
      </c>
      <c r="W19" s="192" t="s">
        <v>278</v>
      </c>
      <c r="X19" s="192" t="s">
        <v>279</v>
      </c>
      <c r="Y19" s="192" t="s">
        <v>280</v>
      </c>
      <c r="Z19" s="192" t="s">
        <v>281</v>
      </c>
      <c r="AA19" s="270"/>
      <c r="AB19" s="192">
        <v>2022</v>
      </c>
      <c r="AC19" s="192" t="s">
        <v>282</v>
      </c>
      <c r="AD19" s="192" t="s">
        <v>283</v>
      </c>
      <c r="AE19" s="192" t="s">
        <v>284</v>
      </c>
      <c r="AF19" s="192" t="s">
        <v>285</v>
      </c>
      <c r="AG19" s="270"/>
      <c r="AH19" s="192">
        <v>2021</v>
      </c>
      <c r="AI19" s="192" t="s">
        <v>286</v>
      </c>
      <c r="AJ19" s="192" t="s">
        <v>287</v>
      </c>
      <c r="AK19" s="192" t="s">
        <v>288</v>
      </c>
      <c r="AL19" s="192" t="s">
        <v>289</v>
      </c>
      <c r="AM19" s="270"/>
      <c r="AN19" s="192">
        <v>2020</v>
      </c>
      <c r="AO19" s="192" t="s">
        <v>290</v>
      </c>
      <c r="AP19" s="192" t="s">
        <v>291</v>
      </c>
      <c r="AQ19" s="192" t="s">
        <v>292</v>
      </c>
      <c r="AR19" s="192" t="s">
        <v>293</v>
      </c>
      <c r="AS19" s="270"/>
      <c r="AT19" s="192">
        <v>2019</v>
      </c>
      <c r="AU19" s="192" t="s">
        <v>294</v>
      </c>
      <c r="AV19" s="192" t="s">
        <v>295</v>
      </c>
      <c r="AW19" s="192" t="s">
        <v>296</v>
      </c>
      <c r="AX19" s="192" t="s">
        <v>297</v>
      </c>
      <c r="AY19" s="270"/>
      <c r="AZ19" s="192">
        <v>2018</v>
      </c>
      <c r="BA19" s="192" t="s">
        <v>298</v>
      </c>
      <c r="BB19" s="192" t="s">
        <v>299</v>
      </c>
      <c r="BC19" s="192" t="s">
        <v>300</v>
      </c>
      <c r="BD19" s="192" t="s">
        <v>301</v>
      </c>
      <c r="BE19" s="270"/>
      <c r="BF19" s="192">
        <v>2017</v>
      </c>
      <c r="BG19" s="316"/>
      <c r="BH19" s="316"/>
      <c r="BI19" s="316"/>
      <c r="BJ19" s="316"/>
      <c r="BK19" s="270"/>
      <c r="BL19" s="192">
        <v>2016</v>
      </c>
      <c r="BM19" s="270"/>
      <c r="BN19" s="192">
        <v>2015</v>
      </c>
      <c r="BO19" s="270"/>
      <c r="BP19" s="192">
        <v>2014</v>
      </c>
      <c r="BQ19" s="270"/>
      <c r="BR19" s="192">
        <v>2013</v>
      </c>
      <c r="BS19" s="270"/>
      <c r="BT19" s="192">
        <v>2012</v>
      </c>
      <c r="BU19" s="270"/>
      <c r="BV19" s="192">
        <v>2011</v>
      </c>
    </row>
    <row r="20" spans="2:74">
      <c r="B20" s="100" t="s">
        <v>612</v>
      </c>
      <c r="C20" s="100" t="s">
        <v>613</v>
      </c>
      <c r="D20" s="92"/>
      <c r="E20" s="92"/>
      <c r="F20" s="433">
        <v>-14302</v>
      </c>
      <c r="G20" s="101">
        <v>2511</v>
      </c>
      <c r="H20" s="101">
        <v>-64275</v>
      </c>
      <c r="I20" s="92"/>
      <c r="J20" s="101">
        <v>138019</v>
      </c>
      <c r="K20" s="101">
        <v>61281</v>
      </c>
      <c r="L20" s="101">
        <v>-1093</v>
      </c>
      <c r="M20" s="101">
        <f t="shared" ref="M20:AN20" si="2">M10</f>
        <v>-19625.126000000018</v>
      </c>
      <c r="N20" s="101">
        <f t="shared" si="2"/>
        <v>97457</v>
      </c>
      <c r="O20" s="93"/>
      <c r="P20" s="101">
        <f t="shared" si="2"/>
        <v>226867</v>
      </c>
      <c r="Q20" s="101">
        <f t="shared" si="2"/>
        <v>232851</v>
      </c>
      <c r="R20" s="101">
        <f t="shared" si="2"/>
        <v>-30147</v>
      </c>
      <c r="S20" s="101">
        <f t="shared" si="2"/>
        <v>-5822</v>
      </c>
      <c r="T20" s="101">
        <f t="shared" si="2"/>
        <v>29985</v>
      </c>
      <c r="U20" s="93"/>
      <c r="V20" s="101">
        <f t="shared" si="2"/>
        <v>268536</v>
      </c>
      <c r="W20" s="101">
        <f t="shared" si="2"/>
        <v>242708</v>
      </c>
      <c r="X20" s="101">
        <f t="shared" si="2"/>
        <v>-3293</v>
      </c>
      <c r="Y20" s="101">
        <f t="shared" si="2"/>
        <v>-12881</v>
      </c>
      <c r="Z20" s="101">
        <f t="shared" si="2"/>
        <v>42002</v>
      </c>
      <c r="AA20" s="93"/>
      <c r="AB20" s="101">
        <f t="shared" si="2"/>
        <v>520100</v>
      </c>
      <c r="AC20" s="101">
        <f t="shared" si="2"/>
        <v>31111</v>
      </c>
      <c r="AD20" s="101">
        <f t="shared" si="2"/>
        <v>81781</v>
      </c>
      <c r="AE20" s="101">
        <f t="shared" si="2"/>
        <v>299337</v>
      </c>
      <c r="AF20" s="101">
        <f t="shared" si="2"/>
        <v>107871</v>
      </c>
      <c r="AG20" s="93"/>
      <c r="AH20" s="101">
        <f t="shared" si="2"/>
        <v>317646</v>
      </c>
      <c r="AI20" s="101">
        <v>127883</v>
      </c>
      <c r="AJ20" s="101">
        <v>137571</v>
      </c>
      <c r="AK20" s="101">
        <v>-23462</v>
      </c>
      <c r="AL20" s="101">
        <v>75654</v>
      </c>
      <c r="AM20" s="93"/>
      <c r="AN20" s="101">
        <f t="shared" si="2"/>
        <v>119554</v>
      </c>
      <c r="AO20" s="101">
        <v>40576</v>
      </c>
      <c r="AP20" s="101">
        <v>24625</v>
      </c>
      <c r="AQ20" s="101">
        <v>20402</v>
      </c>
      <c r="AR20" s="101">
        <v>40576</v>
      </c>
      <c r="AS20" s="93"/>
      <c r="AT20" s="101">
        <f>AT10</f>
        <v>177079</v>
      </c>
      <c r="AU20" s="101">
        <v>37003</v>
      </c>
      <c r="AV20" s="101">
        <v>3952</v>
      </c>
      <c r="AW20" s="101">
        <v>-513</v>
      </c>
      <c r="AX20" s="101">
        <v>136637</v>
      </c>
      <c r="AY20" s="93"/>
      <c r="AZ20" s="101">
        <f>AZ10</f>
        <v>126338</v>
      </c>
      <c r="BA20" s="101">
        <v>40717</v>
      </c>
      <c r="BB20" s="101">
        <v>53984</v>
      </c>
      <c r="BC20" s="101">
        <v>11503</v>
      </c>
      <c r="BD20" s="101">
        <v>20134</v>
      </c>
      <c r="BE20" s="93"/>
      <c r="BF20" s="101">
        <f>BF10</f>
        <v>27310</v>
      </c>
      <c r="BG20" s="93"/>
      <c r="BH20" s="93"/>
      <c r="BI20" s="93"/>
      <c r="BJ20" s="93"/>
      <c r="BK20" s="93"/>
      <c r="BL20" s="101">
        <f>BL10</f>
        <v>10572</v>
      </c>
      <c r="BM20" s="93"/>
      <c r="BN20" s="101">
        <f>BN10</f>
        <v>180809.90801000001</v>
      </c>
      <c r="BO20" s="93"/>
      <c r="BP20" s="101">
        <f>BP10</f>
        <v>-13362.497329999998</v>
      </c>
      <c r="BQ20" s="93"/>
      <c r="BR20" s="101">
        <f>BR10</f>
        <v>28727</v>
      </c>
      <c r="BS20" s="93"/>
      <c r="BT20" s="101">
        <f>BT10</f>
        <v>-6600</v>
      </c>
      <c r="BU20" s="93"/>
      <c r="BV20" s="101">
        <f>BV10</f>
        <v>14663</v>
      </c>
    </row>
    <row r="21" spans="2:74">
      <c r="B21" s="92" t="s">
        <v>614</v>
      </c>
      <c r="C21" s="92" t="s">
        <v>615</v>
      </c>
      <c r="D21" s="92"/>
      <c r="E21" s="92"/>
      <c r="F21" s="434">
        <v>14843</v>
      </c>
      <c r="G21" s="93">
        <v>1077</v>
      </c>
      <c r="H21" s="93">
        <v>40065</v>
      </c>
      <c r="I21" s="92"/>
      <c r="J21" s="93">
        <v>80396</v>
      </c>
      <c r="K21" s="93">
        <v>-12906</v>
      </c>
      <c r="L21" s="93">
        <v>17339.018000000011</v>
      </c>
      <c r="M21" s="93">
        <v>75734.981999999989</v>
      </c>
      <c r="N21" s="93">
        <v>228</v>
      </c>
      <c r="O21" s="93"/>
      <c r="P21" s="93">
        <v>-5708</v>
      </c>
      <c r="Q21" s="93">
        <v>36653</v>
      </c>
      <c r="R21" s="93">
        <f t="shared" ref="R21:S23" si="3">R11</f>
        <v>20464</v>
      </c>
      <c r="S21" s="93">
        <f t="shared" si="3"/>
        <v>-25967</v>
      </c>
      <c r="T21" s="93">
        <v>-36858</v>
      </c>
      <c r="U21" s="93"/>
      <c r="V21" s="93">
        <v>-5886</v>
      </c>
      <c r="W21" s="93">
        <v>-7951</v>
      </c>
      <c r="X21" s="93">
        <v>30184</v>
      </c>
      <c r="Y21" s="93">
        <v>21339</v>
      </c>
      <c r="Z21" s="93">
        <v>-49458</v>
      </c>
      <c r="AA21" s="93"/>
      <c r="AB21" s="93">
        <v>52860</v>
      </c>
      <c r="AC21" s="93">
        <v>-10473</v>
      </c>
      <c r="AD21" s="93">
        <v>35627</v>
      </c>
      <c r="AE21" s="93">
        <v>40928</v>
      </c>
      <c r="AF21" s="93">
        <v>-13222</v>
      </c>
      <c r="AG21" s="93"/>
      <c r="AH21" s="93">
        <v>95988</v>
      </c>
      <c r="AI21" s="93">
        <v>1419</v>
      </c>
      <c r="AJ21" s="93">
        <v>33067</v>
      </c>
      <c r="AK21" s="93">
        <v>76969</v>
      </c>
      <c r="AL21" s="93">
        <v>-15467</v>
      </c>
      <c r="AM21" s="93"/>
      <c r="AN21" s="93">
        <v>30755</v>
      </c>
      <c r="AO21" s="93">
        <v>-1235</v>
      </c>
      <c r="AP21" s="93">
        <v>15293</v>
      </c>
      <c r="AQ21" s="93">
        <v>10855</v>
      </c>
      <c r="AR21" s="93">
        <v>-1235</v>
      </c>
      <c r="AS21" s="93"/>
      <c r="AT21" s="93">
        <f>AT11</f>
        <v>-12922</v>
      </c>
      <c r="AU21" s="93">
        <v>-14763</v>
      </c>
      <c r="AV21" s="93">
        <v>5967</v>
      </c>
      <c r="AW21" s="93">
        <v>14563</v>
      </c>
      <c r="AX21" s="93">
        <v>-18689</v>
      </c>
      <c r="AY21" s="93"/>
      <c r="AZ21" s="93">
        <f>AZ11</f>
        <v>8556</v>
      </c>
      <c r="BA21" s="93">
        <v>-1283</v>
      </c>
      <c r="BB21" s="93">
        <v>17324</v>
      </c>
      <c r="BC21" s="93">
        <v>1367</v>
      </c>
      <c r="BD21" s="93">
        <v>-8852</v>
      </c>
      <c r="BE21" s="93"/>
      <c r="BF21" s="93">
        <f>BF11</f>
        <v>-33444</v>
      </c>
      <c r="BG21" s="93"/>
      <c r="BH21" s="93"/>
      <c r="BI21" s="93"/>
      <c r="BJ21" s="93"/>
      <c r="BK21" s="93"/>
      <c r="BL21" s="93">
        <f>BL11</f>
        <v>-38374</v>
      </c>
      <c r="BM21" s="93"/>
      <c r="BN21" s="93">
        <f>BN11</f>
        <v>-32638</v>
      </c>
      <c r="BO21" s="93"/>
      <c r="BP21" s="93">
        <f>BP11</f>
        <v>1559.9599999999991</v>
      </c>
      <c r="BQ21" s="93"/>
      <c r="BR21" s="93">
        <f>BR11</f>
        <v>10917</v>
      </c>
      <c r="BS21" s="93"/>
      <c r="BT21" s="93">
        <f>BT11</f>
        <v>6226</v>
      </c>
      <c r="BU21" s="93"/>
      <c r="BV21" s="93">
        <f>BV11</f>
        <v>-9278</v>
      </c>
    </row>
    <row r="22" spans="2:74">
      <c r="B22" s="92" t="s">
        <v>616</v>
      </c>
      <c r="C22" s="92" t="s">
        <v>511</v>
      </c>
      <c r="D22" s="92"/>
      <c r="E22" s="92"/>
      <c r="F22" s="433">
        <v>-11090</v>
      </c>
      <c r="G22" s="93">
        <v>-19683</v>
      </c>
      <c r="H22" s="93">
        <v>-13155</v>
      </c>
      <c r="I22" s="92"/>
      <c r="J22" s="93">
        <v>-13371</v>
      </c>
      <c r="K22" s="93">
        <v>-1235</v>
      </c>
      <c r="L22" s="93">
        <v>10069.025000000001</v>
      </c>
      <c r="M22" s="93">
        <v>-24503.025000000001</v>
      </c>
      <c r="N22" s="93">
        <v>2298</v>
      </c>
      <c r="O22" s="93"/>
      <c r="P22" s="93">
        <v>-35352</v>
      </c>
      <c r="Q22" s="93">
        <v>-28184</v>
      </c>
      <c r="R22" s="93">
        <f t="shared" si="3"/>
        <v>-1623</v>
      </c>
      <c r="S22" s="93">
        <f t="shared" si="3"/>
        <v>2564</v>
      </c>
      <c r="T22" s="93">
        <v>-8109</v>
      </c>
      <c r="U22" s="93"/>
      <c r="V22" s="93">
        <v>13173</v>
      </c>
      <c r="W22" s="93">
        <v>-9602</v>
      </c>
      <c r="X22" s="93">
        <v>18535</v>
      </c>
      <c r="Y22" s="93">
        <v>-16006</v>
      </c>
      <c r="Z22" s="93">
        <v>20246</v>
      </c>
      <c r="AA22" s="93"/>
      <c r="AB22" s="93">
        <v>117217</v>
      </c>
      <c r="AC22" s="93">
        <v>-9186</v>
      </c>
      <c r="AD22" s="93">
        <v>64346</v>
      </c>
      <c r="AE22" s="93">
        <v>33183</v>
      </c>
      <c r="AF22" s="93">
        <v>28874</v>
      </c>
      <c r="AG22" s="93"/>
      <c r="AH22" s="93">
        <v>-19515</v>
      </c>
      <c r="AI22" s="93">
        <v>-53205</v>
      </c>
      <c r="AJ22" s="93">
        <v>43628</v>
      </c>
      <c r="AK22" s="93">
        <v>-6844.4246822093864</v>
      </c>
      <c r="AL22" s="93">
        <v>-3094</v>
      </c>
      <c r="AM22" s="93"/>
      <c r="AN22" s="93">
        <v>13975</v>
      </c>
      <c r="AO22" s="93">
        <v>8649</v>
      </c>
      <c r="AP22" s="93">
        <v>-6689</v>
      </c>
      <c r="AQ22" s="93">
        <v>11048</v>
      </c>
      <c r="AR22" s="93">
        <v>8649</v>
      </c>
      <c r="AS22" s="93"/>
      <c r="AT22" s="93">
        <f>AT12</f>
        <v>22719</v>
      </c>
      <c r="AU22" s="93">
        <v>132</v>
      </c>
      <c r="AV22" s="93">
        <v>-1543</v>
      </c>
      <c r="AW22" s="93">
        <v>10813</v>
      </c>
      <c r="AX22" s="93">
        <v>13317</v>
      </c>
      <c r="AY22" s="93"/>
      <c r="AZ22" s="93">
        <f>AZ12</f>
        <v>25919</v>
      </c>
      <c r="BA22" s="93">
        <v>2246</v>
      </c>
      <c r="BB22" s="93">
        <v>6997</v>
      </c>
      <c r="BC22" s="93">
        <v>5454</v>
      </c>
      <c r="BD22" s="93">
        <v>11222</v>
      </c>
      <c r="BE22" s="93"/>
      <c r="BF22" s="93">
        <f>BF12</f>
        <v>5949</v>
      </c>
      <c r="BG22" s="93"/>
      <c r="BH22" s="93"/>
      <c r="BI22" s="93"/>
      <c r="BJ22" s="93"/>
      <c r="BK22" s="93"/>
      <c r="BL22" s="93">
        <f>BL12</f>
        <v>2782</v>
      </c>
      <c r="BM22" s="93"/>
      <c r="BN22" s="93">
        <f>BN12</f>
        <v>9761</v>
      </c>
      <c r="BO22" s="93"/>
      <c r="BP22" s="93">
        <f>BP12</f>
        <v>-15561</v>
      </c>
      <c r="BQ22" s="93"/>
      <c r="BR22" s="93">
        <f>BR12</f>
        <v>-2351</v>
      </c>
      <c r="BS22" s="93"/>
      <c r="BT22" s="93">
        <f>BT12</f>
        <v>-12845</v>
      </c>
      <c r="BU22" s="93"/>
      <c r="BV22" s="93">
        <f>BV12</f>
        <v>-5186</v>
      </c>
    </row>
    <row r="23" spans="2:74">
      <c r="B23" s="92" t="s">
        <v>625</v>
      </c>
      <c r="C23" s="92" t="s">
        <v>626</v>
      </c>
      <c r="D23" s="92"/>
      <c r="E23" s="92"/>
      <c r="F23" s="434">
        <v>11709</v>
      </c>
      <c r="G23" s="93">
        <v>13423</v>
      </c>
      <c r="H23" s="93">
        <v>33942</v>
      </c>
      <c r="I23" s="92"/>
      <c r="J23" s="93">
        <v>74953</v>
      </c>
      <c r="K23" s="93">
        <v>8240</v>
      </c>
      <c r="L23" s="93">
        <v>16199</v>
      </c>
      <c r="M23" s="93">
        <v>9408</v>
      </c>
      <c r="N23" s="93">
        <v>41106</v>
      </c>
      <c r="O23" s="93"/>
      <c r="P23" s="93">
        <v>80175</v>
      </c>
      <c r="Q23" s="93">
        <v>27915</v>
      </c>
      <c r="R23" s="93">
        <f t="shared" si="3"/>
        <v>12033</v>
      </c>
      <c r="S23" s="93">
        <f t="shared" si="3"/>
        <v>8564</v>
      </c>
      <c r="T23" s="93">
        <v>31663</v>
      </c>
      <c r="U23" s="93"/>
      <c r="V23" s="93">
        <v>88491</v>
      </c>
      <c r="W23" s="93">
        <v>26389</v>
      </c>
      <c r="X23" s="93">
        <v>17141</v>
      </c>
      <c r="Y23" s="93">
        <v>19622</v>
      </c>
      <c r="Z23" s="93">
        <v>25339</v>
      </c>
      <c r="AA23" s="93"/>
      <c r="AB23" s="93">
        <v>82614</v>
      </c>
      <c r="AC23" s="93">
        <v>-19656</v>
      </c>
      <c r="AD23" s="93">
        <v>6606</v>
      </c>
      <c r="AE23" s="93">
        <v>21204</v>
      </c>
      <c r="AF23" s="93">
        <v>47433</v>
      </c>
      <c r="AG23" s="93"/>
      <c r="AH23" s="93">
        <v>110004</v>
      </c>
      <c r="AI23" s="93">
        <v>15971.493696141246</v>
      </c>
      <c r="AJ23" s="93">
        <v>2840.3092457581733</v>
      </c>
      <c r="AK23" s="93">
        <v>6464.0903677502065</v>
      </c>
      <c r="AL23" s="93">
        <v>13156</v>
      </c>
      <c r="AM23" s="93"/>
      <c r="AN23" s="93">
        <v>30153</v>
      </c>
      <c r="AO23" s="93">
        <v>11972</v>
      </c>
      <c r="AP23" s="93">
        <v>3779</v>
      </c>
      <c r="AQ23" s="93">
        <v>5851</v>
      </c>
      <c r="AR23" s="93">
        <v>11972</v>
      </c>
      <c r="AS23" s="93"/>
      <c r="AT23" s="93">
        <f>AT13</f>
        <v>23078</v>
      </c>
      <c r="AU23" s="93">
        <v>2232</v>
      </c>
      <c r="AV23" s="93">
        <v>1085</v>
      </c>
      <c r="AW23" s="93">
        <v>8137</v>
      </c>
      <c r="AX23" s="93">
        <v>11624</v>
      </c>
      <c r="AY23" s="93"/>
      <c r="AZ23" s="93">
        <v>20442</v>
      </c>
      <c r="BA23" s="93">
        <v>4858</v>
      </c>
      <c r="BB23" s="93">
        <v>391</v>
      </c>
      <c r="BC23" s="93">
        <v>9880</v>
      </c>
      <c r="BD23" s="93">
        <v>8093</v>
      </c>
      <c r="BE23" s="93"/>
      <c r="BF23" s="93">
        <v>20423</v>
      </c>
      <c r="BG23" s="93"/>
      <c r="BH23" s="93"/>
      <c r="BI23" s="93"/>
      <c r="BJ23" s="93"/>
      <c r="BK23" s="93"/>
      <c r="BL23" s="93">
        <v>22333</v>
      </c>
      <c r="BM23" s="93"/>
      <c r="BN23" s="93">
        <v>22909</v>
      </c>
      <c r="BO23" s="93"/>
      <c r="BP23" s="93">
        <v>20404</v>
      </c>
      <c r="BQ23" s="93"/>
      <c r="BR23" s="93">
        <v>26343</v>
      </c>
      <c r="BS23" s="93"/>
      <c r="BT23" s="93">
        <v>25693</v>
      </c>
      <c r="BU23" s="93"/>
      <c r="BV23" s="93">
        <v>18847</v>
      </c>
    </row>
    <row r="24" spans="2:74">
      <c r="B24" s="92" t="str">
        <f>B14</f>
        <v>Ajuste amortização - IFRS 16</v>
      </c>
      <c r="C24" s="92" t="str">
        <f>C14</f>
        <v>Amortization Adjustment - IFRS 16</v>
      </c>
      <c r="D24" s="92"/>
      <c r="E24" s="92"/>
      <c r="F24" s="93">
        <v>0</v>
      </c>
      <c r="G24" s="93">
        <v>0</v>
      </c>
      <c r="H24" s="93">
        <v>0</v>
      </c>
      <c r="I24" s="92"/>
      <c r="J24" s="93">
        <v>0</v>
      </c>
      <c r="K24" s="93">
        <v>0</v>
      </c>
      <c r="L24" s="93" t="s">
        <v>76</v>
      </c>
      <c r="M24" s="93" t="s">
        <v>76</v>
      </c>
      <c r="N24" s="93">
        <v>0</v>
      </c>
      <c r="O24" s="93"/>
      <c r="P24" s="93" t="s">
        <v>76</v>
      </c>
      <c r="Q24" s="93" t="s">
        <v>76</v>
      </c>
      <c r="R24" s="93" t="str">
        <f>R14</f>
        <v>-</v>
      </c>
      <c r="S24" s="93" t="s">
        <v>76</v>
      </c>
      <c r="T24" s="93" t="s">
        <v>76</v>
      </c>
      <c r="U24" s="93"/>
      <c r="V24" s="93" t="s">
        <v>76</v>
      </c>
      <c r="W24" s="93" t="s">
        <v>76</v>
      </c>
      <c r="X24" s="93" t="s">
        <v>76</v>
      </c>
      <c r="Y24" s="93" t="s">
        <v>76</v>
      </c>
      <c r="Z24" s="93" t="s">
        <v>76</v>
      </c>
      <c r="AA24" s="93"/>
      <c r="AB24" s="93" t="s">
        <v>76</v>
      </c>
      <c r="AC24" s="93" t="s">
        <v>76</v>
      </c>
      <c r="AD24" s="93">
        <v>27027</v>
      </c>
      <c r="AE24" s="93" t="s">
        <v>76</v>
      </c>
      <c r="AF24" s="93" t="s">
        <v>76</v>
      </c>
      <c r="AG24" s="93"/>
      <c r="AH24" s="93">
        <v>71571.790786636324</v>
      </c>
      <c r="AI24" s="93">
        <v>30511.506303858754</v>
      </c>
      <c r="AJ24" s="93">
        <v>18774.690754241827</v>
      </c>
      <c r="AK24" s="93">
        <v>5735.9096322497935</v>
      </c>
      <c r="AL24" s="93">
        <v>16550</v>
      </c>
      <c r="AM24" s="93"/>
      <c r="AN24" s="93">
        <v>30096</v>
      </c>
      <c r="AO24" s="93">
        <v>0</v>
      </c>
      <c r="AP24" s="93">
        <v>0</v>
      </c>
      <c r="AQ24" s="93">
        <v>0</v>
      </c>
      <c r="AR24" s="93">
        <v>0</v>
      </c>
      <c r="AS24" s="93"/>
      <c r="AT24" s="93">
        <f>AT14</f>
        <v>0</v>
      </c>
      <c r="AU24" s="93" t="s">
        <v>76</v>
      </c>
      <c r="AV24" s="93" t="s">
        <v>76</v>
      </c>
      <c r="AW24" s="93" t="s">
        <v>76</v>
      </c>
      <c r="AX24" s="93" t="s">
        <v>76</v>
      </c>
      <c r="AY24" s="93"/>
      <c r="AZ24" s="93">
        <v>0</v>
      </c>
      <c r="BA24" s="93" t="s">
        <v>76</v>
      </c>
      <c r="BB24" s="93" t="s">
        <v>76</v>
      </c>
      <c r="BC24" s="93" t="s">
        <v>76</v>
      </c>
      <c r="BD24" s="93" t="s">
        <v>76</v>
      </c>
      <c r="BE24" s="93"/>
      <c r="BF24" s="93">
        <v>0</v>
      </c>
      <c r="BG24" s="93"/>
      <c r="BH24" s="93"/>
      <c r="BI24" s="93"/>
      <c r="BJ24" s="93"/>
      <c r="BK24" s="93"/>
      <c r="BL24" s="93">
        <v>0</v>
      </c>
      <c r="BM24" s="93"/>
      <c r="BN24" s="93">
        <v>0</v>
      </c>
      <c r="BO24" s="93"/>
      <c r="BP24" s="93">
        <v>0</v>
      </c>
      <c r="BQ24" s="93"/>
      <c r="BR24" s="93">
        <v>0</v>
      </c>
      <c r="BS24" s="93"/>
      <c r="BT24" s="93">
        <v>0</v>
      </c>
      <c r="BU24" s="93"/>
      <c r="BV24" s="93">
        <v>0</v>
      </c>
    </row>
    <row r="25" spans="2:74">
      <c r="B25" s="92" t="s">
        <v>462</v>
      </c>
      <c r="C25" s="92" t="s">
        <v>627</v>
      </c>
      <c r="D25" s="92"/>
      <c r="E25" s="92"/>
      <c r="F25" s="93">
        <v>0</v>
      </c>
      <c r="G25" s="93">
        <v>0</v>
      </c>
      <c r="H25" s="93">
        <v>0</v>
      </c>
      <c r="I25" s="92"/>
      <c r="J25" s="93">
        <v>1424</v>
      </c>
      <c r="K25" s="93">
        <v>1424</v>
      </c>
      <c r="L25" s="93" t="s">
        <v>76</v>
      </c>
      <c r="M25" s="93" t="s">
        <v>76</v>
      </c>
      <c r="N25" s="93">
        <v>0</v>
      </c>
      <c r="O25" s="93"/>
      <c r="P25" s="93">
        <v>58</v>
      </c>
      <c r="Q25" s="93">
        <v>58</v>
      </c>
      <c r="R25" s="93" t="s">
        <v>76</v>
      </c>
      <c r="S25" s="93" t="s">
        <v>76</v>
      </c>
      <c r="T25" s="93" t="s">
        <v>76</v>
      </c>
      <c r="U25" s="93"/>
      <c r="V25" s="93">
        <v>70</v>
      </c>
      <c r="W25" s="93">
        <v>70</v>
      </c>
      <c r="X25" s="93" t="s">
        <v>76</v>
      </c>
      <c r="Y25" s="93" t="s">
        <v>76</v>
      </c>
      <c r="Z25" s="93" t="s">
        <v>76</v>
      </c>
      <c r="AA25" s="93"/>
      <c r="AB25" s="93">
        <v>31</v>
      </c>
      <c r="AC25" s="93">
        <v>-2</v>
      </c>
      <c r="AD25" s="93">
        <v>0</v>
      </c>
      <c r="AE25" s="93">
        <v>-5</v>
      </c>
      <c r="AF25" s="93">
        <v>38</v>
      </c>
      <c r="AG25" s="93"/>
      <c r="AH25" s="93">
        <v>-11</v>
      </c>
      <c r="AI25" s="93">
        <v>119</v>
      </c>
      <c r="AJ25" s="93">
        <v>-154.28509011544338</v>
      </c>
      <c r="AK25" s="93">
        <v>-19.654525679402468</v>
      </c>
      <c r="AL25" s="93">
        <v>44</v>
      </c>
      <c r="AM25" s="93"/>
      <c r="AN25" s="93">
        <v>150</v>
      </c>
      <c r="AO25" s="93">
        <v>40</v>
      </c>
      <c r="AP25" s="93">
        <v>26</v>
      </c>
      <c r="AQ25" s="93">
        <v>23</v>
      </c>
      <c r="AR25" s="93">
        <v>40</v>
      </c>
      <c r="AS25" s="93"/>
      <c r="AT25" s="93">
        <v>-1102</v>
      </c>
      <c r="AU25" s="93">
        <v>42</v>
      </c>
      <c r="AV25" s="93">
        <v>-1174</v>
      </c>
      <c r="AW25" s="93">
        <v>-17</v>
      </c>
      <c r="AX25" s="93">
        <v>47</v>
      </c>
      <c r="AY25" s="93"/>
      <c r="AZ25" s="93">
        <v>-14671</v>
      </c>
      <c r="BA25" s="93">
        <v>28</v>
      </c>
      <c r="BB25" s="93">
        <v>-16096</v>
      </c>
      <c r="BC25" s="93">
        <v>656</v>
      </c>
      <c r="BD25" s="93">
        <v>741</v>
      </c>
      <c r="BE25" s="93"/>
      <c r="BF25" s="93">
        <v>4425</v>
      </c>
      <c r="BG25" s="93"/>
      <c r="BH25" s="93"/>
      <c r="BI25" s="93"/>
      <c r="BJ25" s="93"/>
      <c r="BK25" s="93"/>
      <c r="BL25" s="93">
        <v>511</v>
      </c>
      <c r="BM25" s="93"/>
      <c r="BN25" s="93">
        <v>4355</v>
      </c>
      <c r="BO25" s="93"/>
      <c r="BP25" s="93">
        <v>704</v>
      </c>
      <c r="BQ25" s="93"/>
      <c r="BR25" s="93">
        <v>0</v>
      </c>
      <c r="BS25" s="93"/>
      <c r="BT25" s="93">
        <v>0</v>
      </c>
      <c r="BU25" s="93"/>
      <c r="BV25" s="93">
        <v>0</v>
      </c>
    </row>
    <row r="26" spans="2:74">
      <c r="B26" s="92" t="s">
        <v>628</v>
      </c>
      <c r="C26" s="92" t="s">
        <v>629</v>
      </c>
      <c r="D26" s="92"/>
      <c r="E26" s="92"/>
      <c r="F26" s="93">
        <v>0</v>
      </c>
      <c r="G26" s="93">
        <v>0</v>
      </c>
      <c r="H26" s="93">
        <v>0</v>
      </c>
      <c r="I26" s="92"/>
      <c r="J26" s="93">
        <v>0</v>
      </c>
      <c r="K26" s="93">
        <v>0</v>
      </c>
      <c r="L26" s="93">
        <v>0</v>
      </c>
      <c r="M26" s="93" t="s">
        <v>76</v>
      </c>
      <c r="N26" s="93">
        <v>0</v>
      </c>
      <c r="O26" s="93"/>
      <c r="P26" s="93">
        <v>1859</v>
      </c>
      <c r="Q26" s="93" t="s">
        <v>76</v>
      </c>
      <c r="R26" s="93" t="s">
        <v>76</v>
      </c>
      <c r="S26" s="93" t="s">
        <v>76</v>
      </c>
      <c r="T26" s="93">
        <v>1859</v>
      </c>
      <c r="U26" s="93"/>
      <c r="V26" s="93">
        <v>-6232</v>
      </c>
      <c r="W26" s="93">
        <v>-1907</v>
      </c>
      <c r="X26" s="93">
        <v>-529</v>
      </c>
      <c r="Y26" s="93">
        <v>56</v>
      </c>
      <c r="Z26" s="93">
        <v>-3853</v>
      </c>
      <c r="AA26" s="93"/>
      <c r="AB26" s="93">
        <v>2883</v>
      </c>
      <c r="AC26" s="93">
        <v>6692</v>
      </c>
      <c r="AD26" s="93">
        <v>-1950</v>
      </c>
      <c r="AE26" s="93">
        <v>-2179</v>
      </c>
      <c r="AF26" s="93">
        <v>319</v>
      </c>
      <c r="AG26" s="93"/>
      <c r="AH26" s="93">
        <v>12667.58828</v>
      </c>
      <c r="AI26" s="93">
        <v>9708.216405447949</v>
      </c>
      <c r="AJ26" s="93">
        <v>-2725.7860581755417</v>
      </c>
      <c r="AK26" s="93">
        <v>5685.9501885378286</v>
      </c>
      <c r="AL26" s="93">
        <v>-1</v>
      </c>
      <c r="AM26" s="93"/>
      <c r="AN26" s="93">
        <v>-14</v>
      </c>
      <c r="AO26" s="93">
        <v>-1</v>
      </c>
      <c r="AP26" s="93">
        <v>-2</v>
      </c>
      <c r="AQ26" s="93">
        <v>-9</v>
      </c>
      <c r="AR26" s="93">
        <v>-1</v>
      </c>
      <c r="AS26" s="93"/>
      <c r="AT26" s="93">
        <v>-174</v>
      </c>
      <c r="AU26" s="93">
        <v>-39</v>
      </c>
      <c r="AV26" s="93">
        <v>-116</v>
      </c>
      <c r="AW26" s="93">
        <v>19</v>
      </c>
      <c r="AX26" s="93">
        <v>-38</v>
      </c>
      <c r="AY26" s="93"/>
      <c r="AZ26" s="93">
        <v>-35713</v>
      </c>
      <c r="BA26" s="93">
        <v>-26</v>
      </c>
      <c r="BB26" s="93">
        <v>-35637</v>
      </c>
      <c r="BC26" s="93">
        <v>-491</v>
      </c>
      <c r="BD26" s="93">
        <v>-491</v>
      </c>
      <c r="BE26" s="93"/>
      <c r="BF26" s="93">
        <v>0</v>
      </c>
      <c r="BG26" s="93"/>
      <c r="BH26" s="93"/>
      <c r="BI26" s="93"/>
      <c r="BJ26" s="93"/>
      <c r="BK26" s="93"/>
      <c r="BL26" s="93">
        <v>0</v>
      </c>
      <c r="BM26" s="93"/>
      <c r="BN26" s="93">
        <v>0</v>
      </c>
      <c r="BO26" s="93"/>
      <c r="BP26" s="93">
        <v>0</v>
      </c>
      <c r="BQ26" s="93"/>
      <c r="BR26" s="93">
        <v>0</v>
      </c>
      <c r="BS26" s="93"/>
      <c r="BT26" s="93">
        <v>0</v>
      </c>
      <c r="BU26" s="93"/>
      <c r="BV26" s="93">
        <v>0</v>
      </c>
    </row>
    <row r="27" spans="2:74">
      <c r="B27" s="92" t="s">
        <v>630</v>
      </c>
      <c r="C27" s="92" t="s">
        <v>631</v>
      </c>
      <c r="D27" s="92"/>
      <c r="E27" s="92"/>
      <c r="F27" s="93">
        <v>0</v>
      </c>
      <c r="G27" s="93">
        <v>0</v>
      </c>
      <c r="H27" s="93">
        <v>0</v>
      </c>
      <c r="I27" s="92"/>
      <c r="J27" s="93">
        <v>0</v>
      </c>
      <c r="K27" s="93">
        <v>0</v>
      </c>
      <c r="L27" s="93" t="s">
        <v>76</v>
      </c>
      <c r="M27" s="93" t="s">
        <v>76</v>
      </c>
      <c r="N27" s="93">
        <v>0</v>
      </c>
      <c r="O27" s="93"/>
      <c r="P27" s="93" t="s">
        <v>76</v>
      </c>
      <c r="Q27" s="93" t="s">
        <v>76</v>
      </c>
      <c r="R27" s="93" t="s">
        <v>76</v>
      </c>
      <c r="S27" s="93" t="s">
        <v>76</v>
      </c>
      <c r="T27" s="93" t="s">
        <v>76</v>
      </c>
      <c r="U27" s="93"/>
      <c r="V27" s="93" t="s">
        <v>76</v>
      </c>
      <c r="W27" s="93" t="s">
        <v>76</v>
      </c>
      <c r="X27" s="93" t="s">
        <v>76</v>
      </c>
      <c r="Y27" s="93" t="s">
        <v>76</v>
      </c>
      <c r="Z27" s="93" t="s">
        <v>76</v>
      </c>
      <c r="AA27" s="93"/>
      <c r="AB27" s="93">
        <v>17724</v>
      </c>
      <c r="AC27" s="93">
        <v>63197</v>
      </c>
      <c r="AD27" s="93">
        <v>-28540</v>
      </c>
      <c r="AE27" s="93">
        <v>-34081</v>
      </c>
      <c r="AF27" s="93">
        <v>17147</v>
      </c>
      <c r="AG27" s="93"/>
      <c r="AH27" s="93">
        <v>-72741.847651673612</v>
      </c>
      <c r="AI27" s="93">
        <v>57980.82569854139</v>
      </c>
      <c r="AJ27" s="93">
        <v>-111186.330550215</v>
      </c>
      <c r="AK27" s="93">
        <v>-11433.661679999997</v>
      </c>
      <c r="AL27" s="93">
        <v>-8103</v>
      </c>
      <c r="AM27" s="93"/>
      <c r="AN27" s="93">
        <v>-22070</v>
      </c>
      <c r="AO27" s="93">
        <v>-5411</v>
      </c>
      <c r="AP27" s="93">
        <v>-7821</v>
      </c>
      <c r="AQ27" s="93">
        <v>-27255</v>
      </c>
      <c r="AR27" s="93">
        <v>-5411</v>
      </c>
      <c r="AS27" s="93"/>
      <c r="AT27" s="93">
        <v>-8407</v>
      </c>
      <c r="AU27" s="93">
        <v>11670</v>
      </c>
      <c r="AV27" s="93">
        <v>8638</v>
      </c>
      <c r="AW27" s="93">
        <v>-18413</v>
      </c>
      <c r="AX27" s="93">
        <v>-13742</v>
      </c>
      <c r="AY27" s="93"/>
      <c r="AZ27" s="93">
        <v>9033</v>
      </c>
      <c r="BA27" s="93">
        <v>25697</v>
      </c>
      <c r="BB27" s="93">
        <v>-19672</v>
      </c>
      <c r="BC27" s="93">
        <v>946</v>
      </c>
      <c r="BD27" s="93">
        <v>946</v>
      </c>
      <c r="BE27" s="93"/>
      <c r="BF27" s="93">
        <v>7893</v>
      </c>
      <c r="BG27" s="93"/>
      <c r="BH27" s="93"/>
      <c r="BI27" s="93"/>
      <c r="BJ27" s="93"/>
      <c r="BK27" s="93"/>
      <c r="BL27" s="93">
        <v>257</v>
      </c>
      <c r="BM27" s="93"/>
      <c r="BN27" s="93">
        <v>3336</v>
      </c>
      <c r="BO27" s="93"/>
      <c r="BP27" s="93">
        <v>5823</v>
      </c>
      <c r="BQ27" s="93"/>
      <c r="BR27" s="93">
        <v>-15342</v>
      </c>
      <c r="BS27" s="93"/>
      <c r="BT27" s="93">
        <v>5068</v>
      </c>
      <c r="BU27" s="93"/>
      <c r="BV27" s="93">
        <v>-4426</v>
      </c>
    </row>
    <row r="28" spans="2:74">
      <c r="B28" s="92" t="s">
        <v>632</v>
      </c>
      <c r="C28" s="92" t="s">
        <v>633</v>
      </c>
      <c r="D28" s="92"/>
      <c r="E28" s="92"/>
      <c r="F28" s="433">
        <v>-21167</v>
      </c>
      <c r="G28" s="93">
        <v>7413</v>
      </c>
      <c r="H28" s="93">
        <v>16326</v>
      </c>
      <c r="I28" s="92"/>
      <c r="J28" s="93">
        <v>-114602</v>
      </c>
      <c r="K28" s="93">
        <v>-22108</v>
      </c>
      <c r="L28" s="93">
        <v>-54635.251000000004</v>
      </c>
      <c r="M28" s="93">
        <v>-35247.748999999996</v>
      </c>
      <c r="N28" s="93">
        <v>-2611</v>
      </c>
      <c r="O28" s="93"/>
      <c r="P28" s="93">
        <v>-39408</v>
      </c>
      <c r="Q28" s="93">
        <v>-32028</v>
      </c>
      <c r="R28" s="93">
        <v>-11186</v>
      </c>
      <c r="S28" s="93">
        <v>-3713</v>
      </c>
      <c r="T28" s="93">
        <v>7519</v>
      </c>
      <c r="U28" s="93"/>
      <c r="V28" s="93">
        <v>-30530</v>
      </c>
      <c r="W28" s="93">
        <v>52868</v>
      </c>
      <c r="X28" s="93">
        <v>-67197</v>
      </c>
      <c r="Y28" s="93">
        <v>2098</v>
      </c>
      <c r="Z28" s="93">
        <v>-18299</v>
      </c>
      <c r="AA28" s="93"/>
      <c r="AB28" s="93"/>
      <c r="AC28" s="93"/>
      <c r="AD28" s="93"/>
      <c r="AE28" s="93"/>
      <c r="AF28" s="93"/>
      <c r="AG28" s="93"/>
      <c r="AH28" s="93"/>
      <c r="AI28" s="93" t="s">
        <v>76</v>
      </c>
      <c r="AJ28" s="93" t="s">
        <v>76</v>
      </c>
      <c r="AK28" s="93" t="s">
        <v>76</v>
      </c>
      <c r="AL28" s="93" t="s">
        <v>76</v>
      </c>
      <c r="AM28" s="93"/>
      <c r="AN28" s="93" t="s">
        <v>76</v>
      </c>
      <c r="AO28" s="93" t="s">
        <v>76</v>
      </c>
      <c r="AP28" s="93" t="s">
        <v>76</v>
      </c>
      <c r="AQ28" s="93" t="s">
        <v>76</v>
      </c>
      <c r="AR28" s="93" t="s">
        <v>76</v>
      </c>
      <c r="AS28" s="93"/>
      <c r="AT28" s="93" t="s">
        <v>76</v>
      </c>
      <c r="AU28" s="93" t="s">
        <v>76</v>
      </c>
      <c r="AV28" s="93" t="s">
        <v>76</v>
      </c>
      <c r="AW28" s="93" t="s">
        <v>76</v>
      </c>
      <c r="AX28" s="93" t="s">
        <v>76</v>
      </c>
      <c r="AY28" s="93"/>
      <c r="AZ28" s="93" t="s">
        <v>76</v>
      </c>
      <c r="BA28" s="93" t="s">
        <v>76</v>
      </c>
      <c r="BB28" s="93" t="s">
        <v>76</v>
      </c>
      <c r="BC28" s="93" t="s">
        <v>76</v>
      </c>
      <c r="BD28" s="93" t="s">
        <v>76</v>
      </c>
      <c r="BE28" s="93"/>
      <c r="BF28" s="93"/>
      <c r="BG28" s="93"/>
      <c r="BH28" s="93"/>
      <c r="BI28" s="93"/>
      <c r="BJ28" s="93"/>
      <c r="BK28" s="93"/>
      <c r="BL28" s="93"/>
      <c r="BM28" s="93"/>
      <c r="BN28" s="93"/>
      <c r="BO28" s="93"/>
      <c r="BP28" s="93"/>
      <c r="BQ28" s="93"/>
      <c r="BR28" s="93"/>
      <c r="BS28" s="93"/>
      <c r="BT28" s="93"/>
      <c r="BU28" s="93"/>
      <c r="BV28" s="93"/>
    </row>
    <row r="29" spans="2:74">
      <c r="B29" s="92" t="s">
        <v>634</v>
      </c>
      <c r="C29" s="92" t="s">
        <v>635</v>
      </c>
      <c r="D29" s="92"/>
      <c r="E29" s="92"/>
      <c r="F29" s="433">
        <v>-5426</v>
      </c>
      <c r="G29" s="93">
        <v>-938.95551250033168</v>
      </c>
      <c r="H29" s="93">
        <v>41865.441852500328</v>
      </c>
      <c r="I29" s="92"/>
      <c r="J29" s="93">
        <v>112815</v>
      </c>
      <c r="K29" s="93">
        <v>41223</v>
      </c>
      <c r="L29" s="93">
        <v>15184</v>
      </c>
      <c r="M29" s="93">
        <v>23767</v>
      </c>
      <c r="N29" s="93">
        <v>32641</v>
      </c>
      <c r="O29" s="93"/>
      <c r="P29" s="93">
        <v>17041</v>
      </c>
      <c r="Q29" s="93">
        <v>13010.897905915055</v>
      </c>
      <c r="R29" s="93">
        <v>6617</v>
      </c>
      <c r="S29" s="93">
        <v>3423</v>
      </c>
      <c r="T29" s="93">
        <v>-6010</v>
      </c>
      <c r="U29" s="93"/>
      <c r="V29" s="93">
        <v>144458</v>
      </c>
      <c r="W29" s="93">
        <v>21066</v>
      </c>
      <c r="X29" s="93">
        <v>37407</v>
      </c>
      <c r="Y29" s="93">
        <v>-592</v>
      </c>
      <c r="Z29" s="93">
        <v>86577</v>
      </c>
      <c r="AA29" s="93"/>
      <c r="AB29" s="93"/>
      <c r="AC29" s="93"/>
      <c r="AD29" s="93"/>
      <c r="AE29" s="93">
        <v>95302</v>
      </c>
      <c r="AF29" s="93">
        <v>196269</v>
      </c>
      <c r="AG29" s="93"/>
      <c r="AH29" s="93"/>
      <c r="AI29" s="93" t="s">
        <v>76</v>
      </c>
      <c r="AJ29" s="93" t="s">
        <v>76</v>
      </c>
      <c r="AK29" s="93" t="s">
        <v>76</v>
      </c>
      <c r="AL29" s="93" t="s">
        <v>76</v>
      </c>
      <c r="AM29" s="93"/>
      <c r="AN29" s="93" t="s">
        <v>76</v>
      </c>
      <c r="AO29" s="93" t="s">
        <v>76</v>
      </c>
      <c r="AP29" s="93" t="s">
        <v>76</v>
      </c>
      <c r="AQ29" s="93" t="s">
        <v>76</v>
      </c>
      <c r="AR29" s="93" t="s">
        <v>76</v>
      </c>
      <c r="AS29" s="93"/>
      <c r="AT29" s="93" t="s">
        <v>76</v>
      </c>
      <c r="AU29" s="93" t="s">
        <v>76</v>
      </c>
      <c r="AV29" s="93" t="s">
        <v>76</v>
      </c>
      <c r="AW29" s="93" t="s">
        <v>76</v>
      </c>
      <c r="AX29" s="93" t="s">
        <v>76</v>
      </c>
      <c r="AY29" s="93"/>
      <c r="AZ29" s="93" t="s">
        <v>76</v>
      </c>
      <c r="BA29" s="93" t="s">
        <v>76</v>
      </c>
      <c r="BB29" s="93" t="s">
        <v>76</v>
      </c>
      <c r="BC29" s="93" t="s">
        <v>76</v>
      </c>
      <c r="BD29" s="93" t="s">
        <v>76</v>
      </c>
      <c r="BE29" s="93"/>
      <c r="BF29" s="93"/>
      <c r="BG29" s="93"/>
      <c r="BH29" s="93"/>
      <c r="BI29" s="93"/>
      <c r="BJ29" s="93"/>
      <c r="BK29" s="93"/>
      <c r="BL29" s="93"/>
      <c r="BM29" s="93"/>
      <c r="BN29" s="93"/>
      <c r="BO29" s="93"/>
      <c r="BP29" s="93"/>
      <c r="BQ29" s="93"/>
      <c r="BR29" s="93"/>
      <c r="BS29" s="93"/>
      <c r="BT29" s="93"/>
      <c r="BU29" s="93"/>
      <c r="BV29" s="93"/>
    </row>
    <row r="30" spans="2:74">
      <c r="B30" s="92" t="s">
        <v>636</v>
      </c>
      <c r="C30" s="92" t="s">
        <v>637</v>
      </c>
      <c r="D30" s="92"/>
      <c r="E30" s="92"/>
      <c r="F30" s="433">
        <v>-3133</v>
      </c>
      <c r="G30" s="93">
        <v>3193.1273199999996</v>
      </c>
      <c r="H30" s="93">
        <v>9580.0267500000009</v>
      </c>
      <c r="I30" s="92"/>
      <c r="J30" s="93">
        <v>-12312</v>
      </c>
      <c r="K30" s="93">
        <v>-3876</v>
      </c>
      <c r="L30" s="93">
        <v>-8150.9649100000024</v>
      </c>
      <c r="M30" s="93">
        <v>1476.9674200000022</v>
      </c>
      <c r="N30" s="93">
        <v>-1762.0025100000003</v>
      </c>
      <c r="O30" s="93"/>
      <c r="P30" s="93">
        <v>34285</v>
      </c>
      <c r="Q30" s="93">
        <v>13123</v>
      </c>
      <c r="R30" s="93">
        <v>9451</v>
      </c>
      <c r="S30" s="93">
        <v>8335</v>
      </c>
      <c r="T30" s="93">
        <v>3375</v>
      </c>
      <c r="U30" s="93"/>
      <c r="V30" s="93">
        <v>61650</v>
      </c>
      <c r="W30" s="93">
        <v>41641</v>
      </c>
      <c r="X30" s="93">
        <v>11927</v>
      </c>
      <c r="Y30" s="93">
        <v>3492</v>
      </c>
      <c r="Z30" s="93">
        <v>4589</v>
      </c>
      <c r="AA30" s="93"/>
      <c r="AB30" s="93">
        <v>-45301</v>
      </c>
      <c r="AC30" s="93">
        <v>-5167</v>
      </c>
      <c r="AD30" s="93">
        <v>-24225</v>
      </c>
      <c r="AE30" s="93">
        <v>-18097</v>
      </c>
      <c r="AF30" s="93">
        <v>2189</v>
      </c>
      <c r="AG30" s="93"/>
      <c r="AH30" s="93">
        <v>-78356.693030000009</v>
      </c>
      <c r="AI30" s="93">
        <v>-43725.237910000011</v>
      </c>
      <c r="AJ30" s="93">
        <v>-19525.048799999997</v>
      </c>
      <c r="AK30" s="93">
        <v>-4602.5646000000015</v>
      </c>
      <c r="AL30" s="93">
        <v>-10504</v>
      </c>
      <c r="AM30" s="93"/>
      <c r="AN30" s="93">
        <v>-25026</v>
      </c>
      <c r="AO30" s="93">
        <v>2849</v>
      </c>
      <c r="AP30" s="93">
        <v>-21412</v>
      </c>
      <c r="AQ30" s="93">
        <v>-7702</v>
      </c>
      <c r="AR30" s="93">
        <v>2849</v>
      </c>
      <c r="AS30" s="93"/>
      <c r="AT30" s="93">
        <v>4476</v>
      </c>
      <c r="AU30" s="93">
        <v>-3086</v>
      </c>
      <c r="AV30" s="93">
        <v>1684</v>
      </c>
      <c r="AW30" s="93">
        <v>8011</v>
      </c>
      <c r="AX30" s="93">
        <v>-2133</v>
      </c>
      <c r="AY30" s="93"/>
      <c r="AZ30" s="93">
        <v>-5247</v>
      </c>
      <c r="BA30" s="93">
        <v>-3598</v>
      </c>
      <c r="BB30" s="93">
        <v>5324</v>
      </c>
      <c r="BC30" s="93">
        <v>996</v>
      </c>
      <c r="BD30" s="93">
        <v>996</v>
      </c>
      <c r="BE30" s="93"/>
      <c r="BF30" s="93">
        <v>10882</v>
      </c>
      <c r="BG30" s="93"/>
      <c r="BH30" s="93"/>
      <c r="BI30" s="93"/>
      <c r="BJ30" s="93"/>
      <c r="BK30" s="93"/>
      <c r="BL30" s="93">
        <v>-574</v>
      </c>
      <c r="BM30" s="93"/>
      <c r="BN30" s="93">
        <v>6080</v>
      </c>
      <c r="BO30" s="93"/>
      <c r="BP30" s="93">
        <v>4816</v>
      </c>
      <c r="BQ30" s="93"/>
      <c r="BR30" s="93">
        <v>-17998</v>
      </c>
      <c r="BS30" s="93"/>
      <c r="BT30" s="93">
        <v>-8350</v>
      </c>
      <c r="BU30" s="93"/>
      <c r="BV30" s="93">
        <v>-1808</v>
      </c>
    </row>
    <row r="31" spans="2:74" ht="14.4" thickBot="1">
      <c r="B31" s="90" t="s">
        <v>638</v>
      </c>
      <c r="C31" s="90" t="s">
        <v>638</v>
      </c>
      <c r="D31" s="92"/>
      <c r="E31" s="92"/>
      <c r="F31" s="91">
        <v>0</v>
      </c>
      <c r="G31" s="91">
        <v>0</v>
      </c>
      <c r="H31" s="91">
        <v>0</v>
      </c>
      <c r="I31" s="92"/>
      <c r="J31" s="91">
        <v>0</v>
      </c>
      <c r="K31" s="91">
        <v>0</v>
      </c>
      <c r="L31" s="91" t="s">
        <v>76</v>
      </c>
      <c r="M31" s="91" t="s">
        <v>76</v>
      </c>
      <c r="N31" s="91" t="s">
        <v>76</v>
      </c>
      <c r="O31" s="93"/>
      <c r="P31" s="91" t="s">
        <v>76</v>
      </c>
      <c r="Q31" s="91" t="s">
        <v>76</v>
      </c>
      <c r="R31" s="91" t="s">
        <v>76</v>
      </c>
      <c r="S31" s="91" t="s">
        <v>76</v>
      </c>
      <c r="T31" s="91" t="s">
        <v>76</v>
      </c>
      <c r="U31" s="93"/>
      <c r="V31" s="91"/>
      <c r="W31" s="91" t="s">
        <v>76</v>
      </c>
      <c r="X31" s="91" t="s">
        <v>76</v>
      </c>
      <c r="Y31" s="91" t="s">
        <v>76</v>
      </c>
      <c r="Z31" s="91" t="s">
        <v>76</v>
      </c>
      <c r="AA31" s="93"/>
      <c r="AB31" s="91" t="s">
        <v>76</v>
      </c>
      <c r="AC31" s="91" t="s">
        <v>76</v>
      </c>
      <c r="AD31" s="91" t="s">
        <v>76</v>
      </c>
      <c r="AE31" s="91" t="s">
        <v>76</v>
      </c>
      <c r="AF31" s="91" t="s">
        <v>76</v>
      </c>
      <c r="AG31" s="93"/>
      <c r="AH31" s="91">
        <v>0</v>
      </c>
      <c r="AI31" s="91"/>
      <c r="AJ31" s="91" t="s">
        <v>76</v>
      </c>
      <c r="AK31" s="91" t="s">
        <v>76</v>
      </c>
      <c r="AL31" s="91" t="s">
        <v>76</v>
      </c>
      <c r="AM31" s="93"/>
      <c r="AN31" s="91">
        <v>0</v>
      </c>
      <c r="AO31" s="91" t="s">
        <v>76</v>
      </c>
      <c r="AP31" s="91" t="s">
        <v>76</v>
      </c>
      <c r="AQ31" s="91" t="s">
        <v>76</v>
      </c>
      <c r="AR31" s="91" t="s">
        <v>76</v>
      </c>
      <c r="AS31" s="93"/>
      <c r="AT31" s="91">
        <v>0</v>
      </c>
      <c r="AU31" s="91" t="s">
        <v>76</v>
      </c>
      <c r="AV31" s="91" t="s">
        <v>76</v>
      </c>
      <c r="AW31" s="91" t="s">
        <v>76</v>
      </c>
      <c r="AX31" s="91" t="s">
        <v>76</v>
      </c>
      <c r="AY31" s="93"/>
      <c r="AZ31" s="91">
        <v>11</v>
      </c>
      <c r="BA31" s="91" t="s">
        <v>76</v>
      </c>
      <c r="BB31" s="91" t="s">
        <v>76</v>
      </c>
      <c r="BC31" s="91" t="s">
        <v>76</v>
      </c>
      <c r="BD31" s="91" t="s">
        <v>76</v>
      </c>
      <c r="BE31" s="93"/>
      <c r="BF31" s="91">
        <v>-899</v>
      </c>
      <c r="BG31" s="93"/>
      <c r="BH31" s="93"/>
      <c r="BI31" s="93"/>
      <c r="BJ31" s="93"/>
      <c r="BK31" s="93"/>
      <c r="BL31" s="91">
        <v>2539</v>
      </c>
      <c r="BM31" s="93"/>
      <c r="BN31" s="91">
        <v>3783.4389999999999</v>
      </c>
      <c r="BO31" s="93"/>
      <c r="BP31" s="91" t="s">
        <v>76</v>
      </c>
      <c r="BQ31" s="93"/>
      <c r="BR31" s="98" t="s">
        <v>76</v>
      </c>
      <c r="BS31" s="93"/>
      <c r="BT31" s="98" t="s">
        <v>76</v>
      </c>
      <c r="BU31" s="93"/>
      <c r="BV31" s="98" t="s">
        <v>76</v>
      </c>
    </row>
    <row r="32" spans="2:74" ht="14.4" thickBot="1">
      <c r="B32" s="87" t="s">
        <v>639</v>
      </c>
      <c r="C32" s="87" t="s">
        <v>640</v>
      </c>
      <c r="D32" s="300"/>
      <c r="E32" s="300"/>
      <c r="F32" s="94">
        <f>SUM(F20:F31)</f>
        <v>-28566</v>
      </c>
      <c r="G32" s="94">
        <f>SUM(G20:G31)</f>
        <v>6995.1718074996679</v>
      </c>
      <c r="H32" s="94">
        <f>SUM(H20:H31)</f>
        <v>64348.468602500332</v>
      </c>
      <c r="I32" s="300"/>
      <c r="J32" s="94">
        <f>SUM(J20:J31)</f>
        <v>267322</v>
      </c>
      <c r="K32" s="94">
        <f>SUM(K20:K31)</f>
        <v>72043</v>
      </c>
      <c r="L32" s="94">
        <f>SUM(L20:L31)</f>
        <v>-5088.1729099999939</v>
      </c>
      <c r="M32" s="94">
        <f>SUM(M20:M31)</f>
        <v>31011.049419999974</v>
      </c>
      <c r="N32" s="94">
        <f>SUM(N20:N31)</f>
        <v>169356.99749000001</v>
      </c>
      <c r="O32" s="196"/>
      <c r="P32" s="94">
        <f>SUM(P20:P31)</f>
        <v>279817</v>
      </c>
      <c r="Q32" s="94">
        <f>SUM(Q20:Q31)</f>
        <v>263398.89790591504</v>
      </c>
      <c r="R32" s="94">
        <f>SUM(R20:R31)</f>
        <v>5609</v>
      </c>
      <c r="S32" s="94">
        <f>SUM(S20:S31)</f>
        <v>-12616</v>
      </c>
      <c r="T32" s="94">
        <f t="shared" ref="T32:BV32" si="4">SUM(T20:T31)</f>
        <v>23424</v>
      </c>
      <c r="U32" s="196"/>
      <c r="V32" s="94">
        <f t="shared" si="4"/>
        <v>533730</v>
      </c>
      <c r="W32" s="94">
        <f t="shared" si="4"/>
        <v>365282</v>
      </c>
      <c r="X32" s="94">
        <f t="shared" si="4"/>
        <v>44175</v>
      </c>
      <c r="Y32" s="94">
        <f t="shared" si="4"/>
        <v>17128</v>
      </c>
      <c r="Z32" s="94">
        <f t="shared" si="4"/>
        <v>107143</v>
      </c>
      <c r="AA32" s="196"/>
      <c r="AB32" s="94">
        <f t="shared" si="4"/>
        <v>748128</v>
      </c>
      <c r="AC32" s="94">
        <f t="shared" si="4"/>
        <v>56516</v>
      </c>
      <c r="AD32" s="94">
        <f t="shared" si="4"/>
        <v>160672</v>
      </c>
      <c r="AE32" s="94">
        <f t="shared" si="4"/>
        <v>435592</v>
      </c>
      <c r="AF32" s="94">
        <f t="shared" si="4"/>
        <v>386918</v>
      </c>
      <c r="AG32" s="196"/>
      <c r="AH32" s="94">
        <f t="shared" si="4"/>
        <v>437252.8383849627</v>
      </c>
      <c r="AI32" s="94">
        <f t="shared" si="4"/>
        <v>146662.80419398932</v>
      </c>
      <c r="AJ32" s="94">
        <f t="shared" si="4"/>
        <v>102289.54950149401</v>
      </c>
      <c r="AK32" s="94">
        <f t="shared" si="4"/>
        <v>48492.644700649034</v>
      </c>
      <c r="AL32" s="94">
        <f t="shared" si="4"/>
        <v>68235</v>
      </c>
      <c r="AM32" s="196"/>
      <c r="AN32" s="94">
        <f t="shared" si="4"/>
        <v>177573</v>
      </c>
      <c r="AO32" s="94">
        <f t="shared" si="4"/>
        <v>57439</v>
      </c>
      <c r="AP32" s="94">
        <f t="shared" si="4"/>
        <v>7799</v>
      </c>
      <c r="AQ32" s="94">
        <f t="shared" si="4"/>
        <v>13213</v>
      </c>
      <c r="AR32" s="94">
        <f t="shared" si="4"/>
        <v>57439</v>
      </c>
      <c r="AS32" s="196"/>
      <c r="AT32" s="94">
        <f t="shared" si="4"/>
        <v>204747</v>
      </c>
      <c r="AU32" s="94">
        <f t="shared" si="4"/>
        <v>33191</v>
      </c>
      <c r="AV32" s="94">
        <f t="shared" si="4"/>
        <v>18493</v>
      </c>
      <c r="AW32" s="94">
        <f t="shared" si="4"/>
        <v>22600</v>
      </c>
      <c r="AX32" s="94">
        <f t="shared" si="4"/>
        <v>127023</v>
      </c>
      <c r="AY32" s="196"/>
      <c r="AZ32" s="94">
        <f t="shared" si="4"/>
        <v>134668</v>
      </c>
      <c r="BA32" s="94">
        <f t="shared" si="4"/>
        <v>68639</v>
      </c>
      <c r="BB32" s="94">
        <f t="shared" si="4"/>
        <v>12615</v>
      </c>
      <c r="BC32" s="94">
        <f t="shared" si="4"/>
        <v>30311</v>
      </c>
      <c r="BD32" s="94">
        <f t="shared" si="4"/>
        <v>32789</v>
      </c>
      <c r="BE32" s="196"/>
      <c r="BF32" s="94">
        <f t="shared" si="4"/>
        <v>42539</v>
      </c>
      <c r="BG32" s="220"/>
      <c r="BH32" s="220"/>
      <c r="BI32" s="220"/>
      <c r="BJ32" s="220"/>
      <c r="BK32" s="196"/>
      <c r="BL32" s="94">
        <f t="shared" si="4"/>
        <v>46</v>
      </c>
      <c r="BM32" s="196"/>
      <c r="BN32" s="94">
        <f t="shared" si="4"/>
        <v>198396.34701000003</v>
      </c>
      <c r="BO32" s="196"/>
      <c r="BP32" s="94">
        <f t="shared" si="4"/>
        <v>4383.4626700000008</v>
      </c>
      <c r="BQ32" s="196"/>
      <c r="BR32" s="94">
        <f t="shared" si="4"/>
        <v>30296</v>
      </c>
      <c r="BS32" s="196"/>
      <c r="BT32" s="94">
        <f t="shared" si="4"/>
        <v>9192</v>
      </c>
      <c r="BU32" s="196"/>
      <c r="BV32" s="94">
        <f t="shared" si="4"/>
        <v>12812</v>
      </c>
    </row>
    <row r="33" spans="2:74" ht="14.4" thickBot="1">
      <c r="B33" s="87" t="s">
        <v>641</v>
      </c>
      <c r="C33" s="87" t="s">
        <v>642</v>
      </c>
      <c r="D33" s="300"/>
      <c r="E33" s="300"/>
      <c r="F33" s="227">
        <f>IF('Income Statement'!F24=0,0,F32/'Income Statement'!F24)</f>
        <v>-0.1710713066599594</v>
      </c>
      <c r="G33" s="227">
        <f>G32/'Income Statement'!G24</f>
        <v>3.8090728348169935E-2</v>
      </c>
      <c r="H33" s="227">
        <f>H32/'Income Statement'!H24</f>
        <v>0.22448993557317057</v>
      </c>
      <c r="I33" s="300"/>
      <c r="J33" s="227">
        <f>J32/'Income Statement'!N24</f>
        <v>0.21674569301022262</v>
      </c>
      <c r="K33" s="227">
        <f>K32/'Income Statement'!J24</f>
        <v>0.19855253403005724</v>
      </c>
      <c r="L33" s="227">
        <f>L32/'Income Statement'!K24</f>
        <v>-2.2620737238478815E-2</v>
      </c>
      <c r="M33" s="227">
        <f>M32/'Income Statement'!L24</f>
        <v>-0.13222760043777995</v>
      </c>
      <c r="N33" s="227">
        <f>N32/'Income Statement'!M24</f>
        <v>0.37041564777956643</v>
      </c>
      <c r="O33" s="303"/>
      <c r="P33" s="227">
        <f>P32/'Income Statement'!T24</f>
        <v>0.25321453424658774</v>
      </c>
      <c r="Q33" s="227">
        <f>Q32/'Income Statement'!P24</f>
        <v>0.47738639444155173</v>
      </c>
      <c r="R33" s="227">
        <f>R32/'Income Statement'!Q24</f>
        <v>4.2183398888446008E-2</v>
      </c>
      <c r="S33" s="227">
        <f>S32/'Income Statement'!R24</f>
        <v>-8.1034383089146816E-2</v>
      </c>
      <c r="T33" s="227">
        <f>T32/'Income Statement'!S24</f>
        <v>8.8508348667878323E-2</v>
      </c>
      <c r="U33" s="303"/>
      <c r="V33" s="227">
        <f>V32/'Income Statement'!Z24</f>
        <v>0.38694845544687967</v>
      </c>
      <c r="W33" s="227">
        <f>W32/'Income Statement'!V24</f>
        <v>0.57836586570737325</v>
      </c>
      <c r="X33" s="227">
        <f>X32/'Income Statement'!W24</f>
        <v>0.17726938927836211</v>
      </c>
      <c r="Y33" s="227">
        <f>Y32/'Income Statement'!X24</f>
        <v>9.1482043284124168E-2</v>
      </c>
      <c r="Z33" s="227">
        <f>Z32/'Income Statement'!Y24</f>
        <v>0.3395694808034837</v>
      </c>
      <c r="AA33" s="303"/>
      <c r="AB33" s="227">
        <f>AB32/'Income Statement'!AF24</f>
        <v>0.37722267406125187</v>
      </c>
      <c r="AC33" s="227">
        <f>AC32/'Income Statement'!AB24</f>
        <v>0.13454140321474822</v>
      </c>
      <c r="AD33" s="227">
        <f>AD32/'Income Statement'!AC24</f>
        <v>0.4201256151323875</v>
      </c>
      <c r="AE33" s="227">
        <f>AE32/'Income Statement'!AD24</f>
        <v>0.65444492855962377</v>
      </c>
      <c r="AF33" s="227">
        <f>AF32/'Income Statement'!AE24</f>
        <v>0.75106228926490937</v>
      </c>
      <c r="AG33" s="303"/>
      <c r="AH33" s="227">
        <f>AH32/'Income Statement'!AL24</f>
        <v>0.35650542837443766</v>
      </c>
      <c r="AI33" s="227">
        <f>AI32/'Income Statement'!AH24</f>
        <v>0.35332431736905212</v>
      </c>
      <c r="AJ33" s="227">
        <f>AJ32/'Income Statement'!AI24</f>
        <v>0.28304242058228579</v>
      </c>
      <c r="AK33" s="227">
        <f>AK32/'Income Statement'!AJ24</f>
        <v>0.28840807130201224</v>
      </c>
      <c r="AL33" s="227">
        <f>AL32/'Income Statement'!AK24</f>
        <v>0.22103125242944879</v>
      </c>
      <c r="AM33" s="303"/>
      <c r="AN33" s="227">
        <f>AN32/'Income Statement'!AL24</f>
        <v>0.14478062318945745</v>
      </c>
      <c r="AO33" s="227">
        <f>AO32/'Income Statement'!AN24</f>
        <v>0.23587458678110179</v>
      </c>
      <c r="AP33" s="227">
        <f>AP32/'Income Statement'!AO24</f>
        <v>6.5046956579759466E-2</v>
      </c>
      <c r="AQ33" s="227">
        <f>AQ32/'Income Statement'!AP24</f>
        <v>0.10162908039257915</v>
      </c>
      <c r="AR33" s="227">
        <f>AR32/'Income Statement'!AQ24</f>
        <v>0.25890567177365192</v>
      </c>
      <c r="AS33" s="303"/>
      <c r="AT33" s="227">
        <f>AT32/'Income Statement'!AX24</f>
        <v>0.34714060460148183</v>
      </c>
      <c r="AU33" s="227">
        <f>AU32/'Income Statement'!AT24</f>
        <v>0.16712319110582974</v>
      </c>
      <c r="AV33" s="227">
        <f>AV32/'Income Statement'!AU24</f>
        <v>0.59882779612719383</v>
      </c>
      <c r="AW33" s="227">
        <f>AW32/'Income Statement'!AV24</f>
        <v>0.25219836629022901</v>
      </c>
      <c r="AX33" s="227">
        <f>AX32/'Income Statement'!AW24</f>
        <v>0.46921474323455753</v>
      </c>
      <c r="AY33" s="303"/>
      <c r="AZ33" s="227">
        <f>AZ32/'Income Statement'!BD24</f>
        <v>0.33951342493382075</v>
      </c>
      <c r="BA33" s="227">
        <f>BA32/'Income Statement'!AZ24</f>
        <v>0.39988231730052198</v>
      </c>
      <c r="BB33" s="227">
        <f>BB32/'Income Statement'!BA24</f>
        <v>0.25027775573367195</v>
      </c>
      <c r="BC33" s="227">
        <f>BC32/'Income Statement'!BB24</f>
        <v>0.40062649519554844</v>
      </c>
      <c r="BD33" s="227">
        <f>BD32/'Income Statement'!BC24</f>
        <v>0.33140621999413783</v>
      </c>
      <c r="BE33" s="303"/>
      <c r="BF33" s="227">
        <f>BF32/'Income Statement'!AX24</f>
        <v>7.212322612366695E-2</v>
      </c>
      <c r="BG33" s="317"/>
      <c r="BH33" s="317"/>
      <c r="BI33" s="317"/>
      <c r="BJ33" s="317"/>
      <c r="BK33" s="303"/>
      <c r="BL33" s="227">
        <f>BL32/'Income Statement'!BP24</f>
        <v>3.3077105609445671E-4</v>
      </c>
      <c r="BM33" s="303"/>
      <c r="BN33" s="227">
        <f>BN32/'Income Statement'!BV24</f>
        <v>0.44334982769322195</v>
      </c>
      <c r="BO33" s="303"/>
      <c r="BP33" s="227">
        <f>BP32/'Income Statement'!CB24</f>
        <v>2.6712143022547232E-2</v>
      </c>
      <c r="BQ33" s="303"/>
      <c r="BR33" s="227">
        <f>BR32/'Income Statement'!CH24</f>
        <v>9.7006800978521199E-2</v>
      </c>
      <c r="BS33" s="303"/>
      <c r="BT33" s="227">
        <f>BT32/'Income Statement'!CN24</f>
        <v>5.8875900720576461E-2</v>
      </c>
      <c r="BU33" s="303"/>
      <c r="BV33" s="227">
        <f>BV32/'Income Statement'!CT24</f>
        <v>0.12645209684264549</v>
      </c>
    </row>
    <row r="34" spans="2:74" s="27" customFormat="1">
      <c r="B34" s="25"/>
      <c r="C34" s="25"/>
      <c r="D34" s="301"/>
      <c r="E34" s="301"/>
      <c r="F34" s="301"/>
      <c r="G34" s="225"/>
      <c r="H34" s="225"/>
      <c r="I34" s="301"/>
      <c r="J34" s="225"/>
      <c r="K34" s="225"/>
      <c r="L34" s="225"/>
      <c r="M34" s="26"/>
      <c r="N34" s="26"/>
      <c r="O34" s="304"/>
      <c r="P34" s="26"/>
      <c r="Q34" s="26"/>
      <c r="R34" s="26"/>
      <c r="S34" s="26"/>
      <c r="T34" s="26"/>
      <c r="U34" s="304"/>
      <c r="V34" s="26"/>
      <c r="W34" s="26"/>
      <c r="X34" s="26"/>
      <c r="Y34" s="26"/>
      <c r="Z34" s="26"/>
      <c r="AA34" s="304"/>
      <c r="AB34" s="26"/>
      <c r="AC34" s="26"/>
      <c r="AD34" s="26"/>
      <c r="AE34" s="26"/>
      <c r="AF34" s="26"/>
      <c r="AG34" s="304"/>
      <c r="AH34" s="26"/>
      <c r="AI34" s="26"/>
      <c r="AJ34" s="26"/>
      <c r="AK34" s="26"/>
      <c r="AL34" s="26"/>
      <c r="AM34" s="304"/>
      <c r="AN34" s="26"/>
      <c r="AO34" s="26"/>
      <c r="AP34" s="26"/>
      <c r="AQ34" s="26"/>
      <c r="AR34" s="26"/>
      <c r="AS34" s="304"/>
      <c r="AT34" s="26"/>
      <c r="AU34" s="26"/>
      <c r="AV34" s="26"/>
      <c r="AW34" s="26"/>
      <c r="AX34" s="26"/>
      <c r="AY34" s="304"/>
      <c r="AZ34" s="26"/>
      <c r="BA34" s="26"/>
      <c r="BB34" s="26"/>
      <c r="BC34" s="26"/>
      <c r="BD34" s="26"/>
      <c r="BE34" s="304"/>
      <c r="BF34" s="26"/>
      <c r="BG34" s="26"/>
      <c r="BH34" s="26"/>
      <c r="BI34" s="26"/>
      <c r="BJ34" s="26"/>
      <c r="BK34" s="304"/>
      <c r="BL34" s="26"/>
      <c r="BM34" s="304"/>
      <c r="BN34" s="26"/>
      <c r="BO34" s="304"/>
      <c r="BP34" s="26"/>
      <c r="BQ34" s="304"/>
      <c r="BR34" s="26"/>
      <c r="BS34" s="304"/>
      <c r="BT34" s="26"/>
      <c r="BU34" s="304"/>
      <c r="BV34" s="26"/>
    </row>
    <row r="35" spans="2:74" ht="14.4" thickBot="1">
      <c r="B35" s="229" t="s">
        <v>643</v>
      </c>
      <c r="C35" s="230"/>
      <c r="D35" s="302"/>
      <c r="E35" s="302"/>
      <c r="F35" s="192" t="s">
        <v>200</v>
      </c>
      <c r="G35" s="192" t="s">
        <v>201</v>
      </c>
      <c r="H35" s="192" t="s">
        <v>202</v>
      </c>
      <c r="I35" s="302"/>
      <c r="J35" s="231">
        <v>2025</v>
      </c>
      <c r="K35" s="231" t="s">
        <v>203</v>
      </c>
      <c r="L35" s="231" t="s">
        <v>204</v>
      </c>
      <c r="M35" s="231" t="s">
        <v>205</v>
      </c>
      <c r="N35" s="231" t="s">
        <v>206</v>
      </c>
      <c r="O35" s="270"/>
      <c r="P35" s="231">
        <v>2024</v>
      </c>
      <c r="Q35" s="231" t="s">
        <v>208</v>
      </c>
      <c r="R35" s="231" t="s">
        <v>209</v>
      </c>
      <c r="S35" s="231" t="s">
        <v>210</v>
      </c>
      <c r="T35" s="231" t="s">
        <v>211</v>
      </c>
      <c r="U35" s="270"/>
      <c r="V35" s="231">
        <v>2023</v>
      </c>
      <c r="W35" s="231" t="s">
        <v>212</v>
      </c>
      <c r="X35" s="231" t="s">
        <v>213</v>
      </c>
      <c r="Y35" s="231" t="s">
        <v>214</v>
      </c>
      <c r="Z35" s="231" t="s">
        <v>215</v>
      </c>
      <c r="AA35" s="270"/>
      <c r="AB35" s="231">
        <v>2022</v>
      </c>
      <c r="AC35" s="231" t="s">
        <v>216</v>
      </c>
      <c r="AD35" s="231" t="s">
        <v>217</v>
      </c>
      <c r="AE35" s="231" t="s">
        <v>218</v>
      </c>
      <c r="AF35" s="231" t="s">
        <v>219</v>
      </c>
      <c r="AG35" s="270"/>
      <c r="AH35" s="231">
        <v>2021</v>
      </c>
      <c r="AI35" s="231" t="s">
        <v>220</v>
      </c>
      <c r="AJ35" s="231" t="s">
        <v>221</v>
      </c>
      <c r="AK35" s="231" t="s">
        <v>222</v>
      </c>
      <c r="AL35" s="231" t="s">
        <v>223</v>
      </c>
      <c r="AM35" s="270"/>
      <c r="AN35" s="231">
        <v>2020</v>
      </c>
      <c r="AO35" s="231" t="s">
        <v>224</v>
      </c>
      <c r="AP35" s="231" t="s">
        <v>225</v>
      </c>
      <c r="AQ35" s="231" t="s">
        <v>226</v>
      </c>
      <c r="AR35" s="231" t="s">
        <v>227</v>
      </c>
      <c r="AS35" s="270"/>
      <c r="AT35" s="231">
        <v>2019</v>
      </c>
      <c r="AU35" s="231" t="s">
        <v>228</v>
      </c>
      <c r="AV35" s="231" t="s">
        <v>229</v>
      </c>
      <c r="AW35" s="231" t="s">
        <v>230</v>
      </c>
      <c r="AX35" s="231" t="s">
        <v>231</v>
      </c>
      <c r="AY35" s="270"/>
      <c r="AZ35" s="231">
        <v>2018</v>
      </c>
      <c r="BA35" s="231" t="s">
        <v>232</v>
      </c>
      <c r="BB35" s="231" t="s">
        <v>233</v>
      </c>
      <c r="BC35" s="231" t="s">
        <v>234</v>
      </c>
      <c r="BD35" s="231" t="s">
        <v>235</v>
      </c>
      <c r="BE35" s="270"/>
      <c r="BF35" s="231">
        <v>2017</v>
      </c>
      <c r="BG35" s="316"/>
      <c r="BH35" s="316"/>
      <c r="BI35" s="316"/>
      <c r="BJ35" s="316"/>
      <c r="BK35" s="270"/>
      <c r="BL35" s="231">
        <v>2016</v>
      </c>
      <c r="BM35" s="270"/>
      <c r="BN35" s="231">
        <v>2015</v>
      </c>
      <c r="BO35" s="270"/>
      <c r="BP35" s="231">
        <v>2014</v>
      </c>
      <c r="BQ35" s="270"/>
      <c r="BR35" s="231">
        <v>2013</v>
      </c>
      <c r="BS35" s="270"/>
      <c r="BT35" s="231">
        <v>2012</v>
      </c>
      <c r="BU35" s="270"/>
      <c r="BV35" s="231">
        <v>2011</v>
      </c>
    </row>
    <row r="36" spans="2:74" s="121" customFormat="1" ht="14.4" hidden="1" thickBot="1">
      <c r="B36" s="229" t="s">
        <v>644</v>
      </c>
      <c r="C36" s="232" t="s">
        <v>645</v>
      </c>
      <c r="D36" s="260"/>
      <c r="E36" s="260"/>
      <c r="F36" s="260"/>
      <c r="G36" s="192" t="s">
        <v>269</v>
      </c>
      <c r="H36" s="192" t="s">
        <v>270</v>
      </c>
      <c r="I36" s="260"/>
      <c r="J36" s="233">
        <v>2025</v>
      </c>
      <c r="K36" s="233" t="s">
        <v>611</v>
      </c>
      <c r="L36" s="233" t="s">
        <v>271</v>
      </c>
      <c r="M36" s="233" t="s">
        <v>272</v>
      </c>
      <c r="N36" s="233" t="s">
        <v>273</v>
      </c>
      <c r="O36" s="270"/>
      <c r="P36" s="233">
        <v>2024</v>
      </c>
      <c r="Q36" s="233" t="s">
        <v>274</v>
      </c>
      <c r="R36" s="233" t="s">
        <v>275</v>
      </c>
      <c r="S36" s="233" t="s">
        <v>276</v>
      </c>
      <c r="T36" s="233" t="s">
        <v>277</v>
      </c>
      <c r="U36" s="270"/>
      <c r="V36" s="233">
        <v>2023</v>
      </c>
      <c r="W36" s="233" t="s">
        <v>278</v>
      </c>
      <c r="X36" s="233" t="s">
        <v>279</v>
      </c>
      <c r="Y36" s="233" t="s">
        <v>280</v>
      </c>
      <c r="Z36" s="233" t="s">
        <v>281</v>
      </c>
      <c r="AA36" s="270"/>
      <c r="AB36" s="233">
        <v>2022</v>
      </c>
      <c r="AC36" s="233" t="s">
        <v>282</v>
      </c>
      <c r="AD36" s="233" t="s">
        <v>283</v>
      </c>
      <c r="AE36" s="233" t="s">
        <v>284</v>
      </c>
      <c r="AF36" s="233" t="s">
        <v>285</v>
      </c>
      <c r="AG36" s="270"/>
      <c r="AH36" s="233">
        <v>2021</v>
      </c>
      <c r="AI36" s="231" t="s">
        <v>286</v>
      </c>
      <c r="AJ36" s="231" t="s">
        <v>287</v>
      </c>
      <c r="AK36" s="231" t="s">
        <v>288</v>
      </c>
      <c r="AL36" s="231" t="s">
        <v>289</v>
      </c>
      <c r="AM36" s="270"/>
      <c r="AN36" s="233">
        <v>2020</v>
      </c>
      <c r="AO36" s="231" t="s">
        <v>290</v>
      </c>
      <c r="AP36" s="231" t="s">
        <v>291</v>
      </c>
      <c r="AQ36" s="231" t="s">
        <v>292</v>
      </c>
      <c r="AR36" s="231" t="s">
        <v>293</v>
      </c>
      <c r="AS36" s="270"/>
      <c r="AT36" s="231">
        <v>2019</v>
      </c>
      <c r="AU36" s="231" t="s">
        <v>294</v>
      </c>
      <c r="AV36" s="231" t="s">
        <v>295</v>
      </c>
      <c r="AW36" s="231" t="s">
        <v>296</v>
      </c>
      <c r="AX36" s="231" t="s">
        <v>297</v>
      </c>
      <c r="AY36" s="270"/>
      <c r="AZ36" s="231">
        <v>2018</v>
      </c>
      <c r="BA36" s="231" t="s">
        <v>298</v>
      </c>
      <c r="BB36" s="231" t="s">
        <v>299</v>
      </c>
      <c r="BC36" s="231" t="s">
        <v>300</v>
      </c>
      <c r="BD36" s="231" t="s">
        <v>301</v>
      </c>
      <c r="BE36" s="270"/>
      <c r="BF36" s="231">
        <v>2017</v>
      </c>
      <c r="BG36" s="316"/>
      <c r="BH36" s="316"/>
      <c r="BI36" s="316"/>
      <c r="BJ36" s="316"/>
      <c r="BK36" s="270"/>
      <c r="BL36" s="231">
        <v>2016</v>
      </c>
      <c r="BM36" s="270"/>
      <c r="BN36" s="231">
        <v>2015</v>
      </c>
      <c r="BO36" s="270"/>
      <c r="BP36" s="231">
        <v>2014</v>
      </c>
      <c r="BQ36" s="270"/>
      <c r="BR36" s="231">
        <v>2013</v>
      </c>
      <c r="BS36" s="270"/>
      <c r="BT36" s="231">
        <v>2012</v>
      </c>
      <c r="BU36" s="270"/>
      <c r="BV36" s="231">
        <v>2011</v>
      </c>
    </row>
    <row r="37" spans="2:74" ht="14.4" thickBot="1">
      <c r="B37" s="87" t="s">
        <v>646</v>
      </c>
      <c r="C37" s="87" t="s">
        <v>647</v>
      </c>
      <c r="D37" s="300"/>
      <c r="E37" s="300"/>
      <c r="F37" s="51">
        <v>-30644</v>
      </c>
      <c r="G37" s="51">
        <v>6995.1718074996606</v>
      </c>
      <c r="H37" s="51">
        <v>64348.468602500332</v>
      </c>
      <c r="I37" s="300"/>
      <c r="J37" s="51">
        <v>87235</v>
      </c>
      <c r="K37" s="51">
        <v>-111</v>
      </c>
      <c r="L37" s="51">
        <v>-5089</v>
      </c>
      <c r="M37" s="51">
        <v>31011</v>
      </c>
      <c r="N37" s="51">
        <v>61424</v>
      </c>
      <c r="O37" s="196"/>
      <c r="P37" s="51">
        <v>31442</v>
      </c>
      <c r="Q37" s="51">
        <v>19748</v>
      </c>
      <c r="R37" s="51">
        <v>5609</v>
      </c>
      <c r="S37" s="51">
        <v>-16967</v>
      </c>
      <c r="T37" s="51">
        <v>23053</v>
      </c>
      <c r="U37" s="196"/>
      <c r="V37" s="51">
        <v>196995</v>
      </c>
      <c r="W37" s="51">
        <v>46048</v>
      </c>
      <c r="X37" s="51">
        <v>44176</v>
      </c>
      <c r="Y37" s="51">
        <v>530</v>
      </c>
      <c r="Z37" s="51">
        <v>106241</v>
      </c>
      <c r="AA37" s="196"/>
      <c r="AB37" s="51">
        <v>496594</v>
      </c>
      <c r="AC37" s="51">
        <v>120977</v>
      </c>
      <c r="AD37" s="51">
        <v>81781</v>
      </c>
      <c r="AE37" s="51">
        <v>88756</v>
      </c>
      <c r="AF37" s="51">
        <v>190649</v>
      </c>
      <c r="AG37" s="196"/>
      <c r="AH37" s="51">
        <v>365681</v>
      </c>
      <c r="AI37" s="51">
        <v>140421</v>
      </c>
      <c r="AJ37" s="51">
        <v>137571</v>
      </c>
      <c r="AK37" s="51">
        <v>48450</v>
      </c>
      <c r="AL37" s="51">
        <v>62483</v>
      </c>
      <c r="AM37" s="196"/>
      <c r="AN37" s="51">
        <v>116153</v>
      </c>
      <c r="AO37" s="51">
        <v>76148</v>
      </c>
      <c r="AP37" s="51">
        <v>17750</v>
      </c>
      <c r="AQ37" s="51">
        <v>9951</v>
      </c>
      <c r="AR37" s="51">
        <v>40005</v>
      </c>
      <c r="AS37" s="196"/>
      <c r="AT37" s="51">
        <v>204747</v>
      </c>
      <c r="AU37" s="51">
        <v>36796</v>
      </c>
      <c r="AV37" s="51">
        <v>40155</v>
      </c>
      <c r="AW37" s="51">
        <v>21661</v>
      </c>
      <c r="AX37" s="51">
        <v>25140</v>
      </c>
      <c r="AY37" s="196"/>
      <c r="AZ37" s="51">
        <v>86521</v>
      </c>
      <c r="BA37" s="226" t="s">
        <v>76</v>
      </c>
      <c r="BB37" s="226" t="s">
        <v>76</v>
      </c>
      <c r="BC37" s="226" t="s">
        <v>76</v>
      </c>
      <c r="BD37" s="226" t="s">
        <v>76</v>
      </c>
      <c r="BE37" s="224"/>
      <c r="BF37" s="226" t="s">
        <v>76</v>
      </c>
      <c r="BG37" s="318"/>
      <c r="BH37" s="318"/>
      <c r="BI37" s="318"/>
      <c r="BJ37" s="318"/>
      <c r="BK37" s="224"/>
      <c r="BL37" s="226" t="s">
        <v>76</v>
      </c>
      <c r="BM37" s="224"/>
      <c r="BN37" s="226" t="s">
        <v>76</v>
      </c>
      <c r="BO37" s="224"/>
      <c r="BP37" s="226" t="s">
        <v>76</v>
      </c>
      <c r="BQ37" s="224"/>
      <c r="BR37" s="226" t="s">
        <v>76</v>
      </c>
      <c r="BS37" s="224"/>
      <c r="BT37" s="226" t="s">
        <v>76</v>
      </c>
      <c r="BU37" s="224"/>
      <c r="BV37" s="226" t="s">
        <v>76</v>
      </c>
    </row>
    <row r="38" spans="2:74" ht="14.4" thickBot="1">
      <c r="B38" s="87" t="s">
        <v>648</v>
      </c>
      <c r="C38" s="87" t="s">
        <v>649</v>
      </c>
      <c r="D38" s="300"/>
      <c r="E38" s="300"/>
      <c r="F38" s="227">
        <f>IF('Income Statement'!F37=0,0,F21/'Income Statement'!F24)</f>
        <v>8.888928813112712E-2</v>
      </c>
      <c r="G38" s="227">
        <f>G37/'Income Statement'!G21</f>
        <v>3.6612818136375659E-2</v>
      </c>
      <c r="H38" s="227">
        <f>H37/'Income Statement'!H21</f>
        <v>0.212392913474647</v>
      </c>
      <c r="I38" s="300"/>
      <c r="J38" s="227">
        <f>J37/877443</f>
        <v>9.9419563436029465E-2</v>
      </c>
      <c r="K38" s="227">
        <f>K37/'Income Statement'!J21</f>
        <v>-3.257692262540648E-4</v>
      </c>
      <c r="L38" s="227">
        <f>L37/'Income Statement'!K21</f>
        <v>-2.9882735659046734E-2</v>
      </c>
      <c r="M38" s="227">
        <f>M37/'Income Statement'!L21</f>
        <v>0.20253536580587014</v>
      </c>
      <c r="N38" s="227">
        <f>N37/'Income Statement'!M21</f>
        <v>0.13511747767803131</v>
      </c>
      <c r="O38" s="303"/>
      <c r="P38" s="227">
        <f>P37/'Income Statement'!T21</f>
        <v>2.9504969262920035E-2</v>
      </c>
      <c r="Q38" s="227">
        <f>Q37/'Income Statement'!P21</f>
        <v>3.7997090763559123E-2</v>
      </c>
      <c r="R38" s="227">
        <f>R37/'Income Statement'!Q21</f>
        <v>4.6058087879061592E-2</v>
      </c>
      <c r="S38" s="227">
        <f>S37/'Income Statement'!R21</f>
        <v>-0.11164409701659495</v>
      </c>
      <c r="T38" s="227">
        <f>T37/'Income Statement'!S21</f>
        <v>8.4700116103052475E-2</v>
      </c>
      <c r="U38" s="303"/>
      <c r="V38" s="227">
        <f>V37/'Income Statement'!Z21</f>
        <v>0.14605193798047303</v>
      </c>
      <c r="W38" s="227">
        <f>W37/'Income Statement'!V21</f>
        <v>6.8369875562906732E-2</v>
      </c>
      <c r="X38" s="227">
        <f>X37/'Income Statement'!W21</f>
        <v>0.23166395720803398</v>
      </c>
      <c r="Y38" s="227">
        <f>Y37/'Income Statement'!X21</f>
        <v>2.8680740071323047E-3</v>
      </c>
      <c r="Z38" s="227">
        <f>Z37/'Income Statement'!Y21</f>
        <v>0.35436700522005971</v>
      </c>
      <c r="AA38" s="303"/>
      <c r="AB38" s="227">
        <f>AB37/'Income Statement'!AF21</f>
        <v>0.3345619617452138</v>
      </c>
      <c r="AC38" s="227">
        <f>AC37/'Income Statement'!AB21</f>
        <v>0.34492226369045753</v>
      </c>
      <c r="AD38" s="227">
        <f>AD37/'Income Statement'!AC21</f>
        <v>0.46482323519381608</v>
      </c>
      <c r="AE38" s="227">
        <f>AE37/'Income Statement'!AD21</f>
        <v>0.15314693519777481</v>
      </c>
      <c r="AF38" s="227">
        <f>AF37/'Income Statement'!AE21</f>
        <v>0.50424771083827491</v>
      </c>
      <c r="AG38" s="303"/>
      <c r="AH38" s="227">
        <f>AH37/'Income Statement'!AL21</f>
        <v>0.50656967876798953</v>
      </c>
      <c r="AI38" s="227">
        <f>AI37/'Income Statement'!AH21</f>
        <v>0.4557628829507207</v>
      </c>
      <c r="AJ38" s="227">
        <f>AJ37/'Income Statement'!AI21</f>
        <v>1.4850064766839379</v>
      </c>
      <c r="AK38" s="227">
        <f>AK37/'Income Statement'!AJ21</f>
        <v>0.40723183216501085</v>
      </c>
      <c r="AL38" s="227">
        <f>AL37/'Income Statement'!AK21</f>
        <v>0.2442230421663201</v>
      </c>
      <c r="AM38" s="303"/>
      <c r="AN38" s="227">
        <f>AN37/'Income Statement'!AL21</f>
        <v>0.16090414294956065</v>
      </c>
      <c r="AO38" s="227">
        <f>AO37/'Income Statement'!AN21</f>
        <v>0.36981744185481796</v>
      </c>
      <c r="AP38" s="227">
        <f>AP37/'Income Statement'!AO21</f>
        <v>0.21845884973723401</v>
      </c>
      <c r="AQ38" s="227">
        <f>AQ37/'Income Statement'!AP21</f>
        <v>0.11448194933388556</v>
      </c>
      <c r="AR38" s="227">
        <f>AR37/'Income Statement'!AQ21</f>
        <v>0.21626662341874797</v>
      </c>
      <c r="AS38" s="303"/>
      <c r="AT38" s="227">
        <f>AT37/'Income Statement'!AX21</f>
        <v>0.38261098684247408</v>
      </c>
      <c r="AU38" s="227">
        <f>AU37/'Income Statement'!AT21</f>
        <v>0.18559560978316242</v>
      </c>
      <c r="AV38" s="227">
        <f>AV37/'Income Statement'!AU21</f>
        <v>2.0429916051895192</v>
      </c>
      <c r="AW38" s="227">
        <f>AW37/'Income Statement'!AV21</f>
        <v>0.28672976371698988</v>
      </c>
      <c r="AX38" s="227">
        <f>AX37/'Income Statement'!AW21</f>
        <v>0.10402572091810768</v>
      </c>
      <c r="AY38" s="303"/>
      <c r="AZ38" s="227">
        <f>AZ37/'Income Statement'!BD21</f>
        <v>0.29162678135659492</v>
      </c>
      <c r="BA38" s="226" t="s">
        <v>76</v>
      </c>
      <c r="BB38" s="226" t="s">
        <v>76</v>
      </c>
      <c r="BC38" s="226" t="s">
        <v>76</v>
      </c>
      <c r="BD38" s="226" t="s">
        <v>76</v>
      </c>
      <c r="BE38" s="224"/>
      <c r="BF38" s="226" t="s">
        <v>76</v>
      </c>
      <c r="BG38" s="318"/>
      <c r="BH38" s="318"/>
      <c r="BI38" s="318"/>
      <c r="BJ38" s="318"/>
      <c r="BK38" s="224"/>
      <c r="BL38" s="226" t="s">
        <v>76</v>
      </c>
      <c r="BM38" s="224"/>
      <c r="BN38" s="226" t="s">
        <v>76</v>
      </c>
      <c r="BO38" s="224"/>
      <c r="BP38" s="226" t="s">
        <v>76</v>
      </c>
      <c r="BQ38" s="224"/>
      <c r="BR38" s="226" t="s">
        <v>76</v>
      </c>
      <c r="BS38" s="224"/>
      <c r="BT38" s="226" t="s">
        <v>76</v>
      </c>
      <c r="BU38" s="224"/>
      <c r="BV38" s="226" t="s">
        <v>76</v>
      </c>
    </row>
    <row r="39" spans="2:74" s="27" customFormat="1" hidden="1">
      <c r="B39" s="25"/>
      <c r="C39" s="25"/>
      <c r="D39" s="301"/>
      <c r="E39" s="301"/>
      <c r="F39" s="301"/>
      <c r="G39" s="25"/>
      <c r="H39" s="25"/>
      <c r="I39" s="301"/>
      <c r="J39" s="25"/>
      <c r="K39" s="25"/>
      <c r="L39" s="25"/>
      <c r="M39" s="26"/>
      <c r="N39" s="26"/>
      <c r="O39" s="304"/>
      <c r="P39" s="26"/>
      <c r="Q39" s="26"/>
      <c r="R39" s="26"/>
      <c r="S39" s="26"/>
      <c r="T39" s="26"/>
      <c r="U39" s="304"/>
      <c r="V39" s="26"/>
      <c r="W39" s="26"/>
      <c r="X39" s="26"/>
      <c r="Y39" s="26"/>
      <c r="Z39" s="26"/>
      <c r="AA39" s="304"/>
      <c r="AB39" s="26"/>
      <c r="AC39" s="26"/>
      <c r="AD39" s="26"/>
      <c r="AE39" s="26"/>
      <c r="AF39" s="26"/>
      <c r="AG39" s="304"/>
      <c r="AH39" s="26"/>
      <c r="AI39" s="26"/>
      <c r="AJ39" s="26"/>
      <c r="AK39" s="26"/>
      <c r="AL39" s="26"/>
      <c r="AM39" s="304"/>
      <c r="AN39" s="26"/>
      <c r="AO39" s="26"/>
      <c r="AP39" s="26"/>
      <c r="AQ39" s="26"/>
      <c r="AR39" s="26"/>
      <c r="AS39" s="304"/>
      <c r="AT39" s="26"/>
      <c r="AU39" s="26"/>
      <c r="AV39" s="26"/>
      <c r="AW39" s="26"/>
      <c r="AX39" s="26"/>
      <c r="AY39" s="304"/>
      <c r="AZ39" s="26"/>
      <c r="BA39" s="26"/>
      <c r="BB39" s="26"/>
      <c r="BC39" s="26"/>
      <c r="BD39" s="26"/>
      <c r="BE39" s="304"/>
      <c r="BF39" s="26"/>
      <c r="BG39" s="26"/>
      <c r="BH39" s="26"/>
      <c r="BI39" s="26"/>
      <c r="BJ39" s="26"/>
      <c r="BK39" s="304"/>
      <c r="BL39" s="26"/>
      <c r="BM39" s="304"/>
      <c r="BN39" s="26"/>
      <c r="BO39" s="304"/>
      <c r="BP39" s="26"/>
      <c r="BQ39" s="304"/>
      <c r="BR39" s="26"/>
      <c r="BS39" s="304"/>
      <c r="BT39" s="26"/>
      <c r="BU39" s="304"/>
      <c r="BV39" s="26"/>
    </row>
    <row r="40" spans="2:74" ht="19.5" customHeight="1">
      <c r="B40" s="42" t="s">
        <v>650</v>
      </c>
      <c r="BP40" s="24"/>
    </row>
    <row r="41" spans="2:74" ht="13.2" customHeight="1">
      <c r="B41" s="42" t="s">
        <v>651</v>
      </c>
    </row>
  </sheetData>
  <mergeCells count="1">
    <mergeCell ref="B6:C6"/>
  </mergeCells>
  <phoneticPr fontId="157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BV15 AH15 AN15 AT15 AZ15 BF15 BL15 BN15 BP15 BR15 BT15 J32" formulaRange="1"/>
    <ignoredError sqref="H38 H33" evalError="1"/>
  </ignoredError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Plan6"/>
  <dimension ref="A1:CP51"/>
  <sheetViews>
    <sheetView showGridLines="0" zoomScale="90" zoomScaleNormal="90" workbookViewId="0">
      <pane xSplit="3" ySplit="8" topLeftCell="D25" activePane="bottomRight" state="frozen"/>
      <selection pane="topRight" activeCell="D1" sqref="D1"/>
      <selection pane="bottomLeft" activeCell="A9" sqref="A9"/>
      <selection pane="bottomRight" activeCell="E36" sqref="E36"/>
    </sheetView>
  </sheetViews>
  <sheetFormatPr defaultColWidth="12.69921875" defaultRowHeight="13.8"/>
  <cols>
    <col min="1" max="1" width="2.5" style="28" customWidth="1"/>
    <col min="2" max="2" width="29.19921875" style="3" customWidth="1"/>
    <col min="3" max="3" width="28.19921875" style="3" hidden="1" customWidth="1"/>
    <col min="4" max="4" width="2.09765625" style="22" customWidth="1"/>
    <col min="5" max="5" width="10.09765625" style="22" customWidth="1"/>
    <col min="6" max="7" width="12" style="3" customWidth="1"/>
    <col min="8" max="8" width="2.09765625" style="22" customWidth="1"/>
    <col min="9" max="11" width="12" style="3" customWidth="1"/>
    <col min="12" max="12" width="12" style="4" customWidth="1"/>
    <col min="13" max="13" width="13" style="4" customWidth="1"/>
    <col min="14" max="14" width="2.09765625" style="22" customWidth="1"/>
    <col min="15" max="17" width="12" style="3" customWidth="1"/>
    <col min="18" max="18" width="12" style="4" customWidth="1"/>
    <col min="19" max="19" width="13" style="4" customWidth="1"/>
    <col min="20" max="20" width="2.09765625" style="22" customWidth="1"/>
    <col min="21" max="23" width="12" style="3" customWidth="1"/>
    <col min="24" max="24" width="12" style="4" customWidth="1"/>
    <col min="25" max="25" width="13" style="4" customWidth="1"/>
    <col min="26" max="26" width="2.09765625" style="22" customWidth="1"/>
    <col min="27" max="29" width="12" style="3" customWidth="1"/>
    <col min="30" max="30" width="12" style="4" customWidth="1"/>
    <col min="31" max="31" width="13" style="4" customWidth="1"/>
    <col min="32" max="32" width="2.09765625" style="22" customWidth="1"/>
    <col min="33" max="35" width="12" style="3" customWidth="1"/>
    <col min="36" max="36" width="12" style="4" customWidth="1"/>
    <col min="37" max="37" width="13" style="4" customWidth="1"/>
    <col min="38" max="38" width="2.09765625" style="22" customWidth="1"/>
    <col min="39" max="41" width="12" style="3" customWidth="1"/>
    <col min="42" max="42" width="12" style="4" customWidth="1"/>
    <col min="43" max="43" width="13" style="4" customWidth="1"/>
    <col min="44" max="44" width="2.09765625" style="22" customWidth="1"/>
    <col min="45" max="47" width="12" style="3" customWidth="1"/>
    <col min="48" max="48" width="12" style="4" customWidth="1"/>
    <col min="49" max="49" width="13" style="4" customWidth="1"/>
    <col min="50" max="50" width="2.09765625" style="22" customWidth="1"/>
    <col min="51" max="53" width="12" style="3" customWidth="1"/>
    <col min="54" max="54" width="12" style="4" customWidth="1"/>
    <col min="55" max="55" width="13" style="4" customWidth="1"/>
    <col min="56" max="56" width="2.09765625" style="22" customWidth="1"/>
    <col min="57" max="59" width="12" style="3" customWidth="1"/>
    <col min="60" max="60" width="12" style="4" customWidth="1"/>
    <col min="61" max="61" width="13" style="4" customWidth="1"/>
    <col min="62" max="62" width="2.09765625" style="22" customWidth="1"/>
    <col min="63" max="65" width="12" style="3" customWidth="1"/>
    <col min="66" max="66" width="12" style="4" customWidth="1"/>
    <col min="67" max="67" width="13" style="4" customWidth="1"/>
    <col min="68" max="68" width="2.09765625" style="22" customWidth="1"/>
    <col min="69" max="71" width="12" style="3" customWidth="1"/>
    <col min="72" max="72" width="12" style="4" customWidth="1"/>
    <col min="73" max="73" width="13" style="4" customWidth="1"/>
    <col min="74" max="74" width="2.09765625" style="22" customWidth="1"/>
    <col min="75" max="77" width="12" style="3" customWidth="1"/>
    <col min="78" max="78" width="12" style="4" customWidth="1"/>
    <col min="79" max="79" width="13" style="4" customWidth="1"/>
    <col min="80" max="80" width="2.09765625" style="22" customWidth="1"/>
    <col min="81" max="83" width="12" style="3" customWidth="1"/>
    <col min="84" max="84" width="12" style="4" customWidth="1"/>
    <col min="85" max="85" width="13" style="4" customWidth="1"/>
    <col min="86" max="86" width="2.09765625" style="22" customWidth="1"/>
    <col min="87" max="89" width="12" style="3" customWidth="1"/>
    <col min="90" max="90" width="12" style="4" customWidth="1"/>
    <col min="91" max="91" width="13" style="4" customWidth="1"/>
    <col min="92" max="92" width="2.09765625" style="22" customWidth="1"/>
    <col min="93" max="93" width="12" style="3" customWidth="1"/>
    <col min="94" max="16384" width="12.69921875" style="19"/>
  </cols>
  <sheetData>
    <row r="1" spans="1:93">
      <c r="F1" s="253"/>
      <c r="G1" s="253" t="s">
        <v>0</v>
      </c>
      <c r="I1" s="253"/>
      <c r="J1" s="253"/>
      <c r="K1" s="253"/>
      <c r="O1" s="253"/>
      <c r="P1" s="253"/>
      <c r="Q1" s="253"/>
      <c r="U1" s="253"/>
      <c r="V1" s="253"/>
      <c r="W1" s="253"/>
      <c r="AA1" s="253"/>
      <c r="AB1" s="253"/>
      <c r="AC1" s="253"/>
      <c r="AG1" s="253"/>
      <c r="AH1" s="253"/>
      <c r="AI1" s="253"/>
      <c r="AM1" s="253"/>
      <c r="AN1" s="253"/>
      <c r="AO1" s="253"/>
      <c r="AS1" s="253"/>
      <c r="AT1" s="253"/>
      <c r="AU1" s="253"/>
      <c r="AY1" s="253"/>
      <c r="AZ1" s="253"/>
      <c r="BA1" s="253"/>
      <c r="BE1" s="253"/>
      <c r="BF1" s="253"/>
      <c r="BG1" s="253"/>
      <c r="BK1" s="253"/>
      <c r="BL1" s="253"/>
      <c r="BM1" s="253"/>
      <c r="BQ1" s="253"/>
      <c r="BR1" s="253"/>
      <c r="BS1" s="253"/>
      <c r="BW1" s="253"/>
      <c r="BX1" s="253"/>
      <c r="BY1" s="253"/>
      <c r="CC1" s="253"/>
      <c r="CD1" s="253"/>
      <c r="CE1" s="253"/>
      <c r="CI1" s="253"/>
      <c r="CJ1" s="253"/>
      <c r="CK1" s="253"/>
      <c r="CO1" s="253"/>
    </row>
    <row r="2" spans="1:93">
      <c r="F2" s="253"/>
      <c r="G2" s="253" t="s">
        <v>1</v>
      </c>
      <c r="I2" s="253"/>
      <c r="J2" s="253"/>
      <c r="K2" s="253"/>
      <c r="O2" s="253"/>
      <c r="P2" s="253"/>
      <c r="Q2" s="253"/>
      <c r="U2" s="253"/>
      <c r="V2" s="253"/>
      <c r="W2" s="253"/>
      <c r="AA2" s="253"/>
      <c r="AB2" s="253"/>
      <c r="AC2" s="253"/>
      <c r="AG2" s="253"/>
      <c r="AH2" s="253"/>
      <c r="AI2" s="253"/>
      <c r="AM2" s="253"/>
      <c r="AN2" s="253"/>
      <c r="AO2" s="253"/>
      <c r="AS2" s="253"/>
      <c r="AT2" s="253"/>
      <c r="AU2" s="253"/>
      <c r="AY2" s="253"/>
      <c r="AZ2" s="253"/>
      <c r="BA2" s="253"/>
      <c r="BE2" s="253"/>
      <c r="BF2" s="253"/>
      <c r="BG2" s="253"/>
      <c r="BK2" s="253"/>
      <c r="BL2" s="253"/>
      <c r="BM2" s="253"/>
      <c r="BQ2" s="253"/>
      <c r="BR2" s="253"/>
      <c r="BS2" s="253"/>
      <c r="BW2" s="253"/>
      <c r="BX2" s="253"/>
      <c r="BY2" s="253"/>
      <c r="CC2" s="253"/>
      <c r="CD2" s="253"/>
      <c r="CE2" s="253"/>
      <c r="CI2" s="253"/>
      <c r="CJ2" s="253"/>
      <c r="CK2" s="253"/>
      <c r="CO2" s="253"/>
    </row>
    <row r="3" spans="1:93">
      <c r="B3" s="38"/>
      <c r="F3" s="253"/>
      <c r="G3" s="253" t="s">
        <v>2</v>
      </c>
      <c r="I3" s="253"/>
      <c r="J3" s="253"/>
      <c r="K3" s="253"/>
      <c r="O3" s="253"/>
      <c r="P3" s="253"/>
      <c r="Q3" s="253"/>
      <c r="U3" s="253"/>
      <c r="V3" s="253"/>
      <c r="W3" s="253"/>
      <c r="AA3" s="253"/>
      <c r="AB3" s="253"/>
      <c r="AC3" s="253"/>
      <c r="AG3" s="253"/>
      <c r="AH3" s="253"/>
      <c r="AI3" s="253"/>
      <c r="AM3" s="253"/>
      <c r="AN3" s="253"/>
      <c r="AO3" s="253"/>
      <c r="AS3" s="253"/>
      <c r="AT3" s="253"/>
      <c r="AU3" s="253"/>
      <c r="AY3" s="253"/>
      <c r="AZ3" s="253"/>
      <c r="BA3" s="253"/>
      <c r="BE3" s="253"/>
      <c r="BF3" s="253"/>
      <c r="BG3" s="253"/>
      <c r="BK3" s="253"/>
      <c r="BL3" s="253"/>
      <c r="BM3" s="253"/>
      <c r="BQ3" s="253"/>
      <c r="BR3" s="253"/>
      <c r="BS3" s="253"/>
      <c r="BW3" s="253"/>
      <c r="BX3" s="253"/>
      <c r="BY3" s="253"/>
      <c r="CC3" s="253"/>
      <c r="CD3" s="253"/>
      <c r="CE3" s="253"/>
      <c r="CI3" s="253"/>
      <c r="CJ3" s="253"/>
      <c r="CK3" s="253"/>
      <c r="CO3" s="253"/>
    </row>
    <row r="4" spans="1:93">
      <c r="B4" s="38"/>
      <c r="F4" s="253"/>
      <c r="G4" s="253" t="s">
        <v>3</v>
      </c>
      <c r="I4" s="253"/>
      <c r="J4" s="253"/>
      <c r="K4" s="253"/>
      <c r="O4" s="253"/>
      <c r="P4" s="253"/>
      <c r="Q4" s="253"/>
      <c r="U4" s="253"/>
      <c r="V4" s="253"/>
      <c r="W4" s="253"/>
      <c r="AA4" s="253"/>
      <c r="AB4" s="253"/>
      <c r="AC4" s="253"/>
      <c r="AG4" s="253"/>
      <c r="AH4" s="253"/>
      <c r="AI4" s="253"/>
      <c r="AM4" s="253"/>
      <c r="AN4" s="253"/>
      <c r="AO4" s="253"/>
      <c r="AS4" s="253"/>
      <c r="AT4" s="253"/>
      <c r="AU4" s="253"/>
      <c r="AY4" s="253"/>
      <c r="AZ4" s="253"/>
      <c r="BA4" s="253"/>
      <c r="BE4" s="253"/>
      <c r="BF4" s="253"/>
      <c r="BG4" s="253"/>
      <c r="BK4" s="253"/>
      <c r="BL4" s="253"/>
      <c r="BM4" s="253"/>
      <c r="BQ4" s="253"/>
      <c r="BR4" s="253"/>
      <c r="BS4" s="253"/>
      <c r="BW4" s="253"/>
      <c r="BX4" s="253"/>
      <c r="BY4" s="253"/>
      <c r="CC4" s="253"/>
      <c r="CD4" s="253"/>
      <c r="CE4" s="253"/>
      <c r="CI4" s="253"/>
      <c r="CJ4" s="253"/>
      <c r="CK4" s="253"/>
      <c r="CO4" s="253"/>
    </row>
    <row r="5" spans="1:93" ht="40.950000000000003" customHeight="1">
      <c r="B5" s="38" t="e" vm="1">
        <v>#VALUE!</v>
      </c>
    </row>
    <row r="6" spans="1:93" s="3" customFormat="1" ht="34.950000000000003" customHeight="1">
      <c r="B6" s="437" t="s">
        <v>652</v>
      </c>
      <c r="C6" s="437"/>
      <c r="D6" s="39"/>
      <c r="E6" s="1"/>
      <c r="F6" s="1"/>
      <c r="G6" s="1"/>
      <c r="H6" s="39"/>
      <c r="I6" s="1"/>
      <c r="J6" s="1"/>
      <c r="K6" s="1"/>
      <c r="L6" s="8"/>
      <c r="M6" s="8"/>
      <c r="N6" s="39"/>
      <c r="O6" s="1"/>
      <c r="P6" s="1"/>
      <c r="Q6" s="1"/>
      <c r="R6" s="8"/>
      <c r="S6" s="8"/>
      <c r="T6" s="39"/>
      <c r="U6" s="1"/>
      <c r="V6" s="1"/>
      <c r="W6" s="1"/>
      <c r="X6" s="8"/>
      <c r="Y6" s="8"/>
      <c r="Z6" s="39"/>
      <c r="AA6" s="1"/>
      <c r="AB6" s="1"/>
      <c r="AC6" s="1"/>
      <c r="AD6" s="8"/>
      <c r="AE6" s="8"/>
      <c r="AF6" s="39"/>
      <c r="AG6" s="1"/>
      <c r="AH6" s="1"/>
      <c r="AI6" s="1"/>
      <c r="AJ6" s="8"/>
      <c r="AK6" s="8"/>
      <c r="AL6" s="39"/>
      <c r="AM6" s="1"/>
      <c r="AN6" s="1"/>
      <c r="AO6" s="1"/>
      <c r="AP6" s="8"/>
      <c r="AQ6" s="8"/>
      <c r="AR6" s="39"/>
      <c r="AS6" s="1"/>
      <c r="AT6" s="1"/>
      <c r="AU6" s="1"/>
      <c r="AV6" s="8"/>
      <c r="AW6" s="8"/>
      <c r="AX6" s="39"/>
      <c r="AY6" s="1"/>
      <c r="AZ6" s="1"/>
      <c r="BA6" s="1"/>
      <c r="BB6" s="8"/>
      <c r="BC6" s="8"/>
      <c r="BD6" s="39"/>
      <c r="BE6" s="1"/>
      <c r="BF6" s="1"/>
      <c r="BG6" s="1"/>
      <c r="BH6" s="8"/>
      <c r="BI6" s="8"/>
      <c r="BJ6" s="39"/>
      <c r="BK6" s="1"/>
      <c r="BL6" s="1"/>
      <c r="BM6" s="1"/>
      <c r="BN6" s="8"/>
      <c r="BO6" s="8"/>
      <c r="BP6" s="39"/>
      <c r="BQ6" s="1"/>
      <c r="BR6" s="1"/>
      <c r="BS6" s="1"/>
      <c r="BT6" s="8"/>
      <c r="BU6" s="8"/>
      <c r="BV6" s="39"/>
      <c r="BW6" s="1"/>
      <c r="BX6" s="1"/>
      <c r="BY6" s="1"/>
      <c r="BZ6" s="8"/>
      <c r="CA6" s="8"/>
      <c r="CB6" s="39"/>
      <c r="CC6" s="1"/>
      <c r="CD6" s="1"/>
      <c r="CE6" s="1"/>
      <c r="CF6" s="8"/>
      <c r="CG6" s="8"/>
      <c r="CH6" s="39"/>
      <c r="CI6" s="1"/>
      <c r="CJ6" s="1"/>
      <c r="CK6" s="1"/>
      <c r="CL6" s="8"/>
      <c r="CM6" s="8"/>
      <c r="CN6" s="39"/>
      <c r="CO6" s="1"/>
    </row>
    <row r="7" spans="1:93" s="22" customFormat="1" ht="18.45" customHeight="1" thickBot="1">
      <c r="B7" s="39"/>
      <c r="C7" s="39"/>
      <c r="D7" s="39"/>
      <c r="G7" s="39"/>
      <c r="H7" s="39"/>
      <c r="I7" s="39"/>
      <c r="J7" s="39"/>
      <c r="K7" s="39"/>
      <c r="L7" s="40"/>
      <c r="M7" s="40"/>
      <c r="N7" s="39"/>
      <c r="O7" s="39"/>
      <c r="P7" s="39"/>
      <c r="Q7" s="39"/>
      <c r="R7" s="40"/>
      <c r="S7" s="40"/>
      <c r="T7" s="39"/>
      <c r="U7" s="39"/>
      <c r="V7" s="39"/>
      <c r="W7" s="39"/>
      <c r="X7" s="40"/>
      <c r="Y7" s="40"/>
      <c r="Z7" s="39"/>
      <c r="AA7" s="39"/>
      <c r="AB7" s="39"/>
      <c r="AC7" s="39"/>
      <c r="AD7" s="40"/>
      <c r="AE7" s="40"/>
      <c r="AF7" s="39"/>
      <c r="AG7" s="39"/>
      <c r="AH7" s="39"/>
      <c r="AI7" s="39"/>
      <c r="AJ7" s="40"/>
      <c r="AK7" s="40"/>
      <c r="AL7" s="39"/>
      <c r="AM7" s="39"/>
      <c r="AN7" s="39"/>
      <c r="AO7" s="39"/>
      <c r="AP7" s="40"/>
      <c r="AQ7" s="40"/>
      <c r="AR7" s="39"/>
      <c r="AS7" s="39"/>
      <c r="AT7" s="39"/>
      <c r="AU7" s="39"/>
      <c r="AV7" s="40"/>
      <c r="AW7" s="40"/>
      <c r="AX7" s="39"/>
      <c r="AY7" s="39"/>
      <c r="AZ7" s="39"/>
      <c r="BA7" s="39"/>
      <c r="BB7" s="40"/>
      <c r="BC7" s="40"/>
      <c r="BD7" s="39"/>
      <c r="BE7" s="39"/>
      <c r="BF7" s="39"/>
      <c r="BG7" s="39"/>
      <c r="BH7" s="40"/>
      <c r="BI7" s="40"/>
      <c r="BJ7" s="39"/>
      <c r="BK7" s="39"/>
      <c r="BL7" s="39"/>
      <c r="BM7" s="39"/>
      <c r="BN7" s="40"/>
      <c r="BO7" s="40"/>
      <c r="BP7" s="39"/>
      <c r="BQ7" s="39"/>
      <c r="BR7" s="39"/>
      <c r="BS7" s="39"/>
      <c r="BT7" s="40"/>
      <c r="BU7" s="40"/>
      <c r="BV7" s="39"/>
      <c r="BW7" s="39"/>
      <c r="BX7" s="39"/>
      <c r="BY7" s="39"/>
      <c r="BZ7" s="40"/>
      <c r="CA7" s="40"/>
      <c r="CB7" s="39"/>
      <c r="CC7" s="39"/>
      <c r="CD7" s="39"/>
      <c r="CE7" s="39"/>
      <c r="CF7" s="40"/>
      <c r="CG7" s="40"/>
      <c r="CH7" s="39"/>
      <c r="CI7" s="39"/>
      <c r="CJ7" s="39"/>
      <c r="CK7" s="39"/>
      <c r="CL7" s="40"/>
      <c r="CM7" s="40"/>
      <c r="CN7" s="39"/>
      <c r="CO7" s="39"/>
    </row>
    <row r="8" spans="1:93" s="33" customFormat="1" ht="16.5" customHeight="1" thickBot="1">
      <c r="A8" s="32"/>
      <c r="B8" s="325" t="s">
        <v>653</v>
      </c>
      <c r="C8" s="102" t="s">
        <v>654</v>
      </c>
      <c r="D8" s="260"/>
      <c r="E8" s="326" t="s">
        <v>655</v>
      </c>
      <c r="F8" s="326" t="s">
        <v>656</v>
      </c>
      <c r="G8" s="326" t="s">
        <v>657</v>
      </c>
      <c r="H8" s="260"/>
      <c r="I8" s="326" t="s">
        <v>658</v>
      </c>
      <c r="J8" s="326" t="s">
        <v>659</v>
      </c>
      <c r="K8" s="326" t="s">
        <v>660</v>
      </c>
      <c r="L8" s="326" t="s">
        <v>661</v>
      </c>
      <c r="M8" s="326" t="s">
        <v>662</v>
      </c>
      <c r="N8" s="260"/>
      <c r="O8" s="326" t="s">
        <v>663</v>
      </c>
      <c r="P8" s="326" t="s">
        <v>664</v>
      </c>
      <c r="Q8" s="326" t="s">
        <v>665</v>
      </c>
      <c r="R8" s="326" t="s">
        <v>666</v>
      </c>
      <c r="S8" s="326" t="s">
        <v>667</v>
      </c>
      <c r="T8" s="260"/>
      <c r="U8" s="326" t="s">
        <v>668</v>
      </c>
      <c r="V8" s="326" t="s">
        <v>669</v>
      </c>
      <c r="W8" s="326" t="s">
        <v>670</v>
      </c>
      <c r="X8" s="326" t="s">
        <v>671</v>
      </c>
      <c r="Y8" s="326" t="s">
        <v>672</v>
      </c>
      <c r="Z8" s="260"/>
      <c r="AA8" s="326" t="s">
        <v>673</v>
      </c>
      <c r="AB8" s="326" t="s">
        <v>674</v>
      </c>
      <c r="AC8" s="326" t="s">
        <v>675</v>
      </c>
      <c r="AD8" s="326" t="s">
        <v>676</v>
      </c>
      <c r="AE8" s="326" t="s">
        <v>677</v>
      </c>
      <c r="AF8" s="260"/>
      <c r="AG8" s="326" t="s">
        <v>678</v>
      </c>
      <c r="AH8" s="326" t="s">
        <v>679</v>
      </c>
      <c r="AI8" s="326" t="s">
        <v>680</v>
      </c>
      <c r="AJ8" s="326" t="s">
        <v>681</v>
      </c>
      <c r="AK8" s="326" t="s">
        <v>682</v>
      </c>
      <c r="AL8" s="260"/>
      <c r="AM8" s="326" t="s">
        <v>683</v>
      </c>
      <c r="AN8" s="326" t="s">
        <v>684</v>
      </c>
      <c r="AO8" s="326" t="s">
        <v>685</v>
      </c>
      <c r="AP8" s="326" t="s">
        <v>686</v>
      </c>
      <c r="AQ8" s="326" t="s">
        <v>687</v>
      </c>
      <c r="AR8" s="260"/>
      <c r="AS8" s="326" t="s">
        <v>688</v>
      </c>
      <c r="AT8" s="326" t="s">
        <v>689</v>
      </c>
      <c r="AU8" s="326" t="s">
        <v>690</v>
      </c>
      <c r="AV8" s="326" t="s">
        <v>691</v>
      </c>
      <c r="AW8" s="326" t="s">
        <v>692</v>
      </c>
      <c r="AX8" s="260"/>
      <c r="AY8" s="326" t="s">
        <v>693</v>
      </c>
      <c r="AZ8" s="326" t="s">
        <v>694</v>
      </c>
      <c r="BA8" s="326" t="s">
        <v>695</v>
      </c>
      <c r="BB8" s="326" t="s">
        <v>696</v>
      </c>
      <c r="BC8" s="326" t="s">
        <v>697</v>
      </c>
      <c r="BD8" s="260"/>
      <c r="BE8" s="326" t="s">
        <v>698</v>
      </c>
      <c r="BF8" s="326" t="s">
        <v>699</v>
      </c>
      <c r="BG8" s="326" t="s">
        <v>700</v>
      </c>
      <c r="BH8" s="326" t="s">
        <v>701</v>
      </c>
      <c r="BI8" s="326" t="s">
        <v>702</v>
      </c>
      <c r="BJ8" s="260"/>
      <c r="BK8" s="326" t="s">
        <v>703</v>
      </c>
      <c r="BL8" s="326" t="s">
        <v>704</v>
      </c>
      <c r="BM8" s="326" t="s">
        <v>705</v>
      </c>
      <c r="BN8" s="326" t="s">
        <v>706</v>
      </c>
      <c r="BO8" s="326" t="s">
        <v>707</v>
      </c>
      <c r="BP8" s="260"/>
      <c r="BQ8" s="326" t="s">
        <v>708</v>
      </c>
      <c r="BR8" s="326" t="s">
        <v>709</v>
      </c>
      <c r="BS8" s="326" t="s">
        <v>710</v>
      </c>
      <c r="BT8" s="326" t="s">
        <v>711</v>
      </c>
      <c r="BU8" s="326" t="s">
        <v>712</v>
      </c>
      <c r="BV8" s="260"/>
      <c r="BW8" s="326" t="s">
        <v>713</v>
      </c>
      <c r="BX8" s="326" t="s">
        <v>714</v>
      </c>
      <c r="BY8" s="326" t="s">
        <v>715</v>
      </c>
      <c r="BZ8" s="326" t="s">
        <v>716</v>
      </c>
      <c r="CA8" s="326" t="s">
        <v>717</v>
      </c>
      <c r="CB8" s="260"/>
      <c r="CC8" s="326" t="s">
        <v>718</v>
      </c>
      <c r="CD8" s="326" t="s">
        <v>719</v>
      </c>
      <c r="CE8" s="326" t="s">
        <v>720</v>
      </c>
      <c r="CF8" s="326" t="s">
        <v>721</v>
      </c>
      <c r="CG8" s="326" t="s">
        <v>722</v>
      </c>
      <c r="CH8" s="260"/>
      <c r="CI8" s="326" t="s">
        <v>723</v>
      </c>
      <c r="CJ8" s="326" t="s">
        <v>724</v>
      </c>
      <c r="CK8" s="326" t="s">
        <v>725</v>
      </c>
      <c r="CL8" s="326" t="s">
        <v>726</v>
      </c>
      <c r="CM8" s="326" t="s">
        <v>727</v>
      </c>
      <c r="CN8" s="260"/>
      <c r="CO8" s="326" t="s">
        <v>728</v>
      </c>
    </row>
    <row r="9" spans="1:93" ht="14.4" thickBot="1">
      <c r="B9" s="103" t="s">
        <v>729</v>
      </c>
      <c r="C9" s="103" t="s">
        <v>730</v>
      </c>
      <c r="D9" s="92"/>
      <c r="E9" s="328" t="s">
        <v>76</v>
      </c>
      <c r="F9" s="328" t="s">
        <v>76</v>
      </c>
      <c r="G9" s="328" t="s">
        <v>76</v>
      </c>
      <c r="H9" s="92"/>
      <c r="I9" s="328">
        <v>3260</v>
      </c>
      <c r="J9" s="104" t="s">
        <v>76</v>
      </c>
      <c r="K9" s="104" t="s">
        <v>76</v>
      </c>
      <c r="L9" s="104" t="s">
        <v>76</v>
      </c>
      <c r="M9" s="104" t="s">
        <v>76</v>
      </c>
      <c r="N9" s="92"/>
      <c r="O9" s="104">
        <v>9700</v>
      </c>
      <c r="P9" s="104" t="s">
        <v>76</v>
      </c>
      <c r="Q9" s="104" t="s">
        <v>76</v>
      </c>
      <c r="R9" s="104" t="s">
        <v>76</v>
      </c>
      <c r="S9" s="104" t="s">
        <v>76</v>
      </c>
      <c r="T9" s="92"/>
      <c r="U9" s="104">
        <v>10744</v>
      </c>
      <c r="V9" s="104" t="s">
        <v>76</v>
      </c>
      <c r="W9" s="104" t="s">
        <v>76</v>
      </c>
      <c r="X9" s="104" t="s">
        <v>76</v>
      </c>
      <c r="Y9" s="104" t="s">
        <v>76</v>
      </c>
      <c r="Z9" s="92"/>
      <c r="AA9" s="104">
        <v>10031</v>
      </c>
      <c r="AB9" s="104" t="s">
        <v>76</v>
      </c>
      <c r="AC9" s="104" t="s">
        <v>76</v>
      </c>
      <c r="AD9" s="104" t="s">
        <v>76</v>
      </c>
      <c r="AE9" s="104" t="s">
        <v>76</v>
      </c>
      <c r="AF9" s="92"/>
      <c r="AG9" s="104">
        <v>6844</v>
      </c>
      <c r="AH9" s="104" t="s">
        <v>76</v>
      </c>
      <c r="AI9" s="104" t="s">
        <v>76</v>
      </c>
      <c r="AJ9" s="104" t="s">
        <v>76</v>
      </c>
      <c r="AK9" s="104" t="s">
        <v>76</v>
      </c>
      <c r="AL9" s="92"/>
      <c r="AM9" s="104">
        <v>2000</v>
      </c>
      <c r="AN9" s="104" t="s">
        <v>76</v>
      </c>
      <c r="AO9" s="104" t="s">
        <v>76</v>
      </c>
      <c r="AP9" s="104" t="s">
        <v>76</v>
      </c>
      <c r="AQ9" s="104" t="s">
        <v>76</v>
      </c>
      <c r="AR9" s="92"/>
      <c r="AS9" s="104">
        <v>2000</v>
      </c>
      <c r="AT9" s="104" t="s">
        <v>76</v>
      </c>
      <c r="AU9" s="104" t="s">
        <v>76</v>
      </c>
      <c r="AV9" s="104" t="s">
        <v>76</v>
      </c>
      <c r="AW9" s="104" t="s">
        <v>76</v>
      </c>
      <c r="AX9" s="92"/>
      <c r="AY9" s="104">
        <v>1965</v>
      </c>
      <c r="AZ9" s="104" t="s">
        <v>76</v>
      </c>
      <c r="BA9" s="104" t="s">
        <v>76</v>
      </c>
      <c r="BB9" s="104" t="s">
        <v>76</v>
      </c>
      <c r="BC9" s="104" t="s">
        <v>76</v>
      </c>
      <c r="BD9" s="92"/>
      <c r="BE9" s="104">
        <v>5117</v>
      </c>
      <c r="BF9" s="104" t="s">
        <v>76</v>
      </c>
      <c r="BG9" s="104" t="s">
        <v>76</v>
      </c>
      <c r="BH9" s="104" t="s">
        <v>76</v>
      </c>
      <c r="BI9" s="104" t="s">
        <v>76</v>
      </c>
      <c r="BJ9" s="92"/>
      <c r="BK9" s="104">
        <v>6572</v>
      </c>
      <c r="BL9" s="104"/>
      <c r="BM9" s="104" t="s">
        <v>76</v>
      </c>
      <c r="BN9" s="104" t="s">
        <v>76</v>
      </c>
      <c r="BO9" s="104" t="s">
        <v>76</v>
      </c>
      <c r="BP9" s="92"/>
      <c r="BQ9" s="104">
        <v>9400</v>
      </c>
      <c r="BR9" s="104" t="s">
        <v>76</v>
      </c>
      <c r="BS9" s="104" t="s">
        <v>76</v>
      </c>
      <c r="BT9" s="104" t="s">
        <v>76</v>
      </c>
      <c r="BU9" s="104" t="s">
        <v>76</v>
      </c>
      <c r="BV9" s="92"/>
      <c r="BW9" s="104">
        <v>13000</v>
      </c>
      <c r="BX9" s="104" t="s">
        <v>76</v>
      </c>
      <c r="BY9" s="104" t="s">
        <v>76</v>
      </c>
      <c r="BZ9" s="104" t="s">
        <v>76</v>
      </c>
      <c r="CA9" s="104" t="s">
        <v>76</v>
      </c>
      <c r="CB9" s="92"/>
      <c r="CC9" s="104">
        <v>11805</v>
      </c>
      <c r="CD9" s="104" t="s">
        <v>76</v>
      </c>
      <c r="CE9" s="104" t="s">
        <v>76</v>
      </c>
      <c r="CF9" s="104" t="s">
        <v>76</v>
      </c>
      <c r="CG9" s="104" t="s">
        <v>76</v>
      </c>
      <c r="CH9" s="92"/>
      <c r="CI9" s="104">
        <v>13742</v>
      </c>
      <c r="CJ9" s="104"/>
      <c r="CK9" s="104" t="s">
        <v>76</v>
      </c>
      <c r="CL9" s="104" t="s">
        <v>76</v>
      </c>
      <c r="CM9" s="104" t="s">
        <v>76</v>
      </c>
      <c r="CN9" s="92"/>
      <c r="CO9" s="104">
        <v>20711</v>
      </c>
    </row>
    <row r="10" spans="1:93" s="35" customFormat="1" ht="14.4" thickBot="1">
      <c r="A10" s="34"/>
      <c r="B10" s="106" t="s">
        <v>731</v>
      </c>
      <c r="C10" s="106" t="s">
        <v>732</v>
      </c>
      <c r="D10" s="258"/>
      <c r="E10" s="108" t="s">
        <v>76</v>
      </c>
      <c r="F10" s="108" t="s">
        <v>76</v>
      </c>
      <c r="G10" s="108" t="s">
        <v>76</v>
      </c>
      <c r="H10" s="258"/>
      <c r="I10" s="108">
        <v>3260</v>
      </c>
      <c r="J10" s="107" t="s">
        <v>76</v>
      </c>
      <c r="K10" s="107" t="s">
        <v>76</v>
      </c>
      <c r="L10" s="107" t="s">
        <v>76</v>
      </c>
      <c r="M10" s="107" t="s">
        <v>76</v>
      </c>
      <c r="N10" s="258"/>
      <c r="O10" s="107">
        <v>9700</v>
      </c>
      <c r="P10" s="107" t="s">
        <v>76</v>
      </c>
      <c r="Q10" s="107" t="s">
        <v>76</v>
      </c>
      <c r="R10" s="107" t="s">
        <v>76</v>
      </c>
      <c r="S10" s="107" t="s">
        <v>76</v>
      </c>
      <c r="T10" s="258"/>
      <c r="U10" s="107">
        <v>10744</v>
      </c>
      <c r="V10" s="107" t="s">
        <v>76</v>
      </c>
      <c r="W10" s="107" t="s">
        <v>76</v>
      </c>
      <c r="X10" s="107" t="s">
        <v>76</v>
      </c>
      <c r="Y10" s="107" t="s">
        <v>76</v>
      </c>
      <c r="Z10" s="258"/>
      <c r="AA10" s="107">
        <f>AA9</f>
        <v>10031</v>
      </c>
      <c r="AB10" s="107" t="s">
        <v>76</v>
      </c>
      <c r="AC10" s="107" t="s">
        <v>76</v>
      </c>
      <c r="AD10" s="107" t="s">
        <v>76</v>
      </c>
      <c r="AE10" s="107" t="s">
        <v>76</v>
      </c>
      <c r="AF10" s="258"/>
      <c r="AG10" s="107">
        <f>AG9</f>
        <v>6844</v>
      </c>
      <c r="AH10" s="107" t="s">
        <v>76</v>
      </c>
      <c r="AI10" s="107" t="s">
        <v>76</v>
      </c>
      <c r="AJ10" s="107" t="s">
        <v>76</v>
      </c>
      <c r="AK10" s="107" t="s">
        <v>76</v>
      </c>
      <c r="AL10" s="258"/>
      <c r="AM10" s="107">
        <f>AM9</f>
        <v>2000</v>
      </c>
      <c r="AN10" s="107" t="s">
        <v>76</v>
      </c>
      <c r="AO10" s="107" t="s">
        <v>76</v>
      </c>
      <c r="AP10" s="107" t="s">
        <v>76</v>
      </c>
      <c r="AQ10" s="107" t="s">
        <v>76</v>
      </c>
      <c r="AR10" s="258"/>
      <c r="AS10" s="107">
        <f>AS9</f>
        <v>2000</v>
      </c>
      <c r="AT10" s="107" t="s">
        <v>76</v>
      </c>
      <c r="AU10" s="107" t="s">
        <v>76</v>
      </c>
      <c r="AV10" s="107" t="s">
        <v>76</v>
      </c>
      <c r="AW10" s="107" t="s">
        <v>76</v>
      </c>
      <c r="AX10" s="258"/>
      <c r="AY10" s="107">
        <f>AY9</f>
        <v>1965</v>
      </c>
      <c r="AZ10" s="107" t="s">
        <v>76</v>
      </c>
      <c r="BA10" s="107" t="s">
        <v>76</v>
      </c>
      <c r="BB10" s="107" t="s">
        <v>76</v>
      </c>
      <c r="BC10" s="107" t="s">
        <v>76</v>
      </c>
      <c r="BD10" s="258"/>
      <c r="BE10" s="107">
        <v>5117</v>
      </c>
      <c r="BF10" s="107" t="s">
        <v>76</v>
      </c>
      <c r="BG10" s="107" t="s">
        <v>76</v>
      </c>
      <c r="BH10" s="107" t="s">
        <v>76</v>
      </c>
      <c r="BI10" s="107" t="s">
        <v>76</v>
      </c>
      <c r="BJ10" s="258"/>
      <c r="BK10" s="107">
        <v>6572</v>
      </c>
      <c r="BL10" s="107"/>
      <c r="BM10" s="107" t="s">
        <v>76</v>
      </c>
      <c r="BN10" s="107" t="s">
        <v>76</v>
      </c>
      <c r="BO10" s="107" t="s">
        <v>76</v>
      </c>
      <c r="BP10" s="258"/>
      <c r="BQ10" s="107">
        <v>9400</v>
      </c>
      <c r="BR10" s="107" t="s">
        <v>76</v>
      </c>
      <c r="BS10" s="107" t="s">
        <v>76</v>
      </c>
      <c r="BT10" s="107" t="s">
        <v>76</v>
      </c>
      <c r="BU10" s="107" t="s">
        <v>76</v>
      </c>
      <c r="BV10" s="258"/>
      <c r="BW10" s="107">
        <v>13000</v>
      </c>
      <c r="BX10" s="107" t="s">
        <v>76</v>
      </c>
      <c r="BY10" s="107" t="s">
        <v>76</v>
      </c>
      <c r="BZ10" s="107" t="s">
        <v>76</v>
      </c>
      <c r="CA10" s="107" t="s">
        <v>76</v>
      </c>
      <c r="CB10" s="258"/>
      <c r="CC10" s="107">
        <v>11805</v>
      </c>
      <c r="CD10" s="107" t="s">
        <v>76</v>
      </c>
      <c r="CE10" s="107" t="s">
        <v>76</v>
      </c>
      <c r="CF10" s="107" t="s">
        <v>76</v>
      </c>
      <c r="CG10" s="107" t="s">
        <v>76</v>
      </c>
      <c r="CH10" s="258"/>
      <c r="CI10" s="107">
        <v>13742</v>
      </c>
      <c r="CJ10" s="107"/>
      <c r="CK10" s="107" t="s">
        <v>76</v>
      </c>
      <c r="CL10" s="107" t="s">
        <v>76</v>
      </c>
      <c r="CM10" s="107" t="s">
        <v>76</v>
      </c>
      <c r="CN10" s="258"/>
      <c r="CO10" s="107">
        <v>20711</v>
      </c>
    </row>
    <row r="11" spans="1:93" ht="14.4" thickBot="1">
      <c r="B11" s="17"/>
      <c r="C11" s="17"/>
      <c r="D11" s="305"/>
      <c r="E11" s="17"/>
      <c r="F11" s="17"/>
      <c r="G11" s="17"/>
      <c r="H11" s="305"/>
      <c r="I11" s="17"/>
      <c r="J11" s="17"/>
      <c r="K11" s="17"/>
      <c r="N11" s="305"/>
      <c r="O11" s="17"/>
      <c r="P11" s="17"/>
      <c r="Q11" s="17"/>
      <c r="T11" s="305"/>
      <c r="U11" s="17"/>
      <c r="V11" s="17"/>
      <c r="W11" s="17"/>
      <c r="Z11" s="305"/>
      <c r="AA11" s="17"/>
      <c r="AB11" s="17"/>
      <c r="AC11" s="17"/>
      <c r="AF11" s="305"/>
      <c r="AG11" s="17"/>
      <c r="AH11" s="17"/>
      <c r="AI11" s="17"/>
      <c r="AL11" s="305"/>
      <c r="AM11" s="17"/>
      <c r="AN11" s="17"/>
      <c r="AO11" s="17"/>
      <c r="AR11" s="305"/>
      <c r="AS11" s="17"/>
      <c r="AT11" s="17"/>
      <c r="AU11" s="17"/>
      <c r="AX11" s="305"/>
      <c r="AY11" s="17"/>
      <c r="AZ11" s="17"/>
      <c r="BA11" s="17"/>
      <c r="BD11" s="305"/>
      <c r="BE11" s="17"/>
      <c r="BF11" s="17"/>
      <c r="BG11" s="17"/>
      <c r="BJ11" s="305"/>
      <c r="BK11" s="17"/>
      <c r="BL11" s="17"/>
      <c r="BM11" s="17"/>
      <c r="BP11" s="305"/>
      <c r="BQ11" s="17"/>
      <c r="BR11" s="17"/>
      <c r="BS11" s="17"/>
      <c r="BV11" s="305"/>
      <c r="BW11" s="17"/>
      <c r="BX11" s="17"/>
      <c r="BY11" s="17"/>
      <c r="CB11" s="305"/>
      <c r="CC11" s="17"/>
      <c r="CD11" s="17"/>
      <c r="CE11" s="17"/>
      <c r="CH11" s="305"/>
      <c r="CI11" s="17"/>
      <c r="CJ11" s="17"/>
      <c r="CK11" s="17"/>
      <c r="CN11" s="305"/>
      <c r="CO11" s="17"/>
    </row>
    <row r="12" spans="1:93" s="33" customFormat="1" ht="32.700000000000003" customHeight="1" thickBot="1">
      <c r="A12" s="32"/>
      <c r="B12" s="325" t="s">
        <v>733</v>
      </c>
      <c r="C12" s="102" t="s">
        <v>734</v>
      </c>
      <c r="D12" s="260"/>
      <c r="E12" s="326" t="s">
        <v>735</v>
      </c>
      <c r="F12" s="326" t="s">
        <v>656</v>
      </c>
      <c r="G12" s="326" t="s">
        <v>657</v>
      </c>
      <c r="H12" s="260"/>
      <c r="I12" s="326" t="s">
        <v>658</v>
      </c>
      <c r="J12" s="326" t="s">
        <v>659</v>
      </c>
      <c r="K12" s="326" t="s">
        <v>660</v>
      </c>
      <c r="L12" s="326" t="s">
        <v>661</v>
      </c>
      <c r="M12" s="326" t="s">
        <v>662</v>
      </c>
      <c r="N12" s="260"/>
      <c r="O12" s="326" t="s">
        <v>663</v>
      </c>
      <c r="P12" s="326" t="s">
        <v>664</v>
      </c>
      <c r="Q12" s="326" t="s">
        <v>665</v>
      </c>
      <c r="R12" s="326" t="str">
        <f>R8</f>
        <v>2T24/2Q24</v>
      </c>
      <c r="S12" s="326" t="s">
        <v>667</v>
      </c>
      <c r="T12" s="260"/>
      <c r="U12" s="326" t="s">
        <v>668</v>
      </c>
      <c r="V12" s="326" t="s">
        <v>669</v>
      </c>
      <c r="W12" s="326" t="s">
        <v>670</v>
      </c>
      <c r="X12" s="326" t="s">
        <v>671</v>
      </c>
      <c r="Y12" s="326" t="s">
        <v>672</v>
      </c>
      <c r="Z12" s="260"/>
      <c r="AA12" s="326" t="s">
        <v>673</v>
      </c>
      <c r="AB12" s="326" t="s">
        <v>674</v>
      </c>
      <c r="AC12" s="326" t="s">
        <v>675</v>
      </c>
      <c r="AD12" s="326" t="s">
        <v>676</v>
      </c>
      <c r="AE12" s="326" t="s">
        <v>677</v>
      </c>
      <c r="AF12" s="260"/>
      <c r="AG12" s="326" t="s">
        <v>678</v>
      </c>
      <c r="AH12" s="326" t="s">
        <v>679</v>
      </c>
      <c r="AI12" s="326" t="s">
        <v>680</v>
      </c>
      <c r="AJ12" s="326" t="s">
        <v>681</v>
      </c>
      <c r="AK12" s="326" t="s">
        <v>682</v>
      </c>
      <c r="AL12" s="260"/>
      <c r="AM12" s="326" t="s">
        <v>683</v>
      </c>
      <c r="AN12" s="326" t="s">
        <v>684</v>
      </c>
      <c r="AO12" s="326" t="s">
        <v>685</v>
      </c>
      <c r="AP12" s="326" t="s">
        <v>686</v>
      </c>
      <c r="AQ12" s="326" t="s">
        <v>687</v>
      </c>
      <c r="AR12" s="260"/>
      <c r="AS12" s="326" t="s">
        <v>688</v>
      </c>
      <c r="AT12" s="326" t="s">
        <v>689</v>
      </c>
      <c r="AU12" s="326" t="s">
        <v>690</v>
      </c>
      <c r="AV12" s="326" t="s">
        <v>691</v>
      </c>
      <c r="AW12" s="326" t="s">
        <v>692</v>
      </c>
      <c r="AX12" s="260"/>
      <c r="AY12" s="326" t="s">
        <v>693</v>
      </c>
      <c r="AZ12" s="326" t="s">
        <v>694</v>
      </c>
      <c r="BA12" s="326" t="s">
        <v>695</v>
      </c>
      <c r="BB12" s="326" t="s">
        <v>696</v>
      </c>
      <c r="BC12" s="326" t="s">
        <v>697</v>
      </c>
      <c r="BD12" s="260"/>
      <c r="BE12" s="326" t="s">
        <v>698</v>
      </c>
      <c r="BF12" s="326" t="s">
        <v>699</v>
      </c>
      <c r="BG12" s="326" t="s">
        <v>700</v>
      </c>
      <c r="BH12" s="326" t="s">
        <v>701</v>
      </c>
      <c r="BI12" s="326" t="s">
        <v>702</v>
      </c>
      <c r="BJ12" s="260"/>
      <c r="BK12" s="326" t="s">
        <v>703</v>
      </c>
      <c r="BL12" s="326" t="s">
        <v>704</v>
      </c>
      <c r="BM12" s="326" t="s">
        <v>705</v>
      </c>
      <c r="BN12" s="326" t="s">
        <v>706</v>
      </c>
      <c r="BO12" s="326" t="s">
        <v>707</v>
      </c>
      <c r="BP12" s="260"/>
      <c r="BQ12" s="326" t="s">
        <v>708</v>
      </c>
      <c r="BR12" s="326" t="s">
        <v>709</v>
      </c>
      <c r="BS12" s="326" t="s">
        <v>710</v>
      </c>
      <c r="BT12" s="326" t="s">
        <v>711</v>
      </c>
      <c r="BU12" s="326" t="s">
        <v>712</v>
      </c>
      <c r="BV12" s="260"/>
      <c r="BW12" s="326" t="s">
        <v>713</v>
      </c>
      <c r="BX12" s="326" t="s">
        <v>714</v>
      </c>
      <c r="BY12" s="326" t="s">
        <v>715</v>
      </c>
      <c r="BZ12" s="326" t="s">
        <v>716</v>
      </c>
      <c r="CA12" s="326" t="s">
        <v>717</v>
      </c>
      <c r="CB12" s="260"/>
      <c r="CC12" s="326" t="s">
        <v>718</v>
      </c>
      <c r="CD12" s="326" t="s">
        <v>719</v>
      </c>
      <c r="CE12" s="326" t="s">
        <v>720</v>
      </c>
      <c r="CF12" s="326" t="s">
        <v>721</v>
      </c>
      <c r="CG12" s="326" t="s">
        <v>722</v>
      </c>
      <c r="CH12" s="260"/>
      <c r="CI12" s="326" t="s">
        <v>723</v>
      </c>
      <c r="CJ12" s="326" t="s">
        <v>724</v>
      </c>
      <c r="CK12" s="326" t="s">
        <v>725</v>
      </c>
      <c r="CL12" s="326" t="s">
        <v>726</v>
      </c>
      <c r="CM12" s="326" t="s">
        <v>727</v>
      </c>
      <c r="CN12" s="260"/>
      <c r="CO12" s="326" t="s">
        <v>728</v>
      </c>
    </row>
    <row r="13" spans="1:93">
      <c r="B13" s="343" t="s">
        <v>736</v>
      </c>
      <c r="C13" s="110" t="s">
        <v>737</v>
      </c>
      <c r="D13" s="92"/>
      <c r="E13" s="111">
        <v>-6478</v>
      </c>
      <c r="F13" s="111">
        <v>8983.0766799999983</v>
      </c>
      <c r="G13" s="111">
        <v>23750</v>
      </c>
      <c r="H13" s="92"/>
      <c r="I13" s="111">
        <v>67394</v>
      </c>
      <c r="J13" s="111">
        <v>21364</v>
      </c>
      <c r="K13" s="111">
        <v>17429</v>
      </c>
      <c r="L13" s="111">
        <v>14230</v>
      </c>
      <c r="M13" s="111">
        <v>14371</v>
      </c>
      <c r="N13" s="92"/>
      <c r="O13" s="111">
        <f>SUM(P13:S13)</f>
        <v>94733</v>
      </c>
      <c r="P13" s="111">
        <v>8502</v>
      </c>
      <c r="Q13" s="111">
        <v>13150</v>
      </c>
      <c r="R13" s="111">
        <v>30995</v>
      </c>
      <c r="S13" s="111">
        <v>42086</v>
      </c>
      <c r="T13" s="92"/>
      <c r="U13" s="111">
        <f>SUM(V13:Y13)</f>
        <v>77488.956730000005</v>
      </c>
      <c r="V13" s="111">
        <v>26275</v>
      </c>
      <c r="W13" s="111">
        <v>11691</v>
      </c>
      <c r="X13" s="111">
        <v>25317</v>
      </c>
      <c r="Y13" s="111">
        <v>14205.95673</v>
      </c>
      <c r="Z13" s="92"/>
      <c r="AA13" s="111">
        <f>AB13+AC13+AD13+AE13</f>
        <v>31110.034870434072</v>
      </c>
      <c r="AB13" s="111">
        <v>11524</v>
      </c>
      <c r="AC13" s="111">
        <v>5916.6392004340687</v>
      </c>
      <c r="AD13" s="111">
        <v>7204.3956700000035</v>
      </c>
      <c r="AE13" s="111">
        <v>6465</v>
      </c>
      <c r="AF13" s="92"/>
      <c r="AG13" s="111">
        <f>AH13+AI13+AJ13+AK13</f>
        <v>11439.098550000002</v>
      </c>
      <c r="AH13" s="111">
        <v>4012.9268200000015</v>
      </c>
      <c r="AI13" s="111">
        <v>857.00195000000167</v>
      </c>
      <c r="AJ13" s="111">
        <v>3264.2215799999994</v>
      </c>
      <c r="AK13" s="111">
        <v>3304.9481999999998</v>
      </c>
      <c r="AL13" s="92"/>
      <c r="AM13" s="111">
        <f>AN13+AO13+AP13+AQ13</f>
        <v>7846.8778300000022</v>
      </c>
      <c r="AN13" s="111">
        <v>1811.6496800000014</v>
      </c>
      <c r="AO13" s="111">
        <v>2423.3754200000003</v>
      </c>
      <c r="AP13" s="111">
        <v>2385.8527300000005</v>
      </c>
      <c r="AQ13" s="111">
        <v>1226</v>
      </c>
      <c r="AR13" s="92"/>
      <c r="AS13" s="111">
        <f>AT13+AU13+AV13+AW13</f>
        <v>9933.4648299999972</v>
      </c>
      <c r="AT13" s="111">
        <v>4002.4648299999972</v>
      </c>
      <c r="AU13" s="111">
        <v>1032</v>
      </c>
      <c r="AV13" s="111">
        <v>3746</v>
      </c>
      <c r="AW13" s="111">
        <v>1153</v>
      </c>
      <c r="AX13" s="92"/>
      <c r="AY13" s="111">
        <v>5445</v>
      </c>
      <c r="AZ13" s="111">
        <v>2038</v>
      </c>
      <c r="BA13" s="111">
        <v>785</v>
      </c>
      <c r="BB13" s="111">
        <v>1521</v>
      </c>
      <c r="BC13" s="111">
        <v>1101</v>
      </c>
      <c r="BD13" s="92"/>
      <c r="BE13" s="111">
        <v>2232</v>
      </c>
      <c r="BF13" s="111">
        <v>-32.889529999999468</v>
      </c>
      <c r="BG13" s="111">
        <v>915.01185999999961</v>
      </c>
      <c r="BH13" s="111">
        <v>1245.0392800000004</v>
      </c>
      <c r="BI13" s="111">
        <v>104.66783000000001</v>
      </c>
      <c r="BJ13" s="92"/>
      <c r="BK13" s="111">
        <v>1101</v>
      </c>
      <c r="BL13" s="111">
        <v>-13.620609999999715</v>
      </c>
      <c r="BM13" s="111">
        <v>374.50229999999999</v>
      </c>
      <c r="BN13" s="111">
        <v>740.43043999999998</v>
      </c>
      <c r="BO13" s="111">
        <v>0</v>
      </c>
      <c r="BP13" s="92"/>
      <c r="BQ13" s="111">
        <v>2723.9472999999998</v>
      </c>
      <c r="BR13" s="111">
        <v>34.512599999999566</v>
      </c>
      <c r="BS13" s="111">
        <v>282.82480000000101</v>
      </c>
      <c r="BT13" s="111">
        <v>1763.5151800000003</v>
      </c>
      <c r="BU13" s="111">
        <v>643.09472000000005</v>
      </c>
      <c r="BV13" s="92"/>
      <c r="BW13" s="111">
        <v>3566</v>
      </c>
      <c r="BX13" s="111">
        <v>751.44715000000178</v>
      </c>
      <c r="BY13" s="111">
        <v>251.19150000000081</v>
      </c>
      <c r="BZ13" s="111">
        <v>1147.7169599999975</v>
      </c>
      <c r="CA13" s="111">
        <v>1415.9088299999999</v>
      </c>
      <c r="CB13" s="92"/>
      <c r="CC13" s="111">
        <v>3932</v>
      </c>
      <c r="CD13" s="111">
        <v>436.42106000000007</v>
      </c>
      <c r="CE13" s="111" t="s">
        <v>76</v>
      </c>
      <c r="CF13" s="111" t="s">
        <v>76</v>
      </c>
      <c r="CG13" s="111" t="s">
        <v>76</v>
      </c>
      <c r="CH13" s="92"/>
      <c r="CI13" s="111">
        <v>2418</v>
      </c>
      <c r="CJ13" s="111">
        <v>315.07105000000001</v>
      </c>
      <c r="CK13" s="111" t="s">
        <v>76</v>
      </c>
      <c r="CL13" s="111" t="s">
        <v>76</v>
      </c>
      <c r="CM13" s="111" t="s">
        <v>76</v>
      </c>
      <c r="CN13" s="92"/>
      <c r="CO13" s="111">
        <f>5223392.09/1000</f>
        <v>5223.3920900000003</v>
      </c>
    </row>
    <row r="14" spans="1:93" ht="14.4" thickBot="1">
      <c r="B14" s="103" t="s">
        <v>738</v>
      </c>
      <c r="C14" s="103" t="s">
        <v>739</v>
      </c>
      <c r="D14" s="92"/>
      <c r="E14" s="91">
        <v>-1944</v>
      </c>
      <c r="F14" s="91">
        <v>722.01640000000043</v>
      </c>
      <c r="G14" s="91">
        <v>6526</v>
      </c>
      <c r="H14" s="92"/>
      <c r="I14" s="91">
        <v>22309</v>
      </c>
      <c r="J14" s="91">
        <v>5825</v>
      </c>
      <c r="K14" s="91">
        <v>11570</v>
      </c>
      <c r="L14" s="91">
        <f>I14-J14-K14-M14</f>
        <v>2555</v>
      </c>
      <c r="M14" s="91">
        <v>2359</v>
      </c>
      <c r="N14" s="92"/>
      <c r="O14" s="91">
        <f>SUM(P14:S14)</f>
        <v>33905</v>
      </c>
      <c r="P14" s="91">
        <v>6571</v>
      </c>
      <c r="Q14" s="91">
        <v>10722</v>
      </c>
      <c r="R14" s="91">
        <v>5034</v>
      </c>
      <c r="S14" s="91">
        <v>11578</v>
      </c>
      <c r="T14" s="92"/>
      <c r="U14" s="91">
        <f>SUM(V14:Y14)</f>
        <v>48343.10039</v>
      </c>
      <c r="V14" s="91">
        <v>12287</v>
      </c>
      <c r="W14" s="91">
        <v>18194</v>
      </c>
      <c r="X14" s="91">
        <v>9142</v>
      </c>
      <c r="Y14" s="91">
        <v>8720.1003900000014</v>
      </c>
      <c r="Z14" s="92"/>
      <c r="AA14" s="91">
        <f>AB14+AC14+AD14+AE14</f>
        <v>54139.177343417949</v>
      </c>
      <c r="AB14" s="91">
        <v>15503</v>
      </c>
      <c r="AC14" s="91">
        <v>13833.968158840096</v>
      </c>
      <c r="AD14" s="91">
        <v>16904.209184577856</v>
      </c>
      <c r="AE14" s="91">
        <v>7898</v>
      </c>
      <c r="AF14" s="92"/>
      <c r="AG14" s="91">
        <f>AH14+AI14+AJ14+AK14</f>
        <v>31598.274683523869</v>
      </c>
      <c r="AH14" s="91">
        <v>9429.2721835238681</v>
      </c>
      <c r="AI14" s="91">
        <v>8798.9783999999945</v>
      </c>
      <c r="AJ14" s="91">
        <v>6912.6815100000003</v>
      </c>
      <c r="AK14" s="91">
        <v>6457.3425900000038</v>
      </c>
      <c r="AL14" s="92"/>
      <c r="AM14" s="91">
        <f>AN14+AO14+AP14+AQ14</f>
        <v>10545.483609999996</v>
      </c>
      <c r="AN14" s="91">
        <v>2567.9702200000011</v>
      </c>
      <c r="AO14" s="91">
        <v>1182.4645999999975</v>
      </c>
      <c r="AP14" s="91">
        <v>4958.048789999998</v>
      </c>
      <c r="AQ14" s="91">
        <v>1837</v>
      </c>
      <c r="AR14" s="92"/>
      <c r="AS14" s="91">
        <f>AT14+AU14+AV14+AW14</f>
        <v>7726.571019999994</v>
      </c>
      <c r="AT14" s="91">
        <v>382.57101999999395</v>
      </c>
      <c r="AU14" s="91">
        <v>1835</v>
      </c>
      <c r="AV14" s="91">
        <v>2073</v>
      </c>
      <c r="AW14" s="91">
        <v>3436</v>
      </c>
      <c r="AX14" s="92"/>
      <c r="AY14" s="91">
        <v>5887</v>
      </c>
      <c r="AZ14" s="91">
        <v>-43</v>
      </c>
      <c r="BA14" s="91">
        <v>321</v>
      </c>
      <c r="BB14" s="91">
        <v>1065</v>
      </c>
      <c r="BC14" s="91">
        <v>4544</v>
      </c>
      <c r="BD14" s="92"/>
      <c r="BE14" s="91">
        <v>7929</v>
      </c>
      <c r="BF14" s="91">
        <v>1947.2072899999985</v>
      </c>
      <c r="BG14" s="91">
        <v>220.56884000000355</v>
      </c>
      <c r="BH14" s="91">
        <v>1972.5156599999996</v>
      </c>
      <c r="BI14" s="91">
        <v>3788.310089999999</v>
      </c>
      <c r="BJ14" s="92"/>
      <c r="BK14" s="91">
        <v>4268</v>
      </c>
      <c r="BL14" s="91">
        <v>2778.6562400000007</v>
      </c>
      <c r="BM14" s="91">
        <v>895</v>
      </c>
      <c r="BN14" s="91">
        <v>708.5260999999997</v>
      </c>
      <c r="BO14" s="91">
        <v>-114.22047000000002</v>
      </c>
      <c r="BP14" s="92"/>
      <c r="BQ14" s="91">
        <v>15033.1901</v>
      </c>
      <c r="BR14" s="91">
        <v>838.27599000000009</v>
      </c>
      <c r="BS14" s="91">
        <v>1010.1522200000099</v>
      </c>
      <c r="BT14" s="91">
        <v>3922.0860532475053</v>
      </c>
      <c r="BU14" s="91">
        <v>9262.6758367524999</v>
      </c>
      <c r="BV14" s="92"/>
      <c r="BW14" s="91">
        <v>13550</v>
      </c>
      <c r="BX14" s="91">
        <v>3989.5803600000127</v>
      </c>
      <c r="BY14" s="91">
        <v>2650.142829999987</v>
      </c>
      <c r="BZ14" s="91">
        <v>3932.0167100000017</v>
      </c>
      <c r="CA14" s="91">
        <v>2978.2285899999979</v>
      </c>
      <c r="CB14" s="92"/>
      <c r="CC14" s="91">
        <v>14315</v>
      </c>
      <c r="CD14" s="91">
        <v>4152.1935800000001</v>
      </c>
      <c r="CE14" s="91" t="s">
        <v>76</v>
      </c>
      <c r="CF14" s="91" t="s">
        <v>76</v>
      </c>
      <c r="CG14" s="91" t="s">
        <v>76</v>
      </c>
      <c r="CH14" s="92"/>
      <c r="CI14" s="91">
        <v>20155</v>
      </c>
      <c r="CJ14" s="91">
        <v>2052.9809700000001</v>
      </c>
      <c r="CK14" s="91" t="s">
        <v>76</v>
      </c>
      <c r="CL14" s="91" t="s">
        <v>76</v>
      </c>
      <c r="CM14" s="91" t="s">
        <v>76</v>
      </c>
      <c r="CN14" s="92"/>
      <c r="CO14" s="91">
        <f>26679965.27/1000</f>
        <v>26679.965270000001</v>
      </c>
    </row>
    <row r="15" spans="1:93" s="37" customFormat="1" ht="14.4" thickBot="1">
      <c r="A15" s="36"/>
      <c r="B15" s="113" t="s">
        <v>740</v>
      </c>
      <c r="C15" s="113" t="s">
        <v>740</v>
      </c>
      <c r="D15" s="306"/>
      <c r="E15" s="51">
        <f t="shared" ref="E15:CO15" si="0">E13+E14</f>
        <v>-8422</v>
      </c>
      <c r="F15" s="51">
        <f t="shared" si="0"/>
        <v>9705.0930799999987</v>
      </c>
      <c r="G15" s="51">
        <f t="shared" si="0"/>
        <v>30276</v>
      </c>
      <c r="H15" s="306"/>
      <c r="I15" s="51">
        <f t="shared" si="0"/>
        <v>89703</v>
      </c>
      <c r="J15" s="51">
        <f t="shared" si="0"/>
        <v>27189</v>
      </c>
      <c r="K15" s="51">
        <f>SUM(K13:K14)</f>
        <v>28999</v>
      </c>
      <c r="L15" s="327">
        <f>SUM(L13:L14)</f>
        <v>16785</v>
      </c>
      <c r="M15" s="327">
        <f t="shared" si="0"/>
        <v>16730</v>
      </c>
      <c r="N15" s="306"/>
      <c r="O15" s="327">
        <f t="shared" si="0"/>
        <v>128638</v>
      </c>
      <c r="P15" s="327">
        <f t="shared" si="0"/>
        <v>15073</v>
      </c>
      <c r="Q15" s="327">
        <f t="shared" si="0"/>
        <v>23872</v>
      </c>
      <c r="R15" s="327">
        <f>R13+R14</f>
        <v>36029</v>
      </c>
      <c r="S15" s="327">
        <f t="shared" si="0"/>
        <v>53664</v>
      </c>
      <c r="T15" s="306"/>
      <c r="U15" s="327">
        <f t="shared" si="0"/>
        <v>125832.05712000001</v>
      </c>
      <c r="V15" s="327">
        <f t="shared" si="0"/>
        <v>38562</v>
      </c>
      <c r="W15" s="327">
        <f t="shared" si="0"/>
        <v>29885</v>
      </c>
      <c r="X15" s="327">
        <f t="shared" si="0"/>
        <v>34459</v>
      </c>
      <c r="Y15" s="327">
        <f t="shared" si="0"/>
        <v>22926.057120000001</v>
      </c>
      <c r="Z15" s="306"/>
      <c r="AA15" s="327">
        <f t="shared" si="0"/>
        <v>85249.212213852021</v>
      </c>
      <c r="AB15" s="327">
        <f t="shared" si="0"/>
        <v>27027</v>
      </c>
      <c r="AC15" s="327">
        <f t="shared" si="0"/>
        <v>19750.607359274167</v>
      </c>
      <c r="AD15" s="327">
        <f t="shared" si="0"/>
        <v>24108.604854577861</v>
      </c>
      <c r="AE15" s="327">
        <f t="shared" si="0"/>
        <v>14363</v>
      </c>
      <c r="AF15" s="306"/>
      <c r="AG15" s="327">
        <f t="shared" si="0"/>
        <v>43037.373233523875</v>
      </c>
      <c r="AH15" s="327">
        <f t="shared" si="0"/>
        <v>13442.19900352387</v>
      </c>
      <c r="AI15" s="327">
        <f t="shared" si="0"/>
        <v>9655.9803499999962</v>
      </c>
      <c r="AJ15" s="327">
        <f t="shared" si="0"/>
        <v>10176.90309</v>
      </c>
      <c r="AK15" s="327">
        <f t="shared" si="0"/>
        <v>9762.2907900000027</v>
      </c>
      <c r="AL15" s="306"/>
      <c r="AM15" s="327">
        <f t="shared" si="0"/>
        <v>18392.361439999997</v>
      </c>
      <c r="AN15" s="327">
        <f t="shared" si="0"/>
        <v>4379.6199000000024</v>
      </c>
      <c r="AO15" s="327">
        <f t="shared" si="0"/>
        <v>3605.8400199999978</v>
      </c>
      <c r="AP15" s="327">
        <f t="shared" si="0"/>
        <v>7343.9015199999985</v>
      </c>
      <c r="AQ15" s="327">
        <f t="shared" si="0"/>
        <v>3063</v>
      </c>
      <c r="AR15" s="306"/>
      <c r="AS15" s="327">
        <f t="shared" si="0"/>
        <v>17660.035849999993</v>
      </c>
      <c r="AT15" s="327">
        <f t="shared" si="0"/>
        <v>4385.0358499999911</v>
      </c>
      <c r="AU15" s="327">
        <f t="shared" si="0"/>
        <v>2867</v>
      </c>
      <c r="AV15" s="327">
        <f t="shared" si="0"/>
        <v>5819</v>
      </c>
      <c r="AW15" s="327">
        <f t="shared" si="0"/>
        <v>4589</v>
      </c>
      <c r="AX15" s="306"/>
      <c r="AY15" s="327">
        <f t="shared" si="0"/>
        <v>11332</v>
      </c>
      <c r="AZ15" s="327">
        <f t="shared" si="0"/>
        <v>1995</v>
      </c>
      <c r="BA15" s="327">
        <f t="shared" si="0"/>
        <v>1106</v>
      </c>
      <c r="BB15" s="327">
        <f t="shared" si="0"/>
        <v>2586</v>
      </c>
      <c r="BC15" s="327">
        <f t="shared" si="0"/>
        <v>5645</v>
      </c>
      <c r="BD15" s="306"/>
      <c r="BE15" s="327">
        <f t="shared" si="0"/>
        <v>10161</v>
      </c>
      <c r="BF15" s="327">
        <f t="shared" si="0"/>
        <v>1914.317759999999</v>
      </c>
      <c r="BG15" s="327">
        <f t="shared" si="0"/>
        <v>1135.5807000000032</v>
      </c>
      <c r="BH15" s="327">
        <f t="shared" si="0"/>
        <v>3217.55494</v>
      </c>
      <c r="BI15" s="327">
        <f t="shared" si="0"/>
        <v>3892.9779199999989</v>
      </c>
      <c r="BJ15" s="306"/>
      <c r="BK15" s="327">
        <f t="shared" si="0"/>
        <v>5369</v>
      </c>
      <c r="BL15" s="327">
        <f t="shared" si="0"/>
        <v>2765.0356300000012</v>
      </c>
      <c r="BM15" s="327">
        <f t="shared" si="0"/>
        <v>1269.5023000000001</v>
      </c>
      <c r="BN15" s="327">
        <f t="shared" si="0"/>
        <v>1448.9565399999997</v>
      </c>
      <c r="BO15" s="327">
        <f t="shared" si="0"/>
        <v>-114.22047000000002</v>
      </c>
      <c r="BP15" s="306"/>
      <c r="BQ15" s="327">
        <f t="shared" si="0"/>
        <v>17757.1374</v>
      </c>
      <c r="BR15" s="327">
        <f t="shared" si="0"/>
        <v>872.78858999999966</v>
      </c>
      <c r="BS15" s="327">
        <f t="shared" si="0"/>
        <v>1292.977020000011</v>
      </c>
      <c r="BT15" s="327">
        <f t="shared" si="0"/>
        <v>5685.6012332475057</v>
      </c>
      <c r="BU15" s="327">
        <f t="shared" si="0"/>
        <v>9905.7705567525009</v>
      </c>
      <c r="BV15" s="306"/>
      <c r="BW15" s="327">
        <f t="shared" si="0"/>
        <v>17116</v>
      </c>
      <c r="BX15" s="327">
        <f t="shared" si="0"/>
        <v>4741.0275100000144</v>
      </c>
      <c r="BY15" s="327">
        <f t="shared" si="0"/>
        <v>2901.3343299999879</v>
      </c>
      <c r="BZ15" s="327">
        <f t="shared" si="0"/>
        <v>5079.7336699999996</v>
      </c>
      <c r="CA15" s="327">
        <f t="shared" si="0"/>
        <v>4394.1374199999973</v>
      </c>
      <c r="CB15" s="306"/>
      <c r="CC15" s="327">
        <f t="shared" si="0"/>
        <v>18247</v>
      </c>
      <c r="CD15" s="327">
        <f t="shared" si="0"/>
        <v>4588.6146399999998</v>
      </c>
      <c r="CE15" s="327" t="s">
        <v>76</v>
      </c>
      <c r="CF15" s="327" t="s">
        <v>76</v>
      </c>
      <c r="CG15" s="327" t="s">
        <v>76</v>
      </c>
      <c r="CH15" s="306"/>
      <c r="CI15" s="327">
        <f t="shared" si="0"/>
        <v>22573</v>
      </c>
      <c r="CJ15" s="327">
        <f t="shared" si="0"/>
        <v>2368.0520200000001</v>
      </c>
      <c r="CK15" s="327" t="s">
        <v>76</v>
      </c>
      <c r="CL15" s="327" t="s">
        <v>76</v>
      </c>
      <c r="CM15" s="327" t="s">
        <v>76</v>
      </c>
      <c r="CN15" s="306"/>
      <c r="CO15" s="327">
        <f t="shared" si="0"/>
        <v>31903.357360000002</v>
      </c>
    </row>
    <row r="16" spans="1:93" ht="14.4" thickBot="1">
      <c r="B16" s="17"/>
      <c r="C16" s="17"/>
      <c r="D16" s="305"/>
      <c r="E16" s="93"/>
      <c r="F16" s="93"/>
      <c r="G16" s="93"/>
      <c r="H16" s="305"/>
      <c r="I16" s="93"/>
      <c r="J16" s="93"/>
      <c r="K16" s="93"/>
      <c r="N16" s="305"/>
      <c r="O16" s="93"/>
      <c r="P16" s="93"/>
      <c r="Q16" s="93"/>
      <c r="T16" s="305"/>
      <c r="U16" s="93"/>
      <c r="V16" s="93"/>
      <c r="W16" s="93"/>
      <c r="Z16" s="305"/>
      <c r="AA16" s="93"/>
      <c r="AB16" s="93"/>
      <c r="AC16" s="93"/>
      <c r="AF16" s="305"/>
      <c r="AG16" s="93"/>
      <c r="AH16" s="93"/>
      <c r="AI16" s="93"/>
      <c r="AL16" s="305"/>
      <c r="AM16" s="93"/>
      <c r="AN16" s="93"/>
      <c r="AO16" s="93"/>
      <c r="AR16" s="305"/>
      <c r="AS16" s="93"/>
      <c r="AT16" s="93"/>
      <c r="AU16" s="93"/>
      <c r="AX16" s="305"/>
      <c r="AY16" s="93"/>
      <c r="AZ16" s="93"/>
      <c r="BA16" s="93"/>
      <c r="BD16" s="305"/>
      <c r="BE16" s="93"/>
      <c r="BF16" s="93"/>
      <c r="BG16" s="93"/>
      <c r="BJ16" s="305"/>
      <c r="BK16" s="93"/>
      <c r="BL16" s="93"/>
      <c r="BM16" s="93"/>
      <c r="BP16" s="305"/>
      <c r="BQ16" s="93"/>
      <c r="BR16" s="93"/>
      <c r="BS16" s="93"/>
      <c r="BV16" s="305"/>
      <c r="BW16" s="93"/>
      <c r="BX16" s="93"/>
      <c r="BY16" s="93"/>
      <c r="CB16" s="305"/>
      <c r="CC16" s="93"/>
      <c r="CD16" s="93"/>
      <c r="CE16" s="93"/>
      <c r="CH16" s="305"/>
      <c r="CI16" s="93"/>
      <c r="CJ16" s="93"/>
      <c r="CK16" s="93"/>
      <c r="CN16" s="305"/>
      <c r="CO16" s="93"/>
    </row>
    <row r="17" spans="1:94" s="33" customFormat="1" ht="20.7" customHeight="1" thickBot="1">
      <c r="A17" s="32"/>
      <c r="B17" s="325" t="s">
        <v>741</v>
      </c>
      <c r="C17" s="102" t="s">
        <v>742</v>
      </c>
      <c r="D17" s="260"/>
      <c r="E17" s="326" t="s">
        <v>655</v>
      </c>
      <c r="F17" s="326" t="s">
        <v>656</v>
      </c>
      <c r="G17" s="326" t="s">
        <v>657</v>
      </c>
      <c r="H17" s="260"/>
      <c r="I17" s="326" t="s">
        <v>658</v>
      </c>
      <c r="J17" s="326" t="s">
        <v>659</v>
      </c>
      <c r="K17" s="326" t="s">
        <v>660</v>
      </c>
      <c r="L17" s="326" t="s">
        <v>661</v>
      </c>
      <c r="M17" s="326" t="s">
        <v>662</v>
      </c>
      <c r="N17" s="260"/>
      <c r="O17" s="326" t="s">
        <v>663</v>
      </c>
      <c r="P17" s="326" t="s">
        <v>664</v>
      </c>
      <c r="Q17" s="326" t="s">
        <v>665</v>
      </c>
      <c r="R17" s="326" t="str">
        <f>R8</f>
        <v>2T24/2Q24</v>
      </c>
      <c r="S17" s="326" t="s">
        <v>667</v>
      </c>
      <c r="T17" s="260"/>
      <c r="U17" s="326" t="s">
        <v>668</v>
      </c>
      <c r="V17" s="326" t="s">
        <v>669</v>
      </c>
      <c r="W17" s="326" t="s">
        <v>670</v>
      </c>
      <c r="X17" s="326" t="s">
        <v>671</v>
      </c>
      <c r="Y17" s="326" t="s">
        <v>672</v>
      </c>
      <c r="Z17" s="260"/>
      <c r="AA17" s="326" t="s">
        <v>673</v>
      </c>
      <c r="AB17" s="326" t="s">
        <v>674</v>
      </c>
      <c r="AC17" s="326" t="s">
        <v>675</v>
      </c>
      <c r="AD17" s="326" t="s">
        <v>676</v>
      </c>
      <c r="AE17" s="326" t="s">
        <v>677</v>
      </c>
      <c r="AF17" s="260"/>
      <c r="AG17" s="326" t="s">
        <v>678</v>
      </c>
      <c r="AH17" s="326" t="s">
        <v>679</v>
      </c>
      <c r="AI17" s="326" t="s">
        <v>680</v>
      </c>
      <c r="AJ17" s="326" t="s">
        <v>681</v>
      </c>
      <c r="AK17" s="326" t="s">
        <v>682</v>
      </c>
      <c r="AL17" s="260"/>
      <c r="AM17" s="326" t="s">
        <v>683</v>
      </c>
      <c r="AN17" s="326" t="s">
        <v>684</v>
      </c>
      <c r="AO17" s="326" t="s">
        <v>685</v>
      </c>
      <c r="AP17" s="326" t="s">
        <v>686</v>
      </c>
      <c r="AQ17" s="326" t="s">
        <v>687</v>
      </c>
      <c r="AR17" s="260"/>
      <c r="AS17" s="326" t="s">
        <v>688</v>
      </c>
      <c r="AT17" s="326" t="s">
        <v>689</v>
      </c>
      <c r="AU17" s="326" t="s">
        <v>690</v>
      </c>
      <c r="AV17" s="326" t="s">
        <v>691</v>
      </c>
      <c r="AW17" s="326" t="s">
        <v>692</v>
      </c>
      <c r="AX17" s="260"/>
      <c r="AY17" s="326" t="s">
        <v>693</v>
      </c>
      <c r="AZ17" s="326" t="s">
        <v>694</v>
      </c>
      <c r="BA17" s="326" t="s">
        <v>695</v>
      </c>
      <c r="BB17" s="326" t="s">
        <v>696</v>
      </c>
      <c r="BC17" s="326" t="s">
        <v>697</v>
      </c>
      <c r="BD17" s="260"/>
      <c r="BE17" s="326" t="s">
        <v>698</v>
      </c>
      <c r="BF17" s="326" t="s">
        <v>699</v>
      </c>
      <c r="BG17" s="326" t="s">
        <v>700</v>
      </c>
      <c r="BH17" s="326" t="s">
        <v>701</v>
      </c>
      <c r="BI17" s="326" t="s">
        <v>702</v>
      </c>
      <c r="BJ17" s="260"/>
      <c r="BK17" s="326" t="s">
        <v>703</v>
      </c>
      <c r="BL17" s="326" t="s">
        <v>704</v>
      </c>
      <c r="BM17" s="326" t="s">
        <v>705</v>
      </c>
      <c r="BN17" s="326" t="s">
        <v>706</v>
      </c>
      <c r="BO17" s="326" t="s">
        <v>707</v>
      </c>
      <c r="BP17" s="260"/>
      <c r="BQ17" s="326" t="s">
        <v>708</v>
      </c>
      <c r="BR17" s="326" t="s">
        <v>709</v>
      </c>
      <c r="BS17" s="326" t="s">
        <v>710</v>
      </c>
      <c r="BT17" s="326" t="s">
        <v>711</v>
      </c>
      <c r="BU17" s="326" t="s">
        <v>712</v>
      </c>
      <c r="BV17" s="260"/>
      <c r="BW17" s="326" t="s">
        <v>713</v>
      </c>
      <c r="BX17" s="326" t="s">
        <v>714</v>
      </c>
      <c r="BY17" s="326" t="s">
        <v>715</v>
      </c>
      <c r="BZ17" s="326" t="s">
        <v>716</v>
      </c>
      <c r="CA17" s="326" t="s">
        <v>717</v>
      </c>
      <c r="CB17" s="260"/>
      <c r="CC17" s="326" t="s">
        <v>718</v>
      </c>
      <c r="CD17" s="326" t="s">
        <v>719</v>
      </c>
      <c r="CE17" s="326" t="s">
        <v>720</v>
      </c>
      <c r="CF17" s="326" t="s">
        <v>721</v>
      </c>
      <c r="CG17" s="326" t="s">
        <v>722</v>
      </c>
      <c r="CH17" s="260"/>
      <c r="CI17" s="326" t="s">
        <v>723</v>
      </c>
      <c r="CJ17" s="326" t="s">
        <v>724</v>
      </c>
      <c r="CK17" s="326" t="s">
        <v>725</v>
      </c>
      <c r="CL17" s="326" t="s">
        <v>726</v>
      </c>
      <c r="CM17" s="326" t="s">
        <v>727</v>
      </c>
      <c r="CN17" s="260"/>
      <c r="CO17" s="326" t="s">
        <v>728</v>
      </c>
    </row>
    <row r="18" spans="1:94">
      <c r="B18" s="110" t="s">
        <v>743</v>
      </c>
      <c r="C18" s="110" t="s">
        <v>744</v>
      </c>
      <c r="D18" s="92"/>
      <c r="E18" s="112">
        <v>105836</v>
      </c>
      <c r="F18" s="112">
        <v>109273</v>
      </c>
      <c r="G18" s="112">
        <v>112990.34485410832</v>
      </c>
      <c r="H18" s="92"/>
      <c r="I18" s="112">
        <v>102044</v>
      </c>
      <c r="J18" s="112">
        <v>102043</v>
      </c>
      <c r="K18" s="112">
        <v>102259.53377733559</v>
      </c>
      <c r="L18" s="112">
        <v>100082</v>
      </c>
      <c r="M18" s="112">
        <v>100082</v>
      </c>
      <c r="N18" s="92"/>
      <c r="O18" s="112">
        <v>95193</v>
      </c>
      <c r="P18" s="112">
        <v>95193</v>
      </c>
      <c r="Q18" s="112">
        <v>95193</v>
      </c>
      <c r="R18" s="112">
        <f>72277+4813+9646+7338+4347</f>
        <v>98421</v>
      </c>
      <c r="S18" s="112">
        <v>105742</v>
      </c>
      <c r="T18" s="92"/>
      <c r="U18" s="112">
        <v>89523</v>
      </c>
      <c r="V18" s="112">
        <v>89523</v>
      </c>
      <c r="W18" s="112">
        <v>89553.11099999999</v>
      </c>
      <c r="X18" s="112">
        <v>89775</v>
      </c>
      <c r="Y18" s="112">
        <v>91142.249810706446</v>
      </c>
      <c r="Z18" s="92"/>
      <c r="AA18" s="112">
        <v>91250</v>
      </c>
      <c r="AB18" s="112">
        <v>91250</v>
      </c>
      <c r="AC18" s="112">
        <v>95951</v>
      </c>
      <c r="AD18" s="112">
        <v>96046</v>
      </c>
      <c r="AE18" s="112">
        <v>95950.732190085691</v>
      </c>
      <c r="AF18" s="92"/>
      <c r="AG18" s="112">
        <v>89571.48</v>
      </c>
      <c r="AH18" s="112">
        <v>89571.48</v>
      </c>
      <c r="AI18" s="112">
        <v>89571.48</v>
      </c>
      <c r="AJ18" s="112">
        <v>89571.48</v>
      </c>
      <c r="AK18" s="112">
        <v>87738</v>
      </c>
      <c r="AL18" s="92"/>
      <c r="AM18" s="112">
        <v>81905</v>
      </c>
      <c r="AN18" s="112">
        <v>81905</v>
      </c>
      <c r="AO18" s="112">
        <v>81905</v>
      </c>
      <c r="AP18" s="112">
        <v>78985</v>
      </c>
      <c r="AQ18" s="112">
        <v>76901</v>
      </c>
      <c r="AR18" s="92"/>
      <c r="AS18" s="112">
        <v>66899</v>
      </c>
      <c r="AT18" s="112">
        <v>66899</v>
      </c>
      <c r="AU18" s="112">
        <v>66899</v>
      </c>
      <c r="AV18" s="112">
        <v>66899</v>
      </c>
      <c r="AW18" s="112">
        <v>66899</v>
      </c>
      <c r="AX18" s="92"/>
      <c r="AY18" s="112">
        <v>35207</v>
      </c>
      <c r="AZ18" s="112" t="s">
        <v>76</v>
      </c>
      <c r="BA18" s="112" t="s">
        <v>76</v>
      </c>
      <c r="BB18" s="112" t="s">
        <v>76</v>
      </c>
      <c r="BC18" s="112" t="s">
        <v>76</v>
      </c>
      <c r="BD18" s="92"/>
      <c r="BE18" s="112">
        <v>30139</v>
      </c>
      <c r="BF18" s="112" t="s">
        <v>76</v>
      </c>
      <c r="BG18" s="112" t="s">
        <v>76</v>
      </c>
      <c r="BH18" s="112" t="s">
        <v>76</v>
      </c>
      <c r="BI18" s="112" t="s">
        <v>76</v>
      </c>
      <c r="BJ18" s="92"/>
      <c r="BK18" s="112">
        <v>46087</v>
      </c>
      <c r="BL18" s="112" t="s">
        <v>76</v>
      </c>
      <c r="BM18" s="112" t="s">
        <v>76</v>
      </c>
      <c r="BN18" s="112" t="s">
        <v>76</v>
      </c>
      <c r="BO18" s="112" t="s">
        <v>76</v>
      </c>
      <c r="BP18" s="92"/>
      <c r="BQ18" s="112">
        <v>61376</v>
      </c>
      <c r="BR18" s="112" t="s">
        <v>76</v>
      </c>
      <c r="BS18" s="112" t="s">
        <v>76</v>
      </c>
      <c r="BT18" s="112" t="s">
        <v>76</v>
      </c>
      <c r="BU18" s="112" t="s">
        <v>76</v>
      </c>
      <c r="BV18" s="92"/>
      <c r="BW18" s="112">
        <v>67822</v>
      </c>
      <c r="BX18" s="112" t="s">
        <v>76</v>
      </c>
      <c r="BY18" s="112" t="s">
        <v>76</v>
      </c>
      <c r="BZ18" s="112" t="s">
        <v>76</v>
      </c>
      <c r="CA18" s="112" t="s">
        <v>76</v>
      </c>
      <c r="CB18" s="92"/>
      <c r="CC18" s="112">
        <v>60063</v>
      </c>
      <c r="CD18" s="112" t="s">
        <v>76</v>
      </c>
      <c r="CE18" s="112" t="s">
        <v>76</v>
      </c>
      <c r="CF18" s="112" t="s">
        <v>76</v>
      </c>
      <c r="CG18" s="112" t="s">
        <v>76</v>
      </c>
      <c r="CH18" s="92"/>
      <c r="CI18" s="112">
        <v>53354</v>
      </c>
      <c r="CJ18" s="112" t="s">
        <v>76</v>
      </c>
      <c r="CK18" s="112" t="s">
        <v>76</v>
      </c>
      <c r="CL18" s="112" t="s">
        <v>76</v>
      </c>
      <c r="CM18" s="112" t="s">
        <v>76</v>
      </c>
      <c r="CN18" s="92"/>
      <c r="CO18" s="112">
        <v>45943</v>
      </c>
    </row>
    <row r="19" spans="1:94">
      <c r="B19" s="117" t="s">
        <v>745</v>
      </c>
      <c r="C19" s="117" t="s">
        <v>746</v>
      </c>
      <c r="D19" s="92"/>
      <c r="E19" s="93">
        <v>31226</v>
      </c>
      <c r="F19" s="80">
        <v>31375</v>
      </c>
      <c r="G19" s="80">
        <v>30035.489999999998</v>
      </c>
      <c r="H19" s="92"/>
      <c r="I19" s="80">
        <v>30857</v>
      </c>
      <c r="J19" s="80">
        <v>30857</v>
      </c>
      <c r="K19" s="80">
        <v>31055.516576710841</v>
      </c>
      <c r="L19" s="80">
        <v>30582</v>
      </c>
      <c r="M19" s="80">
        <v>30582</v>
      </c>
      <c r="N19" s="92"/>
      <c r="O19" s="80">
        <f>24801+4542</f>
        <v>29343</v>
      </c>
      <c r="P19" s="80">
        <f>24801+4542</f>
        <v>29343</v>
      </c>
      <c r="Q19" s="80">
        <f>24801+4542</f>
        <v>29343</v>
      </c>
      <c r="R19" s="80">
        <f>21087+3729</f>
        <v>24816</v>
      </c>
      <c r="S19" s="80">
        <v>25700</v>
      </c>
      <c r="T19" s="92"/>
      <c r="U19" s="80">
        <v>27586</v>
      </c>
      <c r="V19" s="80">
        <v>27586</v>
      </c>
      <c r="W19" s="80">
        <v>27649.89</v>
      </c>
      <c r="X19" s="80">
        <v>28094</v>
      </c>
      <c r="Y19" s="80">
        <v>28613</v>
      </c>
      <c r="Z19" s="92"/>
      <c r="AA19" s="80">
        <v>28535</v>
      </c>
      <c r="AB19" s="80">
        <v>28535</v>
      </c>
      <c r="AC19" s="80">
        <v>28992</v>
      </c>
      <c r="AD19" s="80">
        <v>28992</v>
      </c>
      <c r="AE19" s="80">
        <v>28992.244228646057</v>
      </c>
      <c r="AF19" s="92"/>
      <c r="AG19" s="80">
        <v>27831.01</v>
      </c>
      <c r="AH19" s="80">
        <v>27831.01</v>
      </c>
      <c r="AI19" s="80">
        <v>27831.01</v>
      </c>
      <c r="AJ19" s="80">
        <v>27831.01</v>
      </c>
      <c r="AK19" s="80">
        <v>26092</v>
      </c>
      <c r="AL19" s="92"/>
      <c r="AM19" s="80">
        <v>29169</v>
      </c>
      <c r="AN19" s="80">
        <v>29169</v>
      </c>
      <c r="AO19" s="80">
        <v>29169</v>
      </c>
      <c r="AP19" s="80">
        <v>30101</v>
      </c>
      <c r="AQ19" s="80">
        <v>31186</v>
      </c>
      <c r="AR19" s="92"/>
      <c r="AS19" s="80">
        <v>31832</v>
      </c>
      <c r="AT19" s="80">
        <v>31832</v>
      </c>
      <c r="AU19" s="80">
        <v>31832</v>
      </c>
      <c r="AV19" s="80">
        <v>31832</v>
      </c>
      <c r="AW19" s="80">
        <v>31832</v>
      </c>
      <c r="AX19" s="92"/>
      <c r="AY19" s="80">
        <v>34580</v>
      </c>
      <c r="AZ19" s="80" t="s">
        <v>76</v>
      </c>
      <c r="BA19" s="80" t="s">
        <v>76</v>
      </c>
      <c r="BB19" s="80" t="s">
        <v>76</v>
      </c>
      <c r="BC19" s="80" t="s">
        <v>76</v>
      </c>
      <c r="BD19" s="92"/>
      <c r="BE19" s="80">
        <v>29698</v>
      </c>
      <c r="BF19" s="80" t="s">
        <v>76</v>
      </c>
      <c r="BG19" s="80" t="s">
        <v>76</v>
      </c>
      <c r="BH19" s="80" t="s">
        <v>76</v>
      </c>
      <c r="BI19" s="80" t="s">
        <v>76</v>
      </c>
      <c r="BJ19" s="92"/>
      <c r="BK19" s="80">
        <v>10303</v>
      </c>
      <c r="BL19" s="80" t="s">
        <v>76</v>
      </c>
      <c r="BM19" s="80" t="s">
        <v>76</v>
      </c>
      <c r="BN19" s="80" t="s">
        <v>76</v>
      </c>
      <c r="BO19" s="80" t="s">
        <v>76</v>
      </c>
      <c r="BP19" s="92"/>
      <c r="BQ19" s="80">
        <v>8466</v>
      </c>
      <c r="BR19" s="80" t="s">
        <v>76</v>
      </c>
      <c r="BS19" s="80" t="s">
        <v>76</v>
      </c>
      <c r="BT19" s="80" t="s">
        <v>76</v>
      </c>
      <c r="BU19" s="80" t="s">
        <v>76</v>
      </c>
      <c r="BV19" s="92"/>
      <c r="BW19" s="80">
        <v>8892</v>
      </c>
      <c r="BX19" s="80" t="s">
        <v>76</v>
      </c>
      <c r="BY19" s="80" t="s">
        <v>76</v>
      </c>
      <c r="BZ19" s="80" t="s">
        <v>76</v>
      </c>
      <c r="CA19" s="80" t="s">
        <v>76</v>
      </c>
      <c r="CB19" s="92"/>
      <c r="CC19" s="80">
        <v>9198</v>
      </c>
      <c r="CD19" s="80" t="s">
        <v>76</v>
      </c>
      <c r="CE19" s="80" t="s">
        <v>76</v>
      </c>
      <c r="CF19" s="80" t="s">
        <v>76</v>
      </c>
      <c r="CG19" s="80" t="s">
        <v>76</v>
      </c>
      <c r="CH19" s="92"/>
      <c r="CI19" s="80">
        <v>9000</v>
      </c>
      <c r="CJ19" s="80" t="s">
        <v>76</v>
      </c>
      <c r="CK19" s="80" t="s">
        <v>76</v>
      </c>
      <c r="CL19" s="80" t="s">
        <v>76</v>
      </c>
      <c r="CM19" s="80" t="s">
        <v>76</v>
      </c>
      <c r="CN19" s="92"/>
      <c r="CO19" s="80">
        <v>9248</v>
      </c>
    </row>
    <row r="20" spans="1:94">
      <c r="B20" s="117" t="s">
        <v>747</v>
      </c>
      <c r="C20" s="117" t="s">
        <v>748</v>
      </c>
      <c r="D20" s="92"/>
      <c r="E20" s="93">
        <v>8867</v>
      </c>
      <c r="F20" s="80">
        <v>8649</v>
      </c>
      <c r="G20" s="80">
        <v>8649.2041757169245</v>
      </c>
      <c r="H20" s="92"/>
      <c r="I20" s="80">
        <v>16115</v>
      </c>
      <c r="J20" s="80">
        <v>16115</v>
      </c>
      <c r="K20" s="80">
        <v>16224.569954470542</v>
      </c>
      <c r="L20" s="80">
        <v>16307</v>
      </c>
      <c r="M20" s="80">
        <v>16307</v>
      </c>
      <c r="N20" s="92"/>
      <c r="O20" s="80">
        <v>15374</v>
      </c>
      <c r="P20" s="80">
        <v>15374</v>
      </c>
      <c r="Q20" s="80">
        <v>15374</v>
      </c>
      <c r="R20" s="80">
        <v>15374</v>
      </c>
      <c r="S20" s="80">
        <v>15374</v>
      </c>
      <c r="T20" s="92"/>
      <c r="U20" s="80">
        <v>16080</v>
      </c>
      <c r="V20" s="80">
        <v>16080</v>
      </c>
      <c r="W20" s="80">
        <v>16079.957024202902</v>
      </c>
      <c r="X20" s="80">
        <v>16080</v>
      </c>
      <c r="Y20" s="80">
        <v>16025</v>
      </c>
      <c r="Z20" s="92"/>
      <c r="AA20" s="80">
        <v>16025</v>
      </c>
      <c r="AB20" s="80">
        <v>16025</v>
      </c>
      <c r="AC20" s="80">
        <v>11323</v>
      </c>
      <c r="AD20" s="80">
        <v>11323</v>
      </c>
      <c r="AE20" s="80">
        <v>11322.906666666666</v>
      </c>
      <c r="AF20" s="92"/>
      <c r="AG20" s="80">
        <v>12720.090000000002</v>
      </c>
      <c r="AH20" s="80">
        <v>12720.090000000002</v>
      </c>
      <c r="AI20" s="80">
        <v>12720.090000000002</v>
      </c>
      <c r="AJ20" s="80">
        <v>12720.090000000002</v>
      </c>
      <c r="AK20" s="80">
        <v>12720</v>
      </c>
      <c r="AL20" s="92"/>
      <c r="AM20" s="80">
        <v>16806</v>
      </c>
      <c r="AN20" s="80">
        <v>16806</v>
      </c>
      <c r="AO20" s="80">
        <v>16806</v>
      </c>
      <c r="AP20" s="80">
        <v>16806</v>
      </c>
      <c r="AQ20" s="80">
        <v>16806</v>
      </c>
      <c r="AR20" s="92"/>
      <c r="AS20" s="80">
        <v>17771</v>
      </c>
      <c r="AT20" s="80">
        <v>17771</v>
      </c>
      <c r="AU20" s="80">
        <v>17771</v>
      </c>
      <c r="AV20" s="80">
        <v>17771</v>
      </c>
      <c r="AW20" s="80">
        <v>17771</v>
      </c>
      <c r="AX20" s="92"/>
      <c r="AY20" s="80">
        <v>19787</v>
      </c>
      <c r="AZ20" s="80" t="s">
        <v>76</v>
      </c>
      <c r="BA20" s="80" t="s">
        <v>76</v>
      </c>
      <c r="BB20" s="80" t="s">
        <v>76</v>
      </c>
      <c r="BC20" s="80" t="s">
        <v>76</v>
      </c>
      <c r="BD20" s="92"/>
      <c r="BE20" s="80">
        <v>16425</v>
      </c>
      <c r="BF20" s="80" t="s">
        <v>76</v>
      </c>
      <c r="BG20" s="80" t="s">
        <v>76</v>
      </c>
      <c r="BH20" s="80" t="s">
        <v>76</v>
      </c>
      <c r="BI20" s="80" t="s">
        <v>76</v>
      </c>
      <c r="BJ20" s="92"/>
      <c r="BK20" s="80">
        <v>8819</v>
      </c>
      <c r="BL20" s="80" t="s">
        <v>76</v>
      </c>
      <c r="BM20" s="80" t="s">
        <v>76</v>
      </c>
      <c r="BN20" s="80" t="s">
        <v>76</v>
      </c>
      <c r="BO20" s="80" t="s">
        <v>76</v>
      </c>
      <c r="BP20" s="92"/>
      <c r="BQ20" s="80">
        <v>9219</v>
      </c>
      <c r="BR20" s="80" t="s">
        <v>76</v>
      </c>
      <c r="BS20" s="80" t="s">
        <v>76</v>
      </c>
      <c r="BT20" s="80" t="s">
        <v>76</v>
      </c>
      <c r="BU20" s="80" t="s">
        <v>76</v>
      </c>
      <c r="BV20" s="92"/>
      <c r="BW20" s="80">
        <v>6425</v>
      </c>
      <c r="BX20" s="80" t="s">
        <v>76</v>
      </c>
      <c r="BY20" s="80" t="s">
        <v>76</v>
      </c>
      <c r="BZ20" s="80" t="s">
        <v>76</v>
      </c>
      <c r="CA20" s="80" t="s">
        <v>76</v>
      </c>
      <c r="CB20" s="92"/>
      <c r="CC20" s="80">
        <v>6572</v>
      </c>
      <c r="CD20" s="80" t="s">
        <v>76</v>
      </c>
      <c r="CE20" s="80" t="s">
        <v>76</v>
      </c>
      <c r="CF20" s="80" t="s">
        <v>76</v>
      </c>
      <c r="CG20" s="80" t="s">
        <v>76</v>
      </c>
      <c r="CH20" s="92"/>
      <c r="CI20" s="80">
        <v>5100</v>
      </c>
      <c r="CJ20" s="80" t="s">
        <v>76</v>
      </c>
      <c r="CK20" s="80" t="s">
        <v>76</v>
      </c>
      <c r="CL20" s="80" t="s">
        <v>76</v>
      </c>
      <c r="CM20" s="80" t="s">
        <v>76</v>
      </c>
      <c r="CN20" s="92"/>
      <c r="CO20" s="80">
        <v>3000</v>
      </c>
    </row>
    <row r="21" spans="1:94">
      <c r="B21" s="117" t="s">
        <v>749</v>
      </c>
      <c r="C21" s="117" t="s">
        <v>750</v>
      </c>
      <c r="D21" s="92"/>
      <c r="E21" s="93">
        <v>3474</v>
      </c>
      <c r="F21" s="80">
        <v>3483</v>
      </c>
      <c r="G21" s="80">
        <v>4355.1100938788004</v>
      </c>
      <c r="H21" s="92"/>
      <c r="I21" s="80">
        <v>9669</v>
      </c>
      <c r="J21" s="80">
        <v>9669</v>
      </c>
      <c r="K21" s="80">
        <v>9652.0005681869989</v>
      </c>
      <c r="L21" s="80">
        <v>11469</v>
      </c>
      <c r="M21" s="80">
        <v>11468</v>
      </c>
      <c r="N21" s="92"/>
      <c r="O21" s="80">
        <v>7129</v>
      </c>
      <c r="P21" s="80">
        <v>7129</v>
      </c>
      <c r="Q21" s="80">
        <v>7129</v>
      </c>
      <c r="R21" s="80">
        <f>3677+3490</f>
        <v>7167</v>
      </c>
      <c r="S21" s="80">
        <v>7172</v>
      </c>
      <c r="T21" s="92"/>
      <c r="U21" s="80">
        <v>7142</v>
      </c>
      <c r="V21" s="80">
        <v>7142</v>
      </c>
      <c r="W21" s="80">
        <v>7142.41</v>
      </c>
      <c r="X21" s="80">
        <v>7112</v>
      </c>
      <c r="Y21" s="80">
        <v>8278.4</v>
      </c>
      <c r="Z21" s="92"/>
      <c r="AA21" s="80">
        <v>8310</v>
      </c>
      <c r="AB21" s="80">
        <v>8310</v>
      </c>
      <c r="AC21" s="80">
        <v>4121</v>
      </c>
      <c r="AD21" s="80">
        <v>4133</v>
      </c>
      <c r="AE21" s="80">
        <v>4121.1303943799994</v>
      </c>
      <c r="AF21" s="92"/>
      <c r="AG21" s="80">
        <v>1312.9299999999998</v>
      </c>
      <c r="AH21" s="80">
        <v>1312.9299999999998</v>
      </c>
      <c r="AI21" s="80">
        <v>1312.9299999999998</v>
      </c>
      <c r="AJ21" s="80">
        <v>1312.9299999999998</v>
      </c>
      <c r="AK21" s="80">
        <v>1313</v>
      </c>
      <c r="AL21" s="92"/>
      <c r="AM21" s="80">
        <v>1713</v>
      </c>
      <c r="AN21" s="80">
        <v>1713</v>
      </c>
      <c r="AO21" s="80">
        <v>1713</v>
      </c>
      <c r="AP21" s="80">
        <v>1713</v>
      </c>
      <c r="AQ21" s="80">
        <v>2013</v>
      </c>
      <c r="AR21" s="92"/>
      <c r="AS21" s="80">
        <v>1580</v>
      </c>
      <c r="AT21" s="80">
        <v>1580</v>
      </c>
      <c r="AU21" s="80">
        <v>1580</v>
      </c>
      <c r="AV21" s="80">
        <v>1580</v>
      </c>
      <c r="AW21" s="80">
        <v>1580</v>
      </c>
      <c r="AX21" s="92"/>
      <c r="AY21" s="80">
        <v>0</v>
      </c>
      <c r="AZ21" s="80" t="s">
        <v>76</v>
      </c>
      <c r="BA21" s="80" t="s">
        <v>76</v>
      </c>
      <c r="BB21" s="80" t="s">
        <v>76</v>
      </c>
      <c r="BC21" s="80" t="s">
        <v>76</v>
      </c>
      <c r="BD21" s="92"/>
      <c r="BE21" s="80">
        <v>0</v>
      </c>
      <c r="BF21" s="80" t="s">
        <v>76</v>
      </c>
      <c r="BG21" s="80" t="s">
        <v>76</v>
      </c>
      <c r="BH21" s="80" t="s">
        <v>76</v>
      </c>
      <c r="BI21" s="80" t="s">
        <v>76</v>
      </c>
      <c r="BJ21" s="92"/>
      <c r="BK21" s="80">
        <v>0</v>
      </c>
      <c r="BL21" s="80" t="s">
        <v>76</v>
      </c>
      <c r="BM21" s="80" t="s">
        <v>76</v>
      </c>
      <c r="BN21" s="80" t="s">
        <v>76</v>
      </c>
      <c r="BO21" s="80" t="s">
        <v>76</v>
      </c>
      <c r="BP21" s="92"/>
      <c r="BQ21" s="80">
        <v>0</v>
      </c>
      <c r="BR21" s="80" t="s">
        <v>76</v>
      </c>
      <c r="BS21" s="80" t="s">
        <v>76</v>
      </c>
      <c r="BT21" s="80" t="s">
        <v>76</v>
      </c>
      <c r="BU21" s="80" t="s">
        <v>76</v>
      </c>
      <c r="BV21" s="92"/>
      <c r="BW21" s="80">
        <v>0</v>
      </c>
      <c r="BX21" s="80" t="s">
        <v>76</v>
      </c>
      <c r="BY21" s="80" t="s">
        <v>76</v>
      </c>
      <c r="BZ21" s="80" t="s">
        <v>76</v>
      </c>
      <c r="CA21" s="80" t="s">
        <v>76</v>
      </c>
      <c r="CB21" s="92"/>
      <c r="CC21" s="80">
        <v>0</v>
      </c>
      <c r="CD21" s="80" t="s">
        <v>76</v>
      </c>
      <c r="CE21" s="80" t="s">
        <v>76</v>
      </c>
      <c r="CF21" s="80" t="s">
        <v>76</v>
      </c>
      <c r="CG21" s="80" t="s">
        <v>76</v>
      </c>
      <c r="CH21" s="92"/>
      <c r="CI21" s="80">
        <v>0</v>
      </c>
      <c r="CJ21" s="80" t="s">
        <v>76</v>
      </c>
      <c r="CK21" s="80" t="s">
        <v>76</v>
      </c>
      <c r="CL21" s="80" t="s">
        <v>76</v>
      </c>
      <c r="CM21" s="80" t="s">
        <v>76</v>
      </c>
      <c r="CN21" s="92"/>
      <c r="CO21" s="80">
        <v>0</v>
      </c>
    </row>
    <row r="22" spans="1:94" ht="14.4" thickBot="1">
      <c r="B22" s="103" t="s">
        <v>751</v>
      </c>
      <c r="C22" s="103" t="s">
        <v>752</v>
      </c>
      <c r="D22" s="92"/>
      <c r="E22" s="64">
        <v>16793</v>
      </c>
      <c r="F22" s="64">
        <v>17078</v>
      </c>
      <c r="G22" s="64">
        <v>16840.847064644779</v>
      </c>
      <c r="H22" s="92"/>
      <c r="I22" s="64">
        <v>14382</v>
      </c>
      <c r="J22" s="64">
        <v>14382</v>
      </c>
      <c r="K22" s="64">
        <v>16454.749565407998</v>
      </c>
      <c r="L22" s="64">
        <v>20470</v>
      </c>
      <c r="M22" s="64">
        <v>20470</v>
      </c>
      <c r="N22" s="92"/>
      <c r="O22" s="64">
        <v>24281</v>
      </c>
      <c r="P22" s="64">
        <v>24281</v>
      </c>
      <c r="Q22" s="64">
        <v>24281</v>
      </c>
      <c r="R22" s="64">
        <v>26681</v>
      </c>
      <c r="S22" s="64">
        <v>25775</v>
      </c>
      <c r="T22" s="92"/>
      <c r="U22" s="64">
        <v>28443</v>
      </c>
      <c r="V22" s="64">
        <v>28443</v>
      </c>
      <c r="W22" s="64">
        <v>28627.7661087337</v>
      </c>
      <c r="X22" s="64">
        <v>27825.491917824402</v>
      </c>
      <c r="Y22" s="64">
        <v>28026.400000000001</v>
      </c>
      <c r="Z22" s="92"/>
      <c r="AA22" s="64">
        <v>26764</v>
      </c>
      <c r="AB22" s="64">
        <v>26764</v>
      </c>
      <c r="AC22" s="64">
        <v>28538</v>
      </c>
      <c r="AD22" s="64">
        <v>28538</v>
      </c>
      <c r="AE22" s="64">
        <v>28538.444700625299</v>
      </c>
      <c r="AF22" s="92"/>
      <c r="AG22" s="64">
        <v>29623.65</v>
      </c>
      <c r="AH22" s="64">
        <v>29623.65</v>
      </c>
      <c r="AI22" s="64">
        <v>29623.65</v>
      </c>
      <c r="AJ22" s="64">
        <v>29623.65</v>
      </c>
      <c r="AK22" s="64">
        <v>27358</v>
      </c>
      <c r="AL22" s="92"/>
      <c r="AM22" s="64">
        <v>23561</v>
      </c>
      <c r="AN22" s="64">
        <v>23561</v>
      </c>
      <c r="AO22" s="64">
        <v>23561</v>
      </c>
      <c r="AP22" s="64">
        <v>23561</v>
      </c>
      <c r="AQ22" s="64">
        <v>15270</v>
      </c>
      <c r="AR22" s="92"/>
      <c r="AS22" s="64">
        <v>16869</v>
      </c>
      <c r="AT22" s="64">
        <v>16869</v>
      </c>
      <c r="AU22" s="64">
        <v>16869</v>
      </c>
      <c r="AV22" s="64">
        <v>16869</v>
      </c>
      <c r="AW22" s="64">
        <v>16869</v>
      </c>
      <c r="AX22" s="92"/>
      <c r="AY22" s="64">
        <v>16280</v>
      </c>
      <c r="AZ22" s="64" t="s">
        <v>76</v>
      </c>
      <c r="BA22" s="64" t="s">
        <v>76</v>
      </c>
      <c r="BB22" s="64" t="s">
        <v>76</v>
      </c>
      <c r="BC22" s="64" t="s">
        <v>76</v>
      </c>
      <c r="BD22" s="92"/>
      <c r="BE22" s="64">
        <v>12611</v>
      </c>
      <c r="BF22" s="64" t="s">
        <v>76</v>
      </c>
      <c r="BG22" s="64" t="s">
        <v>76</v>
      </c>
      <c r="BH22" s="64" t="s">
        <v>76</v>
      </c>
      <c r="BI22" s="64" t="s">
        <v>76</v>
      </c>
      <c r="BJ22" s="92"/>
      <c r="BK22" s="64">
        <v>0</v>
      </c>
      <c r="BL22" s="64" t="s">
        <v>76</v>
      </c>
      <c r="BM22" s="64" t="s">
        <v>76</v>
      </c>
      <c r="BN22" s="64" t="s">
        <v>76</v>
      </c>
      <c r="BO22" s="64" t="s">
        <v>76</v>
      </c>
      <c r="BP22" s="92"/>
      <c r="BQ22" s="64">
        <v>0</v>
      </c>
      <c r="BR22" s="64" t="s">
        <v>76</v>
      </c>
      <c r="BS22" s="64" t="s">
        <v>76</v>
      </c>
      <c r="BT22" s="64" t="s">
        <v>76</v>
      </c>
      <c r="BU22" s="64" t="s">
        <v>76</v>
      </c>
      <c r="BV22" s="92"/>
      <c r="BW22" s="64">
        <v>0</v>
      </c>
      <c r="BX22" s="64" t="s">
        <v>76</v>
      </c>
      <c r="BY22" s="64" t="s">
        <v>76</v>
      </c>
      <c r="BZ22" s="64" t="s">
        <v>76</v>
      </c>
      <c r="CA22" s="64" t="s">
        <v>76</v>
      </c>
      <c r="CB22" s="92"/>
      <c r="CC22" s="64">
        <v>0</v>
      </c>
      <c r="CD22" s="64" t="s">
        <v>76</v>
      </c>
      <c r="CE22" s="64" t="s">
        <v>76</v>
      </c>
      <c r="CF22" s="64" t="s">
        <v>76</v>
      </c>
      <c r="CG22" s="64" t="s">
        <v>76</v>
      </c>
      <c r="CH22" s="92"/>
      <c r="CI22" s="64">
        <v>0</v>
      </c>
      <c r="CJ22" s="64" t="s">
        <v>76</v>
      </c>
      <c r="CK22" s="64" t="s">
        <v>76</v>
      </c>
      <c r="CL22" s="64" t="s">
        <v>76</v>
      </c>
      <c r="CM22" s="64" t="s">
        <v>76</v>
      </c>
      <c r="CN22" s="92"/>
      <c r="CO22" s="64">
        <v>0</v>
      </c>
      <c r="CP22" s="29"/>
    </row>
    <row r="23" spans="1:94" s="37" customFormat="1" ht="14.4" thickBot="1">
      <c r="A23" s="36"/>
      <c r="B23" s="113" t="s">
        <v>753</v>
      </c>
      <c r="C23" s="113" t="s">
        <v>754</v>
      </c>
      <c r="D23" s="114"/>
      <c r="E23" s="114">
        <f t="shared" ref="E23:K23" si="1">SUM(E18:E22)</f>
        <v>166196</v>
      </c>
      <c r="F23" s="114">
        <f t="shared" si="1"/>
        <v>169858</v>
      </c>
      <c r="G23" s="114">
        <f t="shared" si="1"/>
        <v>172870.99618834883</v>
      </c>
      <c r="H23" s="306"/>
      <c r="I23" s="114">
        <f t="shared" si="1"/>
        <v>173067</v>
      </c>
      <c r="J23" s="114">
        <f t="shared" si="1"/>
        <v>173066</v>
      </c>
      <c r="K23" s="114">
        <f t="shared" si="1"/>
        <v>175646.37044211198</v>
      </c>
      <c r="L23" s="114">
        <f>SUM(L18:L22)</f>
        <v>178910</v>
      </c>
      <c r="M23" s="114">
        <f>SUM(M18:M22)</f>
        <v>178909</v>
      </c>
      <c r="N23" s="306"/>
      <c r="O23" s="114">
        <f>SUM(O18:O22)</f>
        <v>171320</v>
      </c>
      <c r="P23" s="114">
        <f>SUM(P18:P22)</f>
        <v>171320</v>
      </c>
      <c r="Q23" s="114">
        <f>SUM(Q18:Q22)</f>
        <v>171320</v>
      </c>
      <c r="R23" s="114">
        <f>SUM(R18:R22)</f>
        <v>172459</v>
      </c>
      <c r="S23" s="114">
        <f t="shared" ref="S23:CO23" si="2">SUM(S18:S22)</f>
        <v>179763</v>
      </c>
      <c r="T23" s="306"/>
      <c r="U23" s="114">
        <f t="shared" si="2"/>
        <v>168774</v>
      </c>
      <c r="V23" s="114">
        <f t="shared" si="2"/>
        <v>168774</v>
      </c>
      <c r="W23" s="114">
        <f t="shared" si="2"/>
        <v>169053.1341329366</v>
      </c>
      <c r="X23" s="114">
        <f t="shared" si="2"/>
        <v>168886.4919178244</v>
      </c>
      <c r="Y23" s="114">
        <f t="shared" si="2"/>
        <v>172085.04981070643</v>
      </c>
      <c r="Z23" s="306"/>
      <c r="AA23" s="114">
        <f t="shared" si="2"/>
        <v>170884</v>
      </c>
      <c r="AB23" s="114">
        <f t="shared" si="2"/>
        <v>170884</v>
      </c>
      <c r="AC23" s="114">
        <f t="shared" si="2"/>
        <v>168925</v>
      </c>
      <c r="AD23" s="114">
        <f t="shared" si="2"/>
        <v>169032</v>
      </c>
      <c r="AE23" s="114">
        <f t="shared" si="2"/>
        <v>168925.45818040369</v>
      </c>
      <c r="AF23" s="306"/>
      <c r="AG23" s="114">
        <f t="shared" si="2"/>
        <v>161059.15999999997</v>
      </c>
      <c r="AH23" s="114">
        <f t="shared" si="2"/>
        <v>161059.15999999997</v>
      </c>
      <c r="AI23" s="114">
        <f t="shared" si="2"/>
        <v>161059.15999999997</v>
      </c>
      <c r="AJ23" s="114">
        <f t="shared" si="2"/>
        <v>161059.15999999997</v>
      </c>
      <c r="AK23" s="114">
        <f t="shared" si="2"/>
        <v>155221</v>
      </c>
      <c r="AL23" s="306"/>
      <c r="AM23" s="114">
        <f t="shared" si="2"/>
        <v>153154</v>
      </c>
      <c r="AN23" s="114">
        <f t="shared" si="2"/>
        <v>153154</v>
      </c>
      <c r="AO23" s="114">
        <f t="shared" si="2"/>
        <v>153154</v>
      </c>
      <c r="AP23" s="114">
        <f t="shared" si="2"/>
        <v>151166</v>
      </c>
      <c r="AQ23" s="114">
        <f t="shared" si="2"/>
        <v>142176</v>
      </c>
      <c r="AR23" s="306"/>
      <c r="AS23" s="114">
        <f t="shared" si="2"/>
        <v>134951</v>
      </c>
      <c r="AT23" s="114">
        <f t="shared" si="2"/>
        <v>134951</v>
      </c>
      <c r="AU23" s="114">
        <f t="shared" si="2"/>
        <v>134951</v>
      </c>
      <c r="AV23" s="114">
        <f t="shared" si="2"/>
        <v>134951</v>
      </c>
      <c r="AW23" s="114">
        <f t="shared" si="2"/>
        <v>134951</v>
      </c>
      <c r="AX23" s="306"/>
      <c r="AY23" s="114">
        <f t="shared" si="2"/>
        <v>105854</v>
      </c>
      <c r="AZ23" s="114">
        <f t="shared" si="2"/>
        <v>0</v>
      </c>
      <c r="BA23" s="114">
        <f t="shared" si="2"/>
        <v>0</v>
      </c>
      <c r="BB23" s="114">
        <f t="shared" si="2"/>
        <v>0</v>
      </c>
      <c r="BC23" s="114">
        <f t="shared" si="2"/>
        <v>0</v>
      </c>
      <c r="BD23" s="306"/>
      <c r="BE23" s="114">
        <f t="shared" si="2"/>
        <v>88873</v>
      </c>
      <c r="BF23" s="114">
        <f t="shared" si="2"/>
        <v>0</v>
      </c>
      <c r="BG23" s="114">
        <f t="shared" si="2"/>
        <v>0</v>
      </c>
      <c r="BH23" s="114">
        <f t="shared" si="2"/>
        <v>0</v>
      </c>
      <c r="BI23" s="114">
        <f t="shared" si="2"/>
        <v>0</v>
      </c>
      <c r="BJ23" s="306"/>
      <c r="BK23" s="114">
        <f t="shared" si="2"/>
        <v>65209</v>
      </c>
      <c r="BL23" s="114">
        <f t="shared" si="2"/>
        <v>0</v>
      </c>
      <c r="BM23" s="114">
        <f t="shared" si="2"/>
        <v>0</v>
      </c>
      <c r="BN23" s="114">
        <f t="shared" si="2"/>
        <v>0</v>
      </c>
      <c r="BO23" s="114">
        <f t="shared" si="2"/>
        <v>0</v>
      </c>
      <c r="BP23" s="306"/>
      <c r="BQ23" s="114">
        <f t="shared" si="2"/>
        <v>79061</v>
      </c>
      <c r="BR23" s="114">
        <f t="shared" si="2"/>
        <v>0</v>
      </c>
      <c r="BS23" s="114">
        <f t="shared" si="2"/>
        <v>0</v>
      </c>
      <c r="BT23" s="114">
        <f t="shared" si="2"/>
        <v>0</v>
      </c>
      <c r="BU23" s="114">
        <f t="shared" si="2"/>
        <v>0</v>
      </c>
      <c r="BV23" s="306"/>
      <c r="BW23" s="114">
        <f t="shared" si="2"/>
        <v>83139</v>
      </c>
      <c r="BX23" s="114">
        <f t="shared" si="2"/>
        <v>0</v>
      </c>
      <c r="BY23" s="114">
        <f t="shared" si="2"/>
        <v>0</v>
      </c>
      <c r="BZ23" s="114">
        <f t="shared" si="2"/>
        <v>0</v>
      </c>
      <c r="CA23" s="114">
        <f t="shared" si="2"/>
        <v>0</v>
      </c>
      <c r="CB23" s="306"/>
      <c r="CC23" s="114">
        <f t="shared" si="2"/>
        <v>75833</v>
      </c>
      <c r="CD23" s="114">
        <f t="shared" si="2"/>
        <v>0</v>
      </c>
      <c r="CE23" s="114">
        <f t="shared" si="2"/>
        <v>0</v>
      </c>
      <c r="CF23" s="114">
        <f t="shared" si="2"/>
        <v>0</v>
      </c>
      <c r="CG23" s="114">
        <f t="shared" si="2"/>
        <v>0</v>
      </c>
      <c r="CH23" s="306"/>
      <c r="CI23" s="114">
        <f t="shared" si="2"/>
        <v>67454</v>
      </c>
      <c r="CJ23" s="114">
        <f t="shared" si="2"/>
        <v>0</v>
      </c>
      <c r="CK23" s="114">
        <f t="shared" si="2"/>
        <v>0</v>
      </c>
      <c r="CL23" s="114">
        <f t="shared" si="2"/>
        <v>0</v>
      </c>
      <c r="CM23" s="114">
        <f t="shared" si="2"/>
        <v>0</v>
      </c>
      <c r="CN23" s="306"/>
      <c r="CO23" s="114">
        <f t="shared" si="2"/>
        <v>58191</v>
      </c>
    </row>
    <row r="24" spans="1:94" ht="14.4" thickBot="1">
      <c r="B24" s="15"/>
      <c r="C24" s="15"/>
      <c r="D24" s="15"/>
      <c r="E24" s="15"/>
      <c r="F24" s="15"/>
      <c r="G24" s="15"/>
      <c r="H24" s="307"/>
      <c r="I24" s="15"/>
      <c r="J24" s="15"/>
      <c r="K24" s="15"/>
      <c r="L24" s="16"/>
      <c r="M24" s="16"/>
      <c r="N24" s="307"/>
      <c r="O24" s="15"/>
      <c r="P24" s="15"/>
      <c r="Q24" s="15"/>
      <c r="R24" s="16"/>
      <c r="S24" s="16"/>
      <c r="T24" s="307"/>
      <c r="U24" s="15"/>
      <c r="V24" s="15"/>
      <c r="W24" s="15"/>
      <c r="X24" s="16"/>
      <c r="Y24" s="16"/>
      <c r="Z24" s="307"/>
      <c r="AA24" s="15"/>
      <c r="AB24" s="15"/>
      <c r="AC24" s="15"/>
      <c r="AD24" s="16"/>
      <c r="AE24" s="16"/>
      <c r="AF24" s="307"/>
      <c r="AG24" s="15"/>
      <c r="AH24" s="15"/>
      <c r="AI24" s="15"/>
      <c r="AJ24" s="16"/>
      <c r="AK24" s="16"/>
      <c r="AL24" s="307"/>
      <c r="AM24" s="15"/>
      <c r="AN24" s="15"/>
      <c r="AO24" s="15"/>
      <c r="AP24" s="16"/>
      <c r="AQ24" s="16"/>
      <c r="AR24" s="307"/>
      <c r="AS24" s="15"/>
      <c r="AT24" s="15"/>
      <c r="AU24" s="15"/>
      <c r="AV24" s="16"/>
      <c r="AW24" s="16"/>
      <c r="AX24" s="307"/>
      <c r="AY24" s="15"/>
      <c r="AZ24" s="15"/>
      <c r="BA24" s="15"/>
      <c r="BB24" s="16"/>
      <c r="BC24" s="16"/>
      <c r="BD24" s="307"/>
      <c r="BE24" s="15"/>
      <c r="BF24" s="15"/>
      <c r="BG24" s="15"/>
      <c r="BH24" s="16"/>
      <c r="BI24" s="16"/>
      <c r="BJ24" s="307"/>
      <c r="BK24" s="15"/>
      <c r="BL24" s="15"/>
      <c r="BM24" s="15"/>
      <c r="BN24" s="16"/>
      <c r="BO24" s="16"/>
      <c r="BP24" s="307"/>
      <c r="BQ24" s="15"/>
      <c r="BR24" s="15"/>
      <c r="BS24" s="15"/>
      <c r="BT24" s="16"/>
      <c r="BU24" s="16"/>
      <c r="BV24" s="307"/>
      <c r="BW24" s="15"/>
      <c r="BX24" s="15"/>
      <c r="BY24" s="15"/>
      <c r="BZ24" s="16"/>
      <c r="CA24" s="16"/>
      <c r="CB24" s="307"/>
      <c r="CC24" s="15"/>
      <c r="CD24" s="15"/>
      <c r="CE24" s="15"/>
      <c r="CF24" s="16"/>
      <c r="CG24" s="16"/>
      <c r="CH24" s="307"/>
      <c r="CI24" s="15"/>
      <c r="CJ24" s="15"/>
      <c r="CK24" s="15"/>
      <c r="CL24" s="16"/>
      <c r="CM24" s="16"/>
      <c r="CN24" s="307"/>
      <c r="CO24" s="15"/>
    </row>
    <row r="25" spans="1:94" s="121" customFormat="1" ht="14.4" thickBot="1">
      <c r="A25" s="120"/>
      <c r="B25" s="325" t="s">
        <v>755</v>
      </c>
      <c r="C25" s="102" t="s">
        <v>756</v>
      </c>
      <c r="D25" s="260"/>
      <c r="E25" s="326" t="s">
        <v>655</v>
      </c>
      <c r="F25" s="326" t="s">
        <v>656</v>
      </c>
      <c r="G25" s="326" t="s">
        <v>657</v>
      </c>
      <c r="H25" s="260"/>
      <c r="I25" s="326" t="s">
        <v>658</v>
      </c>
      <c r="J25" s="326" t="s">
        <v>659</v>
      </c>
      <c r="K25" s="326" t="s">
        <v>660</v>
      </c>
      <c r="L25" s="326" t="s">
        <v>661</v>
      </c>
      <c r="M25" s="326" t="s">
        <v>662</v>
      </c>
      <c r="N25" s="260"/>
      <c r="O25" s="326" t="s">
        <v>663</v>
      </c>
      <c r="P25" s="326" t="s">
        <v>664</v>
      </c>
      <c r="Q25" s="326" t="s">
        <v>665</v>
      </c>
      <c r="R25" s="326" t="str">
        <f>R8</f>
        <v>2T24/2Q24</v>
      </c>
      <c r="S25" s="326" t="s">
        <v>667</v>
      </c>
      <c r="T25" s="260"/>
      <c r="U25" s="326" t="s">
        <v>668</v>
      </c>
      <c r="V25" s="326" t="s">
        <v>669</v>
      </c>
      <c r="W25" s="326" t="s">
        <v>670</v>
      </c>
      <c r="X25" s="326" t="s">
        <v>671</v>
      </c>
      <c r="Y25" s="326" t="s">
        <v>672</v>
      </c>
      <c r="Z25" s="260"/>
      <c r="AA25" s="326" t="s">
        <v>673</v>
      </c>
      <c r="AB25" s="326" t="s">
        <v>674</v>
      </c>
      <c r="AC25" s="326" t="s">
        <v>675</v>
      </c>
      <c r="AD25" s="326" t="s">
        <v>676</v>
      </c>
      <c r="AE25" s="326" t="s">
        <v>677</v>
      </c>
      <c r="AF25" s="260"/>
      <c r="AG25" s="326" t="str">
        <f>AG12</f>
        <v>2020/2021</v>
      </c>
      <c r="AH25" s="326" t="s">
        <v>679</v>
      </c>
      <c r="AI25" s="326" t="s">
        <v>680</v>
      </c>
      <c r="AJ25" s="326" t="s">
        <v>681</v>
      </c>
      <c r="AK25" s="326" t="s">
        <v>682</v>
      </c>
      <c r="AL25" s="260"/>
      <c r="AM25" s="326" t="s">
        <v>683</v>
      </c>
      <c r="AN25" s="326" t="s">
        <v>684</v>
      </c>
      <c r="AO25" s="326" t="s">
        <v>685</v>
      </c>
      <c r="AP25" s="326" t="s">
        <v>686</v>
      </c>
      <c r="AQ25" s="326" t="s">
        <v>687</v>
      </c>
      <c r="AR25" s="260"/>
      <c r="AS25" s="326" t="str">
        <f>AS12</f>
        <v>2018/2019</v>
      </c>
      <c r="AT25" s="326" t="s">
        <v>689</v>
      </c>
      <c r="AU25" s="326" t="s">
        <v>690</v>
      </c>
      <c r="AV25" s="326" t="s">
        <v>691</v>
      </c>
      <c r="AW25" s="326" t="s">
        <v>692</v>
      </c>
      <c r="AX25" s="260"/>
      <c r="AY25" s="326" t="s">
        <v>693</v>
      </c>
      <c r="AZ25" s="326" t="s">
        <v>694</v>
      </c>
      <c r="BA25" s="326" t="s">
        <v>695</v>
      </c>
      <c r="BB25" s="326" t="s">
        <v>696</v>
      </c>
      <c r="BC25" s="326" t="s">
        <v>697</v>
      </c>
      <c r="BD25" s="260"/>
      <c r="BE25" s="326" t="s">
        <v>698</v>
      </c>
      <c r="BF25" s="326" t="s">
        <v>699</v>
      </c>
      <c r="BG25" s="326" t="s">
        <v>700</v>
      </c>
      <c r="BH25" s="326" t="s">
        <v>701</v>
      </c>
      <c r="BI25" s="326" t="s">
        <v>702</v>
      </c>
      <c r="BJ25" s="260"/>
      <c r="BK25" s="326" t="s">
        <v>703</v>
      </c>
      <c r="BL25" s="326" t="s">
        <v>704</v>
      </c>
      <c r="BM25" s="326" t="s">
        <v>705</v>
      </c>
      <c r="BN25" s="326" t="s">
        <v>706</v>
      </c>
      <c r="BO25" s="326" t="s">
        <v>707</v>
      </c>
      <c r="BP25" s="260"/>
      <c r="BQ25" s="326" t="s">
        <v>708</v>
      </c>
      <c r="BR25" s="326" t="s">
        <v>709</v>
      </c>
      <c r="BS25" s="326" t="s">
        <v>710</v>
      </c>
      <c r="BT25" s="326" t="s">
        <v>711</v>
      </c>
      <c r="BU25" s="326" t="s">
        <v>712</v>
      </c>
      <c r="BV25" s="260"/>
      <c r="BW25" s="326" t="s">
        <v>713</v>
      </c>
      <c r="BX25" s="326" t="s">
        <v>714</v>
      </c>
      <c r="BY25" s="326" t="s">
        <v>715</v>
      </c>
      <c r="BZ25" s="326" t="s">
        <v>716</v>
      </c>
      <c r="CA25" s="326" t="s">
        <v>717</v>
      </c>
      <c r="CB25" s="260"/>
      <c r="CC25" s="326" t="s">
        <v>718</v>
      </c>
      <c r="CD25" s="326" t="s">
        <v>719</v>
      </c>
      <c r="CE25" s="326" t="s">
        <v>720</v>
      </c>
      <c r="CF25" s="326" t="s">
        <v>721</v>
      </c>
      <c r="CG25" s="326" t="s">
        <v>722</v>
      </c>
      <c r="CH25" s="260"/>
      <c r="CI25" s="326" t="s">
        <v>723</v>
      </c>
      <c r="CJ25" s="326" t="s">
        <v>724</v>
      </c>
      <c r="CK25" s="326" t="s">
        <v>725</v>
      </c>
      <c r="CL25" s="326" t="s">
        <v>726</v>
      </c>
      <c r="CM25" s="326" t="s">
        <v>727</v>
      </c>
      <c r="CN25" s="260"/>
      <c r="CO25" s="326" t="s">
        <v>728</v>
      </c>
    </row>
    <row r="26" spans="1:94" s="119" customFormat="1">
      <c r="A26" s="118"/>
      <c r="B26" s="110" t="s">
        <v>757</v>
      </c>
      <c r="C26" s="110" t="s">
        <v>758</v>
      </c>
      <c r="D26" s="92"/>
      <c r="E26" s="111">
        <v>55433</v>
      </c>
      <c r="F26" s="111">
        <v>27905.724739999998</v>
      </c>
      <c r="G26" s="111">
        <v>63235</v>
      </c>
      <c r="H26" s="92"/>
      <c r="I26" s="112">
        <v>193146</v>
      </c>
      <c r="J26" s="112">
        <v>53515</v>
      </c>
      <c r="K26" s="112">
        <v>60545.194499999998</v>
      </c>
      <c r="L26" s="112">
        <v>22293</v>
      </c>
      <c r="M26" s="112">
        <v>56793</v>
      </c>
      <c r="N26" s="92"/>
      <c r="O26" s="112">
        <v>166132</v>
      </c>
      <c r="P26" s="112">
        <v>64392</v>
      </c>
      <c r="Q26" s="112">
        <v>48047</v>
      </c>
      <c r="R26" s="112">
        <v>17047</v>
      </c>
      <c r="S26" s="112">
        <v>36644</v>
      </c>
      <c r="T26" s="92"/>
      <c r="U26" s="112">
        <v>180088</v>
      </c>
      <c r="V26" s="112">
        <v>81558</v>
      </c>
      <c r="W26" s="112">
        <v>63396</v>
      </c>
      <c r="X26" s="112">
        <v>15416</v>
      </c>
      <c r="Y26" s="112">
        <v>19718</v>
      </c>
      <c r="Z26" s="92"/>
      <c r="AA26" s="112">
        <v>236127</v>
      </c>
      <c r="AB26" s="112">
        <v>90983</v>
      </c>
      <c r="AC26" s="112">
        <v>61661.168000000005</v>
      </c>
      <c r="AD26" s="112">
        <v>22610</v>
      </c>
      <c r="AE26" s="112">
        <v>60873</v>
      </c>
      <c r="AF26" s="92"/>
      <c r="AG26" s="112">
        <v>137581</v>
      </c>
      <c r="AH26" s="112">
        <v>56798</v>
      </c>
      <c r="AI26" s="112">
        <v>35163.709000000003</v>
      </c>
      <c r="AJ26" s="112">
        <v>2279.54</v>
      </c>
      <c r="AK26" s="112">
        <v>43339</v>
      </c>
      <c r="AL26" s="92"/>
      <c r="AM26" s="112">
        <v>166145.10200000001</v>
      </c>
      <c r="AN26" s="112">
        <v>67984</v>
      </c>
      <c r="AO26" s="112">
        <v>47227</v>
      </c>
      <c r="AP26" s="112">
        <v>5615</v>
      </c>
      <c r="AQ26" s="112">
        <v>45319</v>
      </c>
      <c r="AR26" s="92"/>
      <c r="AS26" s="112">
        <v>137114</v>
      </c>
      <c r="AT26" s="112">
        <v>86260</v>
      </c>
      <c r="AU26" s="112">
        <v>4942</v>
      </c>
      <c r="AV26" s="112">
        <v>13716</v>
      </c>
      <c r="AW26" s="112">
        <v>32196</v>
      </c>
      <c r="AX26" s="92"/>
      <c r="AY26" s="112">
        <v>74285</v>
      </c>
      <c r="AZ26" s="112">
        <v>51526</v>
      </c>
      <c r="BA26" s="112">
        <v>15741</v>
      </c>
      <c r="BB26" s="112">
        <v>188</v>
      </c>
      <c r="BC26" s="112">
        <v>6830</v>
      </c>
      <c r="BD26" s="92"/>
      <c r="BE26" s="112">
        <v>60063</v>
      </c>
      <c r="BF26" s="112">
        <v>38106.483999999997</v>
      </c>
      <c r="BG26" s="112">
        <v>7752.18</v>
      </c>
      <c r="BH26" s="112">
        <v>154.81999999999971</v>
      </c>
      <c r="BI26" s="112">
        <v>5249</v>
      </c>
      <c r="BJ26" s="92"/>
      <c r="BK26" s="112">
        <v>38132</v>
      </c>
      <c r="BL26" s="112">
        <v>19518.240000000002</v>
      </c>
      <c r="BM26" s="112">
        <v>262.07999999999811</v>
      </c>
      <c r="BN26" s="112">
        <v>1223.5420000000013</v>
      </c>
      <c r="BO26" s="112">
        <v>17127</v>
      </c>
      <c r="BP26" s="92"/>
      <c r="BQ26" s="112">
        <v>113172.22200000001</v>
      </c>
      <c r="BR26" s="112">
        <v>69374.821999999986</v>
      </c>
      <c r="BS26" s="112">
        <v>21618.2</v>
      </c>
      <c r="BT26" s="112">
        <v>3477.9799999999996</v>
      </c>
      <c r="BU26" s="112">
        <v>18701.292000000001</v>
      </c>
      <c r="BV26" s="92"/>
      <c r="BW26" s="112">
        <v>95695</v>
      </c>
      <c r="BX26" s="112">
        <v>55608.722000000009</v>
      </c>
      <c r="BY26" s="112">
        <v>28135.8</v>
      </c>
      <c r="BZ26" s="112">
        <v>1430.9529999999995</v>
      </c>
      <c r="CA26" s="112">
        <v>10519.447</v>
      </c>
      <c r="CB26" s="92"/>
      <c r="CC26" s="112">
        <v>100311</v>
      </c>
      <c r="CD26" s="112">
        <v>0</v>
      </c>
      <c r="CE26" s="112">
        <v>0</v>
      </c>
      <c r="CF26" s="112">
        <v>0</v>
      </c>
      <c r="CG26" s="112">
        <v>0</v>
      </c>
      <c r="CH26" s="92"/>
      <c r="CI26" s="112">
        <v>111080</v>
      </c>
      <c r="CJ26" s="112">
        <v>0</v>
      </c>
      <c r="CK26" s="112">
        <v>0</v>
      </c>
      <c r="CL26" s="112">
        <v>0</v>
      </c>
      <c r="CM26" s="112">
        <v>0</v>
      </c>
      <c r="CN26" s="92"/>
      <c r="CO26" s="112">
        <v>102826.33207999999</v>
      </c>
    </row>
    <row r="27" spans="1:94" s="119" customFormat="1">
      <c r="A27" s="118"/>
      <c r="B27" s="117" t="s">
        <v>759</v>
      </c>
      <c r="C27" s="117" t="s">
        <v>760</v>
      </c>
      <c r="D27" s="92"/>
      <c r="E27" s="93">
        <v>7100</v>
      </c>
      <c r="F27" s="93">
        <v>50074.502000000008</v>
      </c>
      <c r="G27" s="93">
        <v>23777</v>
      </c>
      <c r="H27" s="92"/>
      <c r="I27" s="80">
        <v>77811</v>
      </c>
      <c r="J27" s="80">
        <v>35038</v>
      </c>
      <c r="K27" s="80">
        <v>377</v>
      </c>
      <c r="L27" s="80">
        <v>18278</v>
      </c>
      <c r="M27" s="80">
        <v>24118</v>
      </c>
      <c r="N27" s="92"/>
      <c r="O27" s="80">
        <v>134379</v>
      </c>
      <c r="P27" s="80">
        <v>20764</v>
      </c>
      <c r="Q27" s="80">
        <v>540</v>
      </c>
      <c r="R27" s="80">
        <v>64796</v>
      </c>
      <c r="S27" s="80">
        <v>48279</v>
      </c>
      <c r="T27" s="92"/>
      <c r="U27" s="80">
        <v>132610</v>
      </c>
      <c r="V27" s="80">
        <v>9753</v>
      </c>
      <c r="W27" s="80">
        <v>8485</v>
      </c>
      <c r="X27" s="80">
        <v>52681</v>
      </c>
      <c r="Y27" s="80">
        <v>61691</v>
      </c>
      <c r="Z27" s="92"/>
      <c r="AA27" s="80">
        <v>116091</v>
      </c>
      <c r="AB27" s="80">
        <v>17689</v>
      </c>
      <c r="AC27" s="80">
        <v>3207.0810000000056</v>
      </c>
      <c r="AD27" s="80">
        <v>47736</v>
      </c>
      <c r="AE27" s="80">
        <v>47459</v>
      </c>
      <c r="AF27" s="92"/>
      <c r="AG27" s="80">
        <v>139485</v>
      </c>
      <c r="AH27" s="80">
        <v>10349</v>
      </c>
      <c r="AI27" s="80">
        <v>2730.4519999999902</v>
      </c>
      <c r="AJ27" s="80">
        <v>53320.49</v>
      </c>
      <c r="AK27" s="80">
        <v>73085</v>
      </c>
      <c r="AL27" s="92"/>
      <c r="AM27" s="80">
        <v>84686</v>
      </c>
      <c r="AN27" s="80">
        <v>19143</v>
      </c>
      <c r="AO27" s="80">
        <v>2774.79</v>
      </c>
      <c r="AP27" s="80">
        <v>38657</v>
      </c>
      <c r="AQ27" s="80">
        <v>24111</v>
      </c>
      <c r="AR27" s="92"/>
      <c r="AS27" s="80">
        <v>21340</v>
      </c>
      <c r="AT27" s="80">
        <v>5028</v>
      </c>
      <c r="AU27" s="80">
        <v>1474</v>
      </c>
      <c r="AV27" s="80">
        <v>10993</v>
      </c>
      <c r="AW27" s="80">
        <v>3845</v>
      </c>
      <c r="AX27" s="92"/>
      <c r="AY27" s="80">
        <v>31083</v>
      </c>
      <c r="AZ27" s="80">
        <v>6054</v>
      </c>
      <c r="BA27" s="80">
        <v>2857</v>
      </c>
      <c r="BB27" s="80">
        <v>13712</v>
      </c>
      <c r="BC27" s="80">
        <v>8460</v>
      </c>
      <c r="BD27" s="92"/>
      <c r="BE27" s="80">
        <v>14044</v>
      </c>
      <c r="BF27" s="80">
        <v>10342.6</v>
      </c>
      <c r="BG27" s="80">
        <v>956</v>
      </c>
      <c r="BH27" s="80" t="s">
        <v>76</v>
      </c>
      <c r="BI27" s="80">
        <v>416</v>
      </c>
      <c r="BJ27" s="92"/>
      <c r="BK27" s="80">
        <v>43278</v>
      </c>
      <c r="BL27" s="80">
        <v>10079.049999999996</v>
      </c>
      <c r="BM27" s="80">
        <v>2124.3000000000029</v>
      </c>
      <c r="BN27" s="80">
        <v>1122.2799999999988</v>
      </c>
      <c r="BO27" s="80">
        <v>29952</v>
      </c>
      <c r="BP27" s="92"/>
      <c r="BQ27" s="80">
        <v>47213.843999999997</v>
      </c>
      <c r="BR27" s="80">
        <v>7023.6440000000002</v>
      </c>
      <c r="BS27" s="80">
        <v>0</v>
      </c>
      <c r="BT27" s="80">
        <v>17241.02</v>
      </c>
      <c r="BU27" s="80">
        <v>22949.210999999999</v>
      </c>
      <c r="BV27" s="92"/>
      <c r="BW27" s="80">
        <v>26720</v>
      </c>
      <c r="BX27" s="80">
        <v>14138.777</v>
      </c>
      <c r="BY27" s="80">
        <v>654.79999999999995</v>
      </c>
      <c r="BZ27" s="80">
        <v>257.90999999999985</v>
      </c>
      <c r="CA27" s="80">
        <v>11668.19</v>
      </c>
      <c r="CB27" s="92"/>
      <c r="CC27" s="80">
        <v>64913</v>
      </c>
      <c r="CD27" s="80">
        <v>0</v>
      </c>
      <c r="CE27" s="80">
        <v>0</v>
      </c>
      <c r="CF27" s="80">
        <v>0</v>
      </c>
      <c r="CG27" s="80">
        <v>0</v>
      </c>
      <c r="CH27" s="92"/>
      <c r="CI27" s="80">
        <v>55974</v>
      </c>
      <c r="CJ27" s="80">
        <v>0</v>
      </c>
      <c r="CK27" s="80">
        <v>0</v>
      </c>
      <c r="CL27" s="80">
        <v>0</v>
      </c>
      <c r="CM27" s="80">
        <v>0</v>
      </c>
      <c r="CN27" s="92"/>
      <c r="CO27" s="80">
        <v>35888.881939999999</v>
      </c>
    </row>
    <row r="28" spans="1:94" s="119" customFormat="1">
      <c r="A28" s="118"/>
      <c r="B28" s="117" t="s">
        <v>761</v>
      </c>
      <c r="C28" s="117" t="s">
        <v>762</v>
      </c>
      <c r="D28" s="92"/>
      <c r="E28" s="93">
        <v>2026</v>
      </c>
      <c r="F28" s="93">
        <v>754.53999999999985</v>
      </c>
      <c r="G28" s="93">
        <v>749</v>
      </c>
      <c r="H28" s="92"/>
      <c r="I28" s="80">
        <v>3100</v>
      </c>
      <c r="J28" s="80">
        <v>999</v>
      </c>
      <c r="K28" s="80">
        <v>1205</v>
      </c>
      <c r="L28" s="80">
        <v>802</v>
      </c>
      <c r="M28" s="80">
        <v>95</v>
      </c>
      <c r="N28" s="92"/>
      <c r="O28" s="80">
        <v>5303</v>
      </c>
      <c r="P28" s="80">
        <v>2971</v>
      </c>
      <c r="Q28" s="80" t="s">
        <v>76</v>
      </c>
      <c r="R28" s="80">
        <v>2165</v>
      </c>
      <c r="S28" s="80">
        <v>168</v>
      </c>
      <c r="T28" s="92"/>
      <c r="U28" s="80">
        <v>3114</v>
      </c>
      <c r="V28" s="80">
        <v>635</v>
      </c>
      <c r="W28" s="80">
        <v>1353</v>
      </c>
      <c r="X28" s="80">
        <v>980</v>
      </c>
      <c r="Y28" s="80">
        <v>146</v>
      </c>
      <c r="Z28" s="92"/>
      <c r="AA28" s="80">
        <v>3953</v>
      </c>
      <c r="AB28" s="80">
        <v>941</v>
      </c>
      <c r="AC28" s="80">
        <v>1049.644</v>
      </c>
      <c r="AD28" s="80">
        <v>375</v>
      </c>
      <c r="AE28" s="80">
        <v>1588</v>
      </c>
      <c r="AF28" s="92"/>
      <c r="AG28" s="80">
        <v>3812</v>
      </c>
      <c r="AH28" s="80">
        <v>1322</v>
      </c>
      <c r="AI28" s="80">
        <v>1194.48</v>
      </c>
      <c r="AJ28" s="80">
        <v>320.86</v>
      </c>
      <c r="AK28" s="80">
        <v>975</v>
      </c>
      <c r="AL28" s="92"/>
      <c r="AM28" s="80">
        <v>1554.51</v>
      </c>
      <c r="AN28" s="80">
        <v>126</v>
      </c>
      <c r="AO28" s="80">
        <v>1429.35</v>
      </c>
      <c r="AP28" s="80">
        <v>0</v>
      </c>
      <c r="AQ28" s="80">
        <v>0</v>
      </c>
      <c r="AR28" s="92"/>
      <c r="AS28" s="80">
        <v>0</v>
      </c>
      <c r="AT28" s="80" t="s">
        <v>76</v>
      </c>
      <c r="AU28" s="80" t="s">
        <v>76</v>
      </c>
      <c r="AV28" s="80" t="s">
        <v>76</v>
      </c>
      <c r="AW28" s="80" t="s">
        <v>76</v>
      </c>
      <c r="AX28" s="92"/>
      <c r="AY28" s="80">
        <v>0</v>
      </c>
      <c r="AZ28" s="80" t="s">
        <v>76</v>
      </c>
      <c r="BA28" s="80" t="s">
        <v>76</v>
      </c>
      <c r="BB28" s="80" t="s">
        <v>76</v>
      </c>
      <c r="BC28" s="80" t="s">
        <v>76</v>
      </c>
      <c r="BD28" s="92"/>
      <c r="BE28" s="80" t="s">
        <v>76</v>
      </c>
      <c r="BF28" s="80" t="s">
        <v>76</v>
      </c>
      <c r="BG28" s="80" t="s">
        <v>76</v>
      </c>
      <c r="BH28" s="80" t="s">
        <v>76</v>
      </c>
      <c r="BI28" s="80" t="s">
        <v>76</v>
      </c>
      <c r="BJ28" s="92"/>
      <c r="BK28" s="80">
        <v>0</v>
      </c>
      <c r="BL28" s="80" t="s">
        <v>76</v>
      </c>
      <c r="BM28" s="80" t="s">
        <v>76</v>
      </c>
      <c r="BN28" s="80" t="s">
        <v>76</v>
      </c>
      <c r="BO28" s="80" t="s">
        <v>76</v>
      </c>
      <c r="BP28" s="92"/>
      <c r="BQ28" s="80">
        <v>0</v>
      </c>
      <c r="BR28" s="80">
        <v>0</v>
      </c>
      <c r="BS28" s="80">
        <v>0</v>
      </c>
      <c r="BT28" s="80">
        <v>0</v>
      </c>
      <c r="BU28" s="80">
        <v>0</v>
      </c>
      <c r="BV28" s="92"/>
      <c r="BW28" s="80">
        <v>0</v>
      </c>
      <c r="BX28" s="80">
        <v>0</v>
      </c>
      <c r="BY28" s="80" t="s">
        <v>76</v>
      </c>
      <c r="BZ28" s="80" t="s">
        <v>76</v>
      </c>
      <c r="CA28" s="80" t="s">
        <v>76</v>
      </c>
      <c r="CB28" s="92"/>
      <c r="CC28" s="80">
        <v>0</v>
      </c>
      <c r="CD28" s="80">
        <v>0</v>
      </c>
      <c r="CE28" s="80">
        <v>0</v>
      </c>
      <c r="CF28" s="80">
        <v>0</v>
      </c>
      <c r="CG28" s="80">
        <v>0</v>
      </c>
      <c r="CH28" s="92"/>
      <c r="CI28" s="80">
        <v>0</v>
      </c>
      <c r="CJ28" s="80">
        <v>0</v>
      </c>
      <c r="CK28" s="80">
        <v>0</v>
      </c>
      <c r="CL28" s="80">
        <v>0</v>
      </c>
      <c r="CM28" s="80">
        <v>0</v>
      </c>
      <c r="CN28" s="92"/>
      <c r="CO28" s="80">
        <v>0</v>
      </c>
    </row>
    <row r="29" spans="1:94" s="119" customFormat="1">
      <c r="A29" s="118"/>
      <c r="B29" s="117" t="s">
        <v>749</v>
      </c>
      <c r="C29" s="117" t="s">
        <v>750</v>
      </c>
      <c r="D29" s="92"/>
      <c r="E29" s="93">
        <v>4784</v>
      </c>
      <c r="F29" s="93">
        <v>9897</v>
      </c>
      <c r="G29" s="93">
        <v>6800</v>
      </c>
      <c r="H29" s="92"/>
      <c r="I29" s="80">
        <v>19268</v>
      </c>
      <c r="J29" s="80">
        <v>2047</v>
      </c>
      <c r="K29" s="80">
        <v>5645</v>
      </c>
      <c r="L29" s="80">
        <v>6520</v>
      </c>
      <c r="M29" s="80">
        <v>5057</v>
      </c>
      <c r="N29" s="92"/>
      <c r="O29" s="80">
        <f>8055+10158</f>
        <v>18213</v>
      </c>
      <c r="P29" s="80">
        <f>1763+278</f>
        <v>2041</v>
      </c>
      <c r="Q29" s="80">
        <f>2897+2157</f>
        <v>5054</v>
      </c>
      <c r="R29" s="80">
        <f>1712+6248</f>
        <v>7960</v>
      </c>
      <c r="S29" s="80">
        <v>3157</v>
      </c>
      <c r="T29" s="92"/>
      <c r="U29" s="80">
        <v>6918</v>
      </c>
      <c r="V29" s="80">
        <v>504</v>
      </c>
      <c r="W29" s="80">
        <v>405</v>
      </c>
      <c r="X29" s="80">
        <v>3870.4</v>
      </c>
      <c r="Y29" s="80">
        <v>2138</v>
      </c>
      <c r="Z29" s="92"/>
      <c r="AA29" s="80">
        <v>4577</v>
      </c>
      <c r="AB29" s="80">
        <v>141</v>
      </c>
      <c r="AC29" s="80">
        <v>660</v>
      </c>
      <c r="AD29" s="80">
        <v>2139</v>
      </c>
      <c r="AE29" s="80">
        <v>1638</v>
      </c>
      <c r="AF29" s="92"/>
      <c r="AG29" s="80">
        <v>7216</v>
      </c>
      <c r="AH29" s="80">
        <v>779</v>
      </c>
      <c r="AI29" s="80">
        <v>3833.853599999999</v>
      </c>
      <c r="AJ29" s="80">
        <v>2323.8169900000003</v>
      </c>
      <c r="AK29" s="80">
        <v>279</v>
      </c>
      <c r="AL29" s="92"/>
      <c r="AM29" s="80">
        <v>4475</v>
      </c>
      <c r="AN29" s="80">
        <v>107</v>
      </c>
      <c r="AO29" s="80">
        <v>1186.2497999999998</v>
      </c>
      <c r="AP29" s="80">
        <v>497</v>
      </c>
      <c r="AQ29" s="80">
        <v>2685</v>
      </c>
      <c r="AR29" s="92"/>
      <c r="AS29" s="80">
        <v>0</v>
      </c>
      <c r="AT29" s="80" t="s">
        <v>76</v>
      </c>
      <c r="AU29" s="80" t="s">
        <v>76</v>
      </c>
      <c r="AV29" s="80" t="s">
        <v>76</v>
      </c>
      <c r="AW29" s="80" t="s">
        <v>76</v>
      </c>
      <c r="AX29" s="92"/>
      <c r="AY29" s="80">
        <v>0</v>
      </c>
      <c r="AZ29" s="80" t="s">
        <v>76</v>
      </c>
      <c r="BA29" s="80" t="s">
        <v>76</v>
      </c>
      <c r="BB29" s="80" t="s">
        <v>76</v>
      </c>
      <c r="BC29" s="80" t="s">
        <v>76</v>
      </c>
      <c r="BD29" s="92"/>
      <c r="BE29" s="80" t="s">
        <v>76</v>
      </c>
      <c r="BF29" s="80" t="s">
        <v>76</v>
      </c>
      <c r="BG29" s="80" t="s">
        <v>76</v>
      </c>
      <c r="BH29" s="80" t="s">
        <v>76</v>
      </c>
      <c r="BI29" s="80" t="s">
        <v>76</v>
      </c>
      <c r="BJ29" s="92"/>
      <c r="BK29" s="80">
        <v>0</v>
      </c>
      <c r="BL29" s="80" t="s">
        <v>76</v>
      </c>
      <c r="BM29" s="80" t="s">
        <v>76</v>
      </c>
      <c r="BN29" s="80" t="s">
        <v>76</v>
      </c>
      <c r="BO29" s="80" t="s">
        <v>76</v>
      </c>
      <c r="BP29" s="92"/>
      <c r="BQ29" s="80">
        <v>0</v>
      </c>
      <c r="BR29" s="80">
        <v>0</v>
      </c>
      <c r="BS29" s="80">
        <v>0</v>
      </c>
      <c r="BT29" s="80">
        <v>0</v>
      </c>
      <c r="BU29" s="80">
        <v>0</v>
      </c>
      <c r="BV29" s="92"/>
      <c r="BW29" s="80">
        <v>0</v>
      </c>
      <c r="BX29" s="80">
        <v>0</v>
      </c>
      <c r="BY29" s="80">
        <v>0</v>
      </c>
      <c r="BZ29" s="80" t="s">
        <v>76</v>
      </c>
      <c r="CA29" s="80" t="s">
        <v>76</v>
      </c>
      <c r="CB29" s="92"/>
      <c r="CC29" s="80">
        <v>1897</v>
      </c>
      <c r="CD29" s="80">
        <v>0</v>
      </c>
      <c r="CE29" s="80">
        <v>0</v>
      </c>
      <c r="CF29" s="80">
        <v>0</v>
      </c>
      <c r="CG29" s="80">
        <v>0</v>
      </c>
      <c r="CH29" s="92"/>
      <c r="CI29" s="80" t="s">
        <v>76</v>
      </c>
      <c r="CJ29" s="80">
        <v>0</v>
      </c>
      <c r="CK29" s="80">
        <v>0</v>
      </c>
      <c r="CL29" s="80">
        <v>0</v>
      </c>
      <c r="CM29" s="80">
        <v>0</v>
      </c>
      <c r="CN29" s="92"/>
      <c r="CO29" s="80">
        <v>163.83600000000001</v>
      </c>
    </row>
    <row r="30" spans="1:94" s="119" customFormat="1">
      <c r="A30" s="118"/>
      <c r="B30" s="117" t="s">
        <v>745</v>
      </c>
      <c r="C30" s="117" t="s">
        <v>746</v>
      </c>
      <c r="D30" s="92"/>
      <c r="E30" s="80" t="s">
        <v>76</v>
      </c>
      <c r="F30" s="93">
        <v>167432.05943839994</v>
      </c>
      <c r="G30" s="93">
        <v>804034</v>
      </c>
      <c r="H30" s="92"/>
      <c r="I30" s="80">
        <v>1840588</v>
      </c>
      <c r="J30" s="80">
        <v>499915</v>
      </c>
      <c r="K30" s="80" t="s">
        <v>76</v>
      </c>
      <c r="L30" s="80">
        <v>349550</v>
      </c>
      <c r="M30" s="80">
        <v>991123</v>
      </c>
      <c r="N30" s="92"/>
      <c r="O30" s="80">
        <v>1753071</v>
      </c>
      <c r="P30" s="80">
        <v>448008</v>
      </c>
      <c r="Q30" s="80" t="s">
        <v>76</v>
      </c>
      <c r="R30" s="80">
        <v>315529</v>
      </c>
      <c r="S30" s="80">
        <v>989535</v>
      </c>
      <c r="T30" s="92"/>
      <c r="U30" s="80">
        <v>1640394</v>
      </c>
      <c r="V30" s="80">
        <v>479372</v>
      </c>
      <c r="W30" s="80" t="s">
        <v>76</v>
      </c>
      <c r="X30" s="80">
        <v>205798</v>
      </c>
      <c r="Y30" s="80">
        <v>955224</v>
      </c>
      <c r="Z30" s="92"/>
      <c r="AA30" s="80">
        <v>1997307</v>
      </c>
      <c r="AB30" s="80">
        <v>609621</v>
      </c>
      <c r="AC30" s="80" t="s">
        <v>76</v>
      </c>
      <c r="AD30" s="80">
        <v>432512</v>
      </c>
      <c r="AE30" s="80">
        <v>955175</v>
      </c>
      <c r="AF30" s="92"/>
      <c r="AG30" s="80">
        <v>2026640</v>
      </c>
      <c r="AH30" s="80">
        <v>617918</v>
      </c>
      <c r="AI30" s="80">
        <v>0</v>
      </c>
      <c r="AJ30" s="80">
        <v>442693.97068864002</v>
      </c>
      <c r="AK30" s="80">
        <v>966028</v>
      </c>
      <c r="AL30" s="92"/>
      <c r="AM30" s="80">
        <v>2062353.83</v>
      </c>
      <c r="AN30" s="80">
        <v>619374</v>
      </c>
      <c r="AO30" s="80">
        <v>0</v>
      </c>
      <c r="AP30" s="80">
        <v>450843</v>
      </c>
      <c r="AQ30" s="80">
        <v>992137</v>
      </c>
      <c r="AR30" s="92"/>
      <c r="AS30" s="80">
        <v>1781229</v>
      </c>
      <c r="AT30" s="80">
        <v>550848</v>
      </c>
      <c r="AU30" s="80">
        <v>0</v>
      </c>
      <c r="AV30" s="80">
        <v>381787</v>
      </c>
      <c r="AW30" s="80">
        <v>848594</v>
      </c>
      <c r="AX30" s="92"/>
      <c r="AY30" s="80">
        <v>1681530</v>
      </c>
      <c r="AZ30" s="80">
        <v>456779</v>
      </c>
      <c r="BA30" s="80" t="s">
        <v>76</v>
      </c>
      <c r="BB30" s="80">
        <v>335495</v>
      </c>
      <c r="BC30" s="80">
        <v>889256</v>
      </c>
      <c r="BD30" s="92"/>
      <c r="BE30" s="80">
        <v>865384</v>
      </c>
      <c r="BF30" s="80">
        <v>352686.61</v>
      </c>
      <c r="BG30" s="80" t="s">
        <v>76</v>
      </c>
      <c r="BH30" s="80">
        <v>110807.28100000002</v>
      </c>
      <c r="BI30" s="80">
        <v>401890</v>
      </c>
      <c r="BJ30" s="92"/>
      <c r="BK30" s="80">
        <v>1075183</v>
      </c>
      <c r="BL30" s="80">
        <v>330280.09999999986</v>
      </c>
      <c r="BM30" s="80" t="s">
        <v>76</v>
      </c>
      <c r="BN30" s="80">
        <v>231258.65500000003</v>
      </c>
      <c r="BO30" s="80">
        <v>513644</v>
      </c>
      <c r="BP30" s="92"/>
      <c r="BQ30" s="80">
        <v>830203.5</v>
      </c>
      <c r="BR30" s="80">
        <v>241771.30000000005</v>
      </c>
      <c r="BS30" s="80">
        <v>0</v>
      </c>
      <c r="BT30" s="80">
        <v>211321.28000000003</v>
      </c>
      <c r="BU30" s="80">
        <v>377110.88</v>
      </c>
      <c r="BV30" s="92"/>
      <c r="BW30" s="80">
        <v>570820</v>
      </c>
      <c r="BX30" s="80">
        <v>135160.32999999996</v>
      </c>
      <c r="BY30" s="80" t="s">
        <v>76</v>
      </c>
      <c r="BZ30" s="80">
        <v>39350.989999999991</v>
      </c>
      <c r="CA30" s="80">
        <v>396309.01</v>
      </c>
      <c r="CB30" s="92"/>
      <c r="CC30" s="80">
        <v>1047792</v>
      </c>
      <c r="CD30" s="80">
        <v>0</v>
      </c>
      <c r="CE30" s="80">
        <v>0</v>
      </c>
      <c r="CF30" s="80">
        <v>0</v>
      </c>
      <c r="CG30" s="80">
        <v>0</v>
      </c>
      <c r="CH30" s="92"/>
      <c r="CI30" s="80">
        <v>636335</v>
      </c>
      <c r="CJ30" s="80">
        <v>0</v>
      </c>
      <c r="CK30" s="80">
        <v>0</v>
      </c>
      <c r="CL30" s="80">
        <v>0</v>
      </c>
      <c r="CM30" s="80">
        <v>0</v>
      </c>
      <c r="CN30" s="92"/>
      <c r="CO30" s="80">
        <v>850541.58900000004</v>
      </c>
    </row>
    <row r="31" spans="1:94" s="119" customFormat="1">
      <c r="A31" s="118"/>
      <c r="B31" s="117" t="s">
        <v>763</v>
      </c>
      <c r="C31" s="117" t="s">
        <v>764</v>
      </c>
      <c r="D31" s="92"/>
      <c r="E31" s="93">
        <v>333</v>
      </c>
      <c r="F31" s="93">
        <v>2327.0360000000001</v>
      </c>
      <c r="G31" s="93">
        <v>1026</v>
      </c>
      <c r="H31" s="92"/>
      <c r="I31" s="80">
        <v>2858</v>
      </c>
      <c r="J31" s="80">
        <v>790</v>
      </c>
      <c r="K31" s="80">
        <v>903</v>
      </c>
      <c r="L31" s="80">
        <v>388</v>
      </c>
      <c r="M31" s="80">
        <v>777</v>
      </c>
      <c r="N31" s="92"/>
      <c r="O31" s="80">
        <v>4115</v>
      </c>
      <c r="P31" s="80">
        <v>608</v>
      </c>
      <c r="Q31" s="80">
        <v>776</v>
      </c>
      <c r="R31" s="80">
        <v>1415</v>
      </c>
      <c r="S31" s="80">
        <v>1316</v>
      </c>
      <c r="T31" s="92"/>
      <c r="U31" s="80">
        <v>2994</v>
      </c>
      <c r="V31" s="80">
        <v>850</v>
      </c>
      <c r="W31" s="80">
        <v>910</v>
      </c>
      <c r="X31" s="80">
        <v>701.4</v>
      </c>
      <c r="Y31" s="80">
        <v>532</v>
      </c>
      <c r="Z31" s="92"/>
      <c r="AA31" s="80">
        <v>3228</v>
      </c>
      <c r="AB31" s="80">
        <v>1029</v>
      </c>
      <c r="AC31" s="80">
        <v>416</v>
      </c>
      <c r="AD31" s="80">
        <v>581</v>
      </c>
      <c r="AE31" s="80">
        <v>1203</v>
      </c>
      <c r="AF31" s="92"/>
      <c r="AG31" s="80">
        <v>3661</v>
      </c>
      <c r="AH31" s="80">
        <v>497</v>
      </c>
      <c r="AI31" s="80">
        <v>933.39499999999998</v>
      </c>
      <c r="AJ31" s="80">
        <v>371</v>
      </c>
      <c r="AK31" s="80">
        <v>1860</v>
      </c>
      <c r="AL31" s="92"/>
      <c r="AM31" s="80">
        <v>5716.9989999999998</v>
      </c>
      <c r="AN31" s="80">
        <v>1945</v>
      </c>
      <c r="AO31" s="80">
        <v>1245.127</v>
      </c>
      <c r="AP31" s="80">
        <v>1410.0809999999999</v>
      </c>
      <c r="AQ31" s="80">
        <v>1117</v>
      </c>
      <c r="AR31" s="92"/>
      <c r="AS31" s="80">
        <v>3412</v>
      </c>
      <c r="AT31" s="80">
        <v>1149</v>
      </c>
      <c r="AU31" s="80">
        <v>681</v>
      </c>
      <c r="AV31" s="80">
        <v>1166</v>
      </c>
      <c r="AW31" s="80">
        <v>416</v>
      </c>
      <c r="AX31" s="92"/>
      <c r="AY31" s="80">
        <v>836</v>
      </c>
      <c r="AZ31" s="80">
        <v>292</v>
      </c>
      <c r="BA31" s="80">
        <v>55</v>
      </c>
      <c r="BB31" s="80">
        <v>336</v>
      </c>
      <c r="BC31" s="80">
        <v>153</v>
      </c>
      <c r="BD31" s="92"/>
      <c r="BE31" s="80">
        <v>65</v>
      </c>
      <c r="BF31" s="80" t="s">
        <v>76</v>
      </c>
      <c r="BG31" s="80" t="s">
        <v>76</v>
      </c>
      <c r="BH31" s="80" t="s">
        <v>76</v>
      </c>
      <c r="BI31" s="80" t="s">
        <v>76</v>
      </c>
      <c r="BJ31" s="92"/>
      <c r="BK31" s="80">
        <v>0</v>
      </c>
      <c r="BL31" s="80" t="s">
        <v>76</v>
      </c>
      <c r="BM31" s="80" t="s">
        <v>76</v>
      </c>
      <c r="BN31" s="80" t="s">
        <v>76</v>
      </c>
      <c r="BO31" s="80" t="s">
        <v>76</v>
      </c>
      <c r="BP31" s="92"/>
      <c r="BQ31" s="80">
        <v>0</v>
      </c>
      <c r="BR31" s="80" t="s">
        <v>76</v>
      </c>
      <c r="BS31" s="80">
        <v>0</v>
      </c>
      <c r="BT31" s="80">
        <v>0</v>
      </c>
      <c r="BU31" s="80">
        <v>0</v>
      </c>
      <c r="BV31" s="92"/>
      <c r="BW31" s="80">
        <v>0</v>
      </c>
      <c r="BX31" s="80">
        <v>0</v>
      </c>
      <c r="BY31" s="80">
        <v>0</v>
      </c>
      <c r="BZ31" s="80" t="s">
        <v>76</v>
      </c>
      <c r="CA31" s="80" t="s">
        <v>76</v>
      </c>
      <c r="CB31" s="92"/>
      <c r="CC31" s="80">
        <v>0</v>
      </c>
      <c r="CD31" s="80">
        <v>0</v>
      </c>
      <c r="CE31" s="80">
        <v>0</v>
      </c>
      <c r="CF31" s="80">
        <v>0</v>
      </c>
      <c r="CG31" s="80">
        <v>0</v>
      </c>
      <c r="CH31" s="92"/>
      <c r="CI31" s="80" t="s">
        <v>76</v>
      </c>
      <c r="CJ31" s="80">
        <v>0</v>
      </c>
      <c r="CK31" s="80">
        <v>0</v>
      </c>
      <c r="CL31" s="80">
        <v>0</v>
      </c>
      <c r="CM31" s="80">
        <v>0</v>
      </c>
      <c r="CN31" s="92"/>
      <c r="CO31" s="80">
        <v>0</v>
      </c>
    </row>
    <row r="32" spans="1:94" s="119" customFormat="1" ht="14.4" thickBot="1">
      <c r="A32" s="118"/>
      <c r="B32" s="103" t="s">
        <v>751</v>
      </c>
      <c r="C32" s="103" t="s">
        <v>752</v>
      </c>
      <c r="D32" s="92"/>
      <c r="E32" s="105">
        <v>1159</v>
      </c>
      <c r="F32" s="105">
        <v>446.70949999999993</v>
      </c>
      <c r="G32" s="105">
        <v>939</v>
      </c>
      <c r="H32" s="92"/>
      <c r="I32" s="105">
        <v>1699</v>
      </c>
      <c r="J32" s="105">
        <v>279</v>
      </c>
      <c r="K32" s="105">
        <v>467</v>
      </c>
      <c r="L32" s="105">
        <v>594</v>
      </c>
      <c r="M32" s="105">
        <v>358</v>
      </c>
      <c r="N32" s="92"/>
      <c r="O32" s="105">
        <v>1878</v>
      </c>
      <c r="P32" s="105">
        <v>312</v>
      </c>
      <c r="Q32" s="105">
        <v>8</v>
      </c>
      <c r="R32" s="105">
        <v>837</v>
      </c>
      <c r="S32" s="105">
        <v>722</v>
      </c>
      <c r="T32" s="92"/>
      <c r="U32" s="105">
        <v>1045</v>
      </c>
      <c r="V32" s="105">
        <v>351</v>
      </c>
      <c r="W32" s="105">
        <v>25</v>
      </c>
      <c r="X32" s="105">
        <v>404</v>
      </c>
      <c r="Y32" s="105">
        <v>264</v>
      </c>
      <c r="Z32" s="92"/>
      <c r="AA32" s="105">
        <v>2857</v>
      </c>
      <c r="AB32" s="105">
        <v>969</v>
      </c>
      <c r="AC32" s="105">
        <v>235</v>
      </c>
      <c r="AD32" s="105">
        <v>205</v>
      </c>
      <c r="AE32" s="105">
        <v>1448</v>
      </c>
      <c r="AF32" s="92"/>
      <c r="AG32" s="105">
        <v>867</v>
      </c>
      <c r="AH32" s="105">
        <v>285</v>
      </c>
      <c r="AI32" s="105">
        <v>0</v>
      </c>
      <c r="AJ32" s="105">
        <v>53.050000000000004</v>
      </c>
      <c r="AK32" s="105">
        <v>529</v>
      </c>
      <c r="AL32" s="92"/>
      <c r="AM32" s="105">
        <v>276.62119999999999</v>
      </c>
      <c r="AN32" s="105">
        <v>58</v>
      </c>
      <c r="AO32" s="105">
        <v>88.710200000000015</v>
      </c>
      <c r="AP32" s="105">
        <v>78</v>
      </c>
      <c r="AQ32" s="105">
        <v>52</v>
      </c>
      <c r="AR32" s="92"/>
      <c r="AS32" s="105">
        <v>675</v>
      </c>
      <c r="AT32" s="105">
        <v>614</v>
      </c>
      <c r="AU32" s="105">
        <v>48</v>
      </c>
      <c r="AV32" s="105">
        <v>13</v>
      </c>
      <c r="AW32" s="105" t="s">
        <v>76</v>
      </c>
      <c r="AX32" s="92"/>
      <c r="AY32" s="105">
        <v>120</v>
      </c>
      <c r="AZ32" s="105">
        <v>66</v>
      </c>
      <c r="BA32" s="105">
        <v>0</v>
      </c>
      <c r="BB32" s="105">
        <v>54</v>
      </c>
      <c r="BC32" s="105" t="s">
        <v>76</v>
      </c>
      <c r="BD32" s="92"/>
      <c r="BE32" s="105">
        <v>553</v>
      </c>
      <c r="BF32" s="105">
        <v>23.067999999999984</v>
      </c>
      <c r="BG32" s="105">
        <v>8.7919999999999163</v>
      </c>
      <c r="BH32" s="105">
        <v>3.3600000000001273</v>
      </c>
      <c r="BI32" s="105">
        <v>748</v>
      </c>
      <c r="BJ32" s="92"/>
      <c r="BK32" s="105">
        <v>1245</v>
      </c>
      <c r="BL32" s="105">
        <v>455.28</v>
      </c>
      <c r="BM32" s="105">
        <v>10.740000000000009</v>
      </c>
      <c r="BN32" s="105">
        <v>17.009999999999991</v>
      </c>
      <c r="BO32" s="105">
        <v>1085</v>
      </c>
      <c r="BP32" s="92"/>
      <c r="BQ32" s="105">
        <v>237.16</v>
      </c>
      <c r="BR32" s="105">
        <v>105.46000000000001</v>
      </c>
      <c r="BS32" s="105">
        <v>0</v>
      </c>
      <c r="BT32" s="105">
        <v>81.78</v>
      </c>
      <c r="BU32" s="105">
        <v>49.94</v>
      </c>
      <c r="BV32" s="92"/>
      <c r="BW32" s="105">
        <v>448</v>
      </c>
      <c r="BX32" s="105">
        <v>148.596</v>
      </c>
      <c r="BY32" s="105" t="s">
        <v>76</v>
      </c>
      <c r="BZ32" s="105">
        <v>106.99600000000001</v>
      </c>
      <c r="CA32" s="105">
        <v>192.92</v>
      </c>
      <c r="CB32" s="92"/>
      <c r="CC32" s="105">
        <v>2881</v>
      </c>
      <c r="CD32" s="105">
        <v>0</v>
      </c>
      <c r="CE32" s="105">
        <v>0</v>
      </c>
      <c r="CF32" s="105">
        <v>0</v>
      </c>
      <c r="CG32" s="105">
        <v>0</v>
      </c>
      <c r="CH32" s="92"/>
      <c r="CI32" s="105">
        <v>6153</v>
      </c>
      <c r="CJ32" s="105">
        <v>0</v>
      </c>
      <c r="CK32" s="105">
        <v>0</v>
      </c>
      <c r="CL32" s="105">
        <v>0</v>
      </c>
      <c r="CM32" s="105">
        <v>0</v>
      </c>
      <c r="CN32" s="92"/>
      <c r="CO32" s="105">
        <v>6333.4976289999995</v>
      </c>
    </row>
    <row r="33" spans="1:93" s="123" customFormat="1" ht="14.4" thickBot="1">
      <c r="A33" s="122"/>
      <c r="B33" s="113" t="s">
        <v>740</v>
      </c>
      <c r="C33" s="113" t="s">
        <v>740</v>
      </c>
      <c r="D33" s="306"/>
      <c r="E33" s="114">
        <f>SUM(E26:E32)</f>
        <v>70835</v>
      </c>
      <c r="F33" s="114">
        <f>SUM(F26:F32)</f>
        <v>258837.57167839995</v>
      </c>
      <c r="G33" s="114">
        <f>SUM(G26:G32)</f>
        <v>900560</v>
      </c>
      <c r="H33" s="306"/>
      <c r="I33" s="114">
        <f>SUM(I26:I32)</f>
        <v>2138470</v>
      </c>
      <c r="J33" s="114">
        <f>SUM(J26:J32)</f>
        <v>592583</v>
      </c>
      <c r="K33" s="114">
        <v>69142.194499999998</v>
      </c>
      <c r="L33" s="114">
        <f>SUM(L26:L32)</f>
        <v>398425</v>
      </c>
      <c r="M33" s="114">
        <f>SUM(M26:M32)</f>
        <v>1078321</v>
      </c>
      <c r="N33" s="306"/>
      <c r="O33" s="114">
        <f>SUM(O26:O32)</f>
        <v>2083091</v>
      </c>
      <c r="P33" s="114">
        <f>SUM(P26:P32)</f>
        <v>539096</v>
      </c>
      <c r="Q33" s="114">
        <f t="shared" ref="Q33:CO33" si="3">SUM(Q26:Q32)</f>
        <v>54425</v>
      </c>
      <c r="R33" s="114">
        <f>SUM(R26:R32)</f>
        <v>409749</v>
      </c>
      <c r="S33" s="114">
        <f t="shared" si="3"/>
        <v>1079821</v>
      </c>
      <c r="T33" s="306"/>
      <c r="U33" s="114">
        <f t="shared" si="3"/>
        <v>1967163</v>
      </c>
      <c r="V33" s="114">
        <f t="shared" si="3"/>
        <v>573023</v>
      </c>
      <c r="W33" s="114">
        <f t="shared" si="3"/>
        <v>74574</v>
      </c>
      <c r="X33" s="114">
        <f t="shared" si="3"/>
        <v>279850.80000000005</v>
      </c>
      <c r="Y33" s="114">
        <f t="shared" si="3"/>
        <v>1039713</v>
      </c>
      <c r="Z33" s="306"/>
      <c r="AA33" s="114">
        <f t="shared" si="3"/>
        <v>2364140</v>
      </c>
      <c r="AB33" s="114">
        <f t="shared" si="3"/>
        <v>721373</v>
      </c>
      <c r="AC33" s="114">
        <f t="shared" si="3"/>
        <v>67228.893000000011</v>
      </c>
      <c r="AD33" s="114">
        <f t="shared" si="3"/>
        <v>506158</v>
      </c>
      <c r="AE33" s="114">
        <f t="shared" si="3"/>
        <v>1069384</v>
      </c>
      <c r="AF33" s="306"/>
      <c r="AG33" s="114">
        <f t="shared" si="3"/>
        <v>2319262</v>
      </c>
      <c r="AH33" s="114">
        <f t="shared" si="3"/>
        <v>687948</v>
      </c>
      <c r="AI33" s="114">
        <f t="shared" si="3"/>
        <v>43855.889599999995</v>
      </c>
      <c r="AJ33" s="114">
        <f t="shared" si="3"/>
        <v>501362.72767863999</v>
      </c>
      <c r="AK33" s="114">
        <f t="shared" si="3"/>
        <v>1086095</v>
      </c>
      <c r="AL33" s="306"/>
      <c r="AM33" s="114">
        <f t="shared" si="3"/>
        <v>2325208.0622</v>
      </c>
      <c r="AN33" s="114">
        <f t="shared" si="3"/>
        <v>708737</v>
      </c>
      <c r="AO33" s="114">
        <f t="shared" si="3"/>
        <v>53951.226999999999</v>
      </c>
      <c r="AP33" s="114">
        <f t="shared" si="3"/>
        <v>497100.08100000001</v>
      </c>
      <c r="AQ33" s="114">
        <f t="shared" si="3"/>
        <v>1065421</v>
      </c>
      <c r="AR33" s="306"/>
      <c r="AS33" s="114">
        <f t="shared" si="3"/>
        <v>1943770</v>
      </c>
      <c r="AT33" s="114">
        <f t="shared" si="3"/>
        <v>643899</v>
      </c>
      <c r="AU33" s="114">
        <f t="shared" si="3"/>
        <v>7145</v>
      </c>
      <c r="AV33" s="114">
        <f t="shared" si="3"/>
        <v>407675</v>
      </c>
      <c r="AW33" s="114">
        <f t="shared" si="3"/>
        <v>885051</v>
      </c>
      <c r="AX33" s="306"/>
      <c r="AY33" s="114">
        <f t="shared" si="3"/>
        <v>1787854</v>
      </c>
      <c r="AZ33" s="114">
        <f t="shared" si="3"/>
        <v>514717</v>
      </c>
      <c r="BA33" s="114">
        <f t="shared" si="3"/>
        <v>18653</v>
      </c>
      <c r="BB33" s="114">
        <f t="shared" si="3"/>
        <v>349785</v>
      </c>
      <c r="BC33" s="114">
        <f t="shared" si="3"/>
        <v>904699</v>
      </c>
      <c r="BD33" s="306"/>
      <c r="BE33" s="114">
        <f t="shared" si="3"/>
        <v>940109</v>
      </c>
      <c r="BF33" s="114">
        <f t="shared" si="3"/>
        <v>401158.76199999999</v>
      </c>
      <c r="BG33" s="114">
        <f t="shared" si="3"/>
        <v>8716.9719999999998</v>
      </c>
      <c r="BH33" s="114">
        <f t="shared" si="3"/>
        <v>110965.46100000002</v>
      </c>
      <c r="BI33" s="114">
        <f t="shared" si="3"/>
        <v>408303</v>
      </c>
      <c r="BJ33" s="306"/>
      <c r="BK33" s="114">
        <f t="shared" si="3"/>
        <v>1157838</v>
      </c>
      <c r="BL33" s="114">
        <f t="shared" si="3"/>
        <v>360332.66999999987</v>
      </c>
      <c r="BM33" s="114">
        <f t="shared" si="3"/>
        <v>2397.1200000000008</v>
      </c>
      <c r="BN33" s="114">
        <f t="shared" si="3"/>
        <v>233621.48700000002</v>
      </c>
      <c r="BO33" s="114">
        <f t="shared" si="3"/>
        <v>561808</v>
      </c>
      <c r="BP33" s="306"/>
      <c r="BQ33" s="114">
        <f t="shared" si="3"/>
        <v>990826.72600000002</v>
      </c>
      <c r="BR33" s="114">
        <f t="shared" si="3"/>
        <v>318275.22600000008</v>
      </c>
      <c r="BS33" s="114">
        <f t="shared" si="3"/>
        <v>21618.2</v>
      </c>
      <c r="BT33" s="114">
        <f t="shared" si="3"/>
        <v>232122.06000000003</v>
      </c>
      <c r="BU33" s="114">
        <f t="shared" si="3"/>
        <v>418811.32300000003</v>
      </c>
      <c r="BV33" s="306"/>
      <c r="BW33" s="114">
        <f t="shared" si="3"/>
        <v>693683</v>
      </c>
      <c r="BX33" s="114">
        <f t="shared" si="3"/>
        <v>205056.42499999996</v>
      </c>
      <c r="BY33" s="114">
        <f t="shared" si="3"/>
        <v>28790.6</v>
      </c>
      <c r="BZ33" s="114">
        <f t="shared" si="3"/>
        <v>41146.848999999987</v>
      </c>
      <c r="CA33" s="114">
        <f t="shared" si="3"/>
        <v>418689.56699999998</v>
      </c>
      <c r="CB33" s="306"/>
      <c r="CC33" s="114">
        <f t="shared" si="3"/>
        <v>1217794</v>
      </c>
      <c r="CD33" s="114">
        <f t="shared" si="3"/>
        <v>0</v>
      </c>
      <c r="CE33" s="114">
        <f t="shared" si="3"/>
        <v>0</v>
      </c>
      <c r="CF33" s="114">
        <f t="shared" si="3"/>
        <v>0</v>
      </c>
      <c r="CG33" s="114">
        <f t="shared" si="3"/>
        <v>0</v>
      </c>
      <c r="CH33" s="306"/>
      <c r="CI33" s="114">
        <f t="shared" si="3"/>
        <v>809542</v>
      </c>
      <c r="CJ33" s="114">
        <f t="shared" si="3"/>
        <v>0</v>
      </c>
      <c r="CK33" s="114">
        <f t="shared" si="3"/>
        <v>0</v>
      </c>
      <c r="CL33" s="114">
        <f t="shared" si="3"/>
        <v>0</v>
      </c>
      <c r="CM33" s="114">
        <f t="shared" si="3"/>
        <v>0</v>
      </c>
      <c r="CN33" s="306"/>
      <c r="CO33" s="114">
        <f t="shared" si="3"/>
        <v>995754.13664899999</v>
      </c>
    </row>
    <row r="34" spans="1:93" ht="14.4" thickBot="1">
      <c r="B34" s="15"/>
      <c r="C34" s="15"/>
      <c r="D34" s="307"/>
      <c r="E34" s="15"/>
      <c r="F34" s="15"/>
      <c r="G34" s="15"/>
      <c r="H34" s="307"/>
      <c r="I34" s="15"/>
      <c r="J34" s="15"/>
      <c r="K34" s="15"/>
      <c r="L34" s="16"/>
      <c r="M34" s="16"/>
      <c r="N34" s="307"/>
      <c r="O34" s="15"/>
      <c r="P34" s="15"/>
      <c r="Q34" s="15"/>
      <c r="R34" s="16"/>
      <c r="S34" s="16"/>
      <c r="T34" s="307"/>
      <c r="U34" s="15"/>
      <c r="V34" s="15"/>
      <c r="W34" s="15"/>
      <c r="X34" s="16"/>
      <c r="Y34" s="16"/>
      <c r="Z34" s="307"/>
      <c r="AA34" s="15"/>
      <c r="AB34" s="15"/>
      <c r="AC34" s="15"/>
      <c r="AD34" s="16"/>
      <c r="AE34" s="16"/>
      <c r="AF34" s="307"/>
      <c r="AG34" s="15"/>
      <c r="AH34" s="15"/>
      <c r="AI34" s="15"/>
      <c r="AJ34" s="16"/>
      <c r="AK34" s="16"/>
      <c r="AL34" s="307"/>
      <c r="AM34" s="15"/>
      <c r="AN34" s="15"/>
      <c r="AO34" s="15"/>
      <c r="AP34" s="16"/>
      <c r="AQ34" s="16"/>
      <c r="AR34" s="307"/>
      <c r="AS34" s="15"/>
      <c r="AT34" s="15"/>
      <c r="AU34" s="15"/>
      <c r="AV34" s="16"/>
      <c r="AW34" s="16"/>
      <c r="AX34" s="307"/>
      <c r="AY34" s="15"/>
      <c r="AZ34" s="15"/>
      <c r="BA34" s="15"/>
      <c r="BB34" s="16"/>
      <c r="BC34" s="16"/>
      <c r="BD34" s="307"/>
      <c r="BE34" s="15"/>
      <c r="BF34" s="15"/>
      <c r="BG34" s="15"/>
      <c r="BH34" s="16"/>
      <c r="BI34" s="16"/>
      <c r="BJ34" s="307"/>
      <c r="BK34" s="15"/>
      <c r="BL34" s="15"/>
      <c r="BM34" s="15"/>
      <c r="BN34" s="16"/>
      <c r="BO34" s="16"/>
      <c r="BP34" s="307"/>
      <c r="BQ34" s="15"/>
      <c r="BR34" s="15"/>
      <c r="BS34" s="15"/>
      <c r="BT34" s="16"/>
      <c r="BU34" s="16"/>
      <c r="BV34" s="307"/>
      <c r="BW34" s="15"/>
      <c r="BX34" s="15"/>
      <c r="BY34" s="15"/>
      <c r="BZ34" s="16"/>
      <c r="CA34" s="16"/>
      <c r="CB34" s="307"/>
      <c r="CC34" s="15"/>
      <c r="CD34" s="15"/>
      <c r="CE34" s="15"/>
      <c r="CF34" s="16"/>
      <c r="CG34" s="16"/>
      <c r="CH34" s="307"/>
      <c r="CI34" s="15"/>
      <c r="CJ34" s="15"/>
      <c r="CK34" s="15"/>
      <c r="CL34" s="16"/>
      <c r="CM34" s="16"/>
      <c r="CN34" s="307"/>
      <c r="CO34" s="15"/>
    </row>
    <row r="35" spans="1:93" s="119" customFormat="1" ht="18" customHeight="1" thickBot="1">
      <c r="A35" s="118"/>
      <c r="B35" s="325" t="s">
        <v>765</v>
      </c>
      <c r="C35" s="102" t="s">
        <v>766</v>
      </c>
      <c r="D35" s="260"/>
      <c r="E35" s="326" t="s">
        <v>655</v>
      </c>
      <c r="F35" s="326" t="s">
        <v>656</v>
      </c>
      <c r="G35" s="326" t="s">
        <v>657</v>
      </c>
      <c r="H35" s="260"/>
      <c r="I35" s="326" t="s">
        <v>658</v>
      </c>
      <c r="J35" s="326" t="s">
        <v>659</v>
      </c>
      <c r="K35" s="326" t="s">
        <v>660</v>
      </c>
      <c r="L35" s="326" t="s">
        <v>661</v>
      </c>
      <c r="M35" s="326" t="s">
        <v>662</v>
      </c>
      <c r="N35" s="260"/>
      <c r="O35" s="326" t="s">
        <v>663</v>
      </c>
      <c r="P35" s="326" t="s">
        <v>664</v>
      </c>
      <c r="Q35" s="326" t="s">
        <v>665</v>
      </c>
      <c r="R35" s="326" t="str">
        <f>R8</f>
        <v>2T24/2Q24</v>
      </c>
      <c r="S35" s="326" t="s">
        <v>667</v>
      </c>
      <c r="T35" s="260"/>
      <c r="U35" s="326" t="s">
        <v>668</v>
      </c>
      <c r="V35" s="326" t="s">
        <v>669</v>
      </c>
      <c r="W35" s="326" t="s">
        <v>670</v>
      </c>
      <c r="X35" s="326" t="s">
        <v>671</v>
      </c>
      <c r="Y35" s="326" t="s">
        <v>672</v>
      </c>
      <c r="Z35" s="260"/>
      <c r="AA35" s="326" t="s">
        <v>673</v>
      </c>
      <c r="AB35" s="326" t="s">
        <v>674</v>
      </c>
      <c r="AC35" s="326" t="s">
        <v>675</v>
      </c>
      <c r="AD35" s="326" t="s">
        <v>676</v>
      </c>
      <c r="AE35" s="326" t="s">
        <v>677</v>
      </c>
      <c r="AF35" s="260"/>
      <c r="AG35" s="326" t="str">
        <f>AG17</f>
        <v>2020/2021</v>
      </c>
      <c r="AH35" s="326" t="s">
        <v>679</v>
      </c>
      <c r="AI35" s="326" t="s">
        <v>680</v>
      </c>
      <c r="AJ35" s="326" t="s">
        <v>681</v>
      </c>
      <c r="AK35" s="326" t="s">
        <v>682</v>
      </c>
      <c r="AL35" s="260"/>
      <c r="AM35" s="326" t="s">
        <v>683</v>
      </c>
      <c r="AN35" s="326" t="s">
        <v>684</v>
      </c>
      <c r="AO35" s="326" t="s">
        <v>685</v>
      </c>
      <c r="AP35" s="326" t="s">
        <v>686</v>
      </c>
      <c r="AQ35" s="326" t="s">
        <v>687</v>
      </c>
      <c r="AR35" s="260"/>
      <c r="AS35" s="326" t="str">
        <f>AS17</f>
        <v>2018/2019</v>
      </c>
      <c r="AT35" s="326" t="s">
        <v>689</v>
      </c>
      <c r="AU35" s="326" t="s">
        <v>690</v>
      </c>
      <c r="AV35" s="326" t="s">
        <v>691</v>
      </c>
      <c r="AW35" s="326" t="s">
        <v>692</v>
      </c>
      <c r="AX35" s="260"/>
      <c r="AY35" s="326" t="s">
        <v>693</v>
      </c>
      <c r="AZ35" s="326" t="s">
        <v>694</v>
      </c>
      <c r="BA35" s="326" t="s">
        <v>695</v>
      </c>
      <c r="BB35" s="326" t="s">
        <v>696</v>
      </c>
      <c r="BC35" s="326" t="s">
        <v>697</v>
      </c>
      <c r="BD35" s="260"/>
      <c r="BE35" s="326" t="s">
        <v>698</v>
      </c>
      <c r="BF35" s="326" t="s">
        <v>699</v>
      </c>
      <c r="BG35" s="326" t="s">
        <v>700</v>
      </c>
      <c r="BH35" s="326" t="s">
        <v>701</v>
      </c>
      <c r="BI35" s="326" t="s">
        <v>702</v>
      </c>
      <c r="BJ35" s="260"/>
      <c r="BK35" s="326" t="s">
        <v>703</v>
      </c>
      <c r="BL35" s="326" t="s">
        <v>704</v>
      </c>
      <c r="BM35" s="326" t="s">
        <v>705</v>
      </c>
      <c r="BN35" s="326" t="s">
        <v>706</v>
      </c>
      <c r="BO35" s="326" t="s">
        <v>707</v>
      </c>
      <c r="BP35" s="260"/>
      <c r="BQ35" s="326" t="s">
        <v>708</v>
      </c>
      <c r="BR35" s="326" t="s">
        <v>709</v>
      </c>
      <c r="BS35" s="326" t="s">
        <v>710</v>
      </c>
      <c r="BT35" s="326" t="s">
        <v>711</v>
      </c>
      <c r="BU35" s="326" t="s">
        <v>712</v>
      </c>
      <c r="BV35" s="260"/>
      <c r="BW35" s="326" t="s">
        <v>713</v>
      </c>
      <c r="BX35" s="326" t="s">
        <v>714</v>
      </c>
      <c r="BY35" s="326" t="s">
        <v>715</v>
      </c>
      <c r="BZ35" s="326" t="s">
        <v>716</v>
      </c>
      <c r="CA35" s="326" t="s">
        <v>717</v>
      </c>
      <c r="CB35" s="260"/>
      <c r="CC35" s="326" t="s">
        <v>718</v>
      </c>
      <c r="CD35" s="326" t="s">
        <v>719</v>
      </c>
      <c r="CE35" s="326" t="s">
        <v>720</v>
      </c>
      <c r="CF35" s="326" t="s">
        <v>721</v>
      </c>
      <c r="CG35" s="326" t="s">
        <v>722</v>
      </c>
      <c r="CH35" s="260"/>
      <c r="CI35" s="326" t="s">
        <v>723</v>
      </c>
      <c r="CJ35" s="326" t="s">
        <v>724</v>
      </c>
      <c r="CK35" s="326" t="s">
        <v>725</v>
      </c>
      <c r="CL35" s="326" t="s">
        <v>726</v>
      </c>
      <c r="CM35" s="326" t="s">
        <v>727</v>
      </c>
      <c r="CN35" s="260"/>
      <c r="CO35" s="326" t="s">
        <v>728</v>
      </c>
    </row>
    <row r="36" spans="1:93" s="119" customFormat="1">
      <c r="A36" s="118"/>
      <c r="B36" s="117" t="s">
        <v>757</v>
      </c>
      <c r="C36" s="124" t="s">
        <v>758</v>
      </c>
      <c r="D36" s="92"/>
      <c r="E36" s="80">
        <v>5150</v>
      </c>
      <c r="F36" s="68">
        <v>5173.3062852781968</v>
      </c>
      <c r="G36" s="68">
        <v>5285.5845862646192</v>
      </c>
      <c r="H36" s="92"/>
      <c r="I36" s="68">
        <v>4904</v>
      </c>
      <c r="J36" s="68">
        <v>4904</v>
      </c>
      <c r="K36" s="68">
        <v>4949</v>
      </c>
      <c r="L36" s="68">
        <v>4898</v>
      </c>
      <c r="M36" s="68">
        <v>4730</v>
      </c>
      <c r="N36" s="92"/>
      <c r="O36" s="68">
        <v>5274.7909365835385</v>
      </c>
      <c r="P36" s="68">
        <v>5274.7909365835385</v>
      </c>
      <c r="Q36" s="68">
        <v>5017</v>
      </c>
      <c r="R36" s="68">
        <v>4940</v>
      </c>
      <c r="S36" s="68">
        <v>4886</v>
      </c>
      <c r="T36" s="92"/>
      <c r="U36" s="68">
        <v>5753</v>
      </c>
      <c r="V36" s="68">
        <v>5753</v>
      </c>
      <c r="W36" s="68">
        <v>5831.6402526698821</v>
      </c>
      <c r="X36" s="68">
        <v>5883</v>
      </c>
      <c r="Y36" s="68">
        <v>5916</v>
      </c>
      <c r="Z36" s="92"/>
      <c r="AA36" s="68">
        <v>4933</v>
      </c>
      <c r="AB36" s="68">
        <v>4933</v>
      </c>
      <c r="AC36" s="68">
        <v>4630</v>
      </c>
      <c r="AD36" s="68">
        <v>4933</v>
      </c>
      <c r="AE36" s="68">
        <v>4933</v>
      </c>
      <c r="AF36" s="92"/>
      <c r="AG36" s="68">
        <v>3760.5245551815301</v>
      </c>
      <c r="AH36" s="68">
        <v>3760.5245551815301</v>
      </c>
      <c r="AI36" s="68">
        <v>3760.5245551815301</v>
      </c>
      <c r="AJ36" s="68">
        <v>3760.5245551815301</v>
      </c>
      <c r="AK36" s="68">
        <v>3531</v>
      </c>
      <c r="AL36" s="92"/>
      <c r="AM36" s="68">
        <v>3077</v>
      </c>
      <c r="AN36" s="68">
        <v>3077</v>
      </c>
      <c r="AO36" s="68">
        <v>2950</v>
      </c>
      <c r="AP36" s="68">
        <v>2950</v>
      </c>
      <c r="AQ36" s="68">
        <v>3077</v>
      </c>
      <c r="AR36" s="92"/>
      <c r="AS36" s="68">
        <v>2747</v>
      </c>
      <c r="AT36" s="68">
        <v>2747</v>
      </c>
      <c r="AU36" s="68">
        <v>2747</v>
      </c>
      <c r="AV36" s="68">
        <v>2747</v>
      </c>
      <c r="AW36" s="68">
        <v>2747</v>
      </c>
      <c r="AX36" s="92"/>
      <c r="AY36" s="68">
        <v>2437.8865412990931</v>
      </c>
      <c r="AZ36" s="68">
        <v>2437.8865412990931</v>
      </c>
      <c r="BA36" s="68">
        <v>2437.8865412990931</v>
      </c>
      <c r="BB36" s="68">
        <v>2437.8865412990931</v>
      </c>
      <c r="BC36" s="68">
        <v>2437.8865412990931</v>
      </c>
      <c r="BD36" s="92"/>
      <c r="BE36" s="68">
        <v>2159</v>
      </c>
      <c r="BF36" s="68">
        <v>2159</v>
      </c>
      <c r="BG36" s="68">
        <v>2159</v>
      </c>
      <c r="BH36" s="68">
        <v>2159</v>
      </c>
      <c r="BI36" s="68">
        <v>2159</v>
      </c>
      <c r="BJ36" s="92"/>
      <c r="BK36" s="68">
        <v>2055</v>
      </c>
      <c r="BL36" s="68">
        <v>2055</v>
      </c>
      <c r="BM36" s="68">
        <v>2055</v>
      </c>
      <c r="BN36" s="68">
        <v>2055</v>
      </c>
      <c r="BO36" s="68">
        <v>2055</v>
      </c>
      <c r="BP36" s="92"/>
      <c r="BQ36" s="68">
        <v>1835</v>
      </c>
      <c r="BR36" s="68">
        <v>1835</v>
      </c>
      <c r="BS36" s="68">
        <v>1835</v>
      </c>
      <c r="BT36" s="68">
        <v>1835</v>
      </c>
      <c r="BU36" s="68">
        <v>1835</v>
      </c>
      <c r="BV36" s="92"/>
      <c r="BW36" s="68">
        <v>1668</v>
      </c>
      <c r="BX36" s="68">
        <v>1668</v>
      </c>
      <c r="BY36" s="68">
        <v>1668</v>
      </c>
      <c r="BZ36" s="68">
        <v>1668</v>
      </c>
      <c r="CA36" s="68">
        <v>1668</v>
      </c>
      <c r="CB36" s="92"/>
      <c r="CC36" s="68">
        <v>1919</v>
      </c>
      <c r="CD36" s="68">
        <v>1919</v>
      </c>
      <c r="CE36" s="68">
        <v>1919</v>
      </c>
      <c r="CF36" s="68">
        <v>1919</v>
      </c>
      <c r="CG36" s="68">
        <v>1919</v>
      </c>
      <c r="CH36" s="92"/>
      <c r="CI36" s="68">
        <v>1641</v>
      </c>
      <c r="CJ36" s="68">
        <v>1641</v>
      </c>
      <c r="CK36" s="68">
        <v>1641</v>
      </c>
      <c r="CL36" s="68">
        <v>1641</v>
      </c>
      <c r="CM36" s="68">
        <v>1641</v>
      </c>
      <c r="CN36" s="92"/>
      <c r="CO36" s="68">
        <v>1345</v>
      </c>
    </row>
    <row r="37" spans="1:93" s="119" customFormat="1">
      <c r="A37" s="118"/>
      <c r="B37" s="117" t="s">
        <v>759</v>
      </c>
      <c r="C37" s="117" t="s">
        <v>760</v>
      </c>
      <c r="D37" s="92"/>
      <c r="E37" s="80">
        <v>4623</v>
      </c>
      <c r="F37" s="80">
        <v>4805.6311562991314</v>
      </c>
      <c r="G37" s="80">
        <v>4664.45155581169</v>
      </c>
      <c r="H37" s="92"/>
      <c r="I37" s="80">
        <v>5069</v>
      </c>
      <c r="J37" s="80">
        <v>5069</v>
      </c>
      <c r="K37" s="80">
        <v>5144</v>
      </c>
      <c r="L37" s="80">
        <v>5021</v>
      </c>
      <c r="M37" s="80">
        <v>4733</v>
      </c>
      <c r="N37" s="92"/>
      <c r="O37" s="80">
        <v>6356.7502232255756</v>
      </c>
      <c r="P37" s="80">
        <v>6356.7502232255756</v>
      </c>
      <c r="Q37" s="80">
        <v>6002</v>
      </c>
      <c r="R37" s="80">
        <v>4784</v>
      </c>
      <c r="S37" s="80">
        <v>4680</v>
      </c>
      <c r="T37" s="92"/>
      <c r="U37" s="80">
        <v>5771</v>
      </c>
      <c r="V37" s="80">
        <v>5771</v>
      </c>
      <c r="W37" s="80">
        <v>5891.9258348384265</v>
      </c>
      <c r="X37" s="80">
        <v>5962</v>
      </c>
      <c r="Y37" s="80">
        <v>5907</v>
      </c>
      <c r="Z37" s="92"/>
      <c r="AA37" s="80">
        <v>4733</v>
      </c>
      <c r="AB37" s="80">
        <v>4733</v>
      </c>
      <c r="AC37" s="80">
        <v>4626</v>
      </c>
      <c r="AD37" s="80">
        <v>4733</v>
      </c>
      <c r="AE37" s="80">
        <v>4733</v>
      </c>
      <c r="AF37" s="92"/>
      <c r="AG37" s="80">
        <v>3394.6066804666848</v>
      </c>
      <c r="AH37" s="80">
        <v>3394.6066804666848</v>
      </c>
      <c r="AI37" s="80">
        <v>3394.6066804666848</v>
      </c>
      <c r="AJ37" s="80">
        <v>3394.6066804666848</v>
      </c>
      <c r="AK37" s="80">
        <v>3972</v>
      </c>
      <c r="AL37" s="92"/>
      <c r="AM37" s="80">
        <v>2894</v>
      </c>
      <c r="AN37" s="80">
        <v>2894</v>
      </c>
      <c r="AO37" s="80">
        <v>2366</v>
      </c>
      <c r="AP37" s="80">
        <v>2366</v>
      </c>
      <c r="AQ37" s="80">
        <v>2894</v>
      </c>
      <c r="AR37" s="92"/>
      <c r="AS37" s="80">
        <v>2578</v>
      </c>
      <c r="AT37" s="80">
        <v>2578</v>
      </c>
      <c r="AU37" s="80">
        <v>2578</v>
      </c>
      <c r="AV37" s="80">
        <v>2578</v>
      </c>
      <c r="AW37" s="80">
        <v>2578</v>
      </c>
      <c r="AX37" s="92"/>
      <c r="AY37" s="80">
        <v>2432.1238264399899</v>
      </c>
      <c r="AZ37" s="80">
        <v>2432.1238264399899</v>
      </c>
      <c r="BA37" s="80">
        <v>2432.1238264399899</v>
      </c>
      <c r="BB37" s="80">
        <v>2432.1238264399899</v>
      </c>
      <c r="BC37" s="80">
        <v>2432.1238264399899</v>
      </c>
      <c r="BD37" s="92"/>
      <c r="BE37" s="80">
        <v>2398</v>
      </c>
      <c r="BF37" s="80">
        <v>2398</v>
      </c>
      <c r="BG37" s="80">
        <v>2398</v>
      </c>
      <c r="BH37" s="80">
        <v>2398</v>
      </c>
      <c r="BI37" s="80">
        <v>2398</v>
      </c>
      <c r="BJ37" s="92"/>
      <c r="BK37" s="80">
        <v>2420</v>
      </c>
      <c r="BL37" s="80">
        <v>2420</v>
      </c>
      <c r="BM37" s="80">
        <v>2420</v>
      </c>
      <c r="BN37" s="80">
        <v>2420</v>
      </c>
      <c r="BO37" s="80">
        <v>2420</v>
      </c>
      <c r="BP37" s="92"/>
      <c r="BQ37" s="80">
        <v>2264</v>
      </c>
      <c r="BR37" s="80">
        <v>2264</v>
      </c>
      <c r="BS37" s="80">
        <v>2264</v>
      </c>
      <c r="BT37" s="80">
        <v>2264</v>
      </c>
      <c r="BU37" s="80">
        <v>2264</v>
      </c>
      <c r="BV37" s="92"/>
      <c r="BW37" s="80">
        <v>2384</v>
      </c>
      <c r="BX37" s="80">
        <v>2384</v>
      </c>
      <c r="BY37" s="80">
        <v>2384</v>
      </c>
      <c r="BZ37" s="80">
        <v>2384</v>
      </c>
      <c r="CA37" s="80">
        <v>2384</v>
      </c>
      <c r="CB37" s="92"/>
      <c r="CC37" s="80">
        <v>2645</v>
      </c>
      <c r="CD37" s="80">
        <v>2645</v>
      </c>
      <c r="CE37" s="80">
        <v>2645</v>
      </c>
      <c r="CF37" s="80">
        <v>2645</v>
      </c>
      <c r="CG37" s="80">
        <v>2645</v>
      </c>
      <c r="CH37" s="92"/>
      <c r="CI37" s="80">
        <v>2118</v>
      </c>
      <c r="CJ37" s="80">
        <v>2118</v>
      </c>
      <c r="CK37" s="80">
        <v>2118</v>
      </c>
      <c r="CL37" s="80">
        <v>2118</v>
      </c>
      <c r="CM37" s="80">
        <v>2118</v>
      </c>
      <c r="CN37" s="92"/>
      <c r="CO37" s="80">
        <v>1763</v>
      </c>
    </row>
    <row r="38" spans="1:93" s="119" customFormat="1">
      <c r="A38" s="118"/>
      <c r="B38" s="117" t="s">
        <v>767</v>
      </c>
      <c r="C38" s="117" t="s">
        <v>768</v>
      </c>
      <c r="D38" s="92"/>
      <c r="E38" s="80">
        <v>4531</v>
      </c>
      <c r="F38" s="80">
        <v>4549.9734170950851</v>
      </c>
      <c r="G38" s="80">
        <v>4403.9923339826455</v>
      </c>
      <c r="H38" s="92"/>
      <c r="I38" s="80">
        <v>4059</v>
      </c>
      <c r="J38" s="80">
        <v>4059</v>
      </c>
      <c r="K38" s="80">
        <v>3554</v>
      </c>
      <c r="L38" s="80">
        <v>3458</v>
      </c>
      <c r="M38" s="80">
        <v>3383</v>
      </c>
      <c r="N38" s="92"/>
      <c r="O38" s="80">
        <v>4187.1431800416522</v>
      </c>
      <c r="P38" s="80">
        <v>4187.1431800416522</v>
      </c>
      <c r="Q38" s="80">
        <v>3862</v>
      </c>
      <c r="R38" s="80">
        <v>3536</v>
      </c>
      <c r="S38" s="80">
        <v>3528</v>
      </c>
      <c r="T38" s="92"/>
      <c r="U38" s="80">
        <v>4267</v>
      </c>
      <c r="V38" s="80">
        <v>4267</v>
      </c>
      <c r="W38" s="80">
        <v>4559.4943833649813</v>
      </c>
      <c r="X38" s="80">
        <v>4611</v>
      </c>
      <c r="Y38" s="80">
        <v>4589</v>
      </c>
      <c r="Z38" s="92"/>
      <c r="AA38" s="80">
        <v>4635</v>
      </c>
      <c r="AB38" s="80">
        <v>4635</v>
      </c>
      <c r="AC38" s="80">
        <v>4348</v>
      </c>
      <c r="AD38" s="80">
        <v>4635</v>
      </c>
      <c r="AE38" s="80">
        <v>4635</v>
      </c>
      <c r="AF38" s="92"/>
      <c r="AG38" s="80">
        <v>2499.3043425400124</v>
      </c>
      <c r="AH38" s="80">
        <v>2499.3043425400124</v>
      </c>
      <c r="AI38" s="80">
        <v>2499.3043425400124</v>
      </c>
      <c r="AJ38" s="80">
        <v>2499.3043425400124</v>
      </c>
      <c r="AK38" s="80">
        <v>2344</v>
      </c>
      <c r="AL38" s="92"/>
      <c r="AM38" s="80">
        <v>1558</v>
      </c>
      <c r="AN38" s="80">
        <v>1558</v>
      </c>
      <c r="AO38" s="80">
        <v>1585</v>
      </c>
      <c r="AP38" s="80">
        <v>1585</v>
      </c>
      <c r="AQ38" s="80">
        <v>1901</v>
      </c>
      <c r="AR38" s="92"/>
      <c r="AS38" s="80">
        <v>1357</v>
      </c>
      <c r="AT38" s="80">
        <v>1357</v>
      </c>
      <c r="AU38" s="80">
        <v>1357</v>
      </c>
      <c r="AV38" s="80">
        <v>1357</v>
      </c>
      <c r="AW38" s="80">
        <v>1357</v>
      </c>
      <c r="AX38" s="92"/>
      <c r="AY38" s="80">
        <v>0</v>
      </c>
      <c r="AZ38" s="80">
        <v>0</v>
      </c>
      <c r="BA38" s="80">
        <v>0</v>
      </c>
      <c r="BB38" s="80">
        <v>0</v>
      </c>
      <c r="BC38" s="80">
        <v>0</v>
      </c>
      <c r="BD38" s="92"/>
      <c r="BE38" s="80">
        <v>0</v>
      </c>
      <c r="BF38" s="80">
        <v>0</v>
      </c>
      <c r="BG38" s="80">
        <v>0</v>
      </c>
      <c r="BH38" s="80">
        <v>0</v>
      </c>
      <c r="BI38" s="80">
        <v>0</v>
      </c>
      <c r="BJ38" s="92"/>
      <c r="BK38" s="80">
        <v>0</v>
      </c>
      <c r="BL38" s="80">
        <v>0</v>
      </c>
      <c r="BM38" s="80">
        <v>0</v>
      </c>
      <c r="BN38" s="80">
        <v>0</v>
      </c>
      <c r="BO38" s="80">
        <v>0</v>
      </c>
      <c r="BP38" s="92"/>
      <c r="BQ38" s="80">
        <v>0</v>
      </c>
      <c r="BR38" s="80">
        <v>0</v>
      </c>
      <c r="BS38" s="80">
        <v>0</v>
      </c>
      <c r="BT38" s="80">
        <v>0</v>
      </c>
      <c r="BU38" s="80">
        <v>0</v>
      </c>
      <c r="BV38" s="92"/>
      <c r="BW38" s="80">
        <v>0</v>
      </c>
      <c r="BX38" s="80">
        <v>0</v>
      </c>
      <c r="BY38" s="80">
        <v>0</v>
      </c>
      <c r="BZ38" s="80">
        <v>0</v>
      </c>
      <c r="CA38" s="80">
        <v>0</v>
      </c>
      <c r="CB38" s="92"/>
      <c r="CC38" s="80">
        <v>0</v>
      </c>
      <c r="CD38" s="80">
        <v>0</v>
      </c>
      <c r="CE38" s="80">
        <v>0</v>
      </c>
      <c r="CF38" s="80">
        <v>0</v>
      </c>
      <c r="CG38" s="80">
        <v>0</v>
      </c>
      <c r="CH38" s="92"/>
      <c r="CI38" s="80">
        <v>0</v>
      </c>
      <c r="CJ38" s="80">
        <v>0</v>
      </c>
      <c r="CK38" s="80">
        <v>0</v>
      </c>
      <c r="CL38" s="80">
        <v>0</v>
      </c>
      <c r="CM38" s="80">
        <v>0</v>
      </c>
      <c r="CN38" s="92"/>
      <c r="CO38" s="80">
        <v>0</v>
      </c>
    </row>
    <row r="39" spans="1:93" s="119" customFormat="1">
      <c r="A39" s="118"/>
      <c r="B39" s="117" t="s">
        <v>761</v>
      </c>
      <c r="C39" s="117" t="s">
        <v>762</v>
      </c>
      <c r="D39" s="92"/>
      <c r="E39" s="80" t="s">
        <v>76</v>
      </c>
      <c r="F39" s="80" t="s">
        <v>76</v>
      </c>
      <c r="G39" s="80" t="s">
        <v>76</v>
      </c>
      <c r="H39" s="92"/>
      <c r="I39" s="80">
        <v>4269</v>
      </c>
      <c r="J39" s="80">
        <v>4269</v>
      </c>
      <c r="K39" s="80">
        <v>3019</v>
      </c>
      <c r="L39" s="80">
        <v>2871</v>
      </c>
      <c r="M39" s="80">
        <v>2793</v>
      </c>
      <c r="N39" s="92"/>
      <c r="O39" s="80">
        <v>3110.3690683534192</v>
      </c>
      <c r="P39" s="80">
        <v>3110.3690683534192</v>
      </c>
      <c r="Q39" s="80">
        <v>6002</v>
      </c>
      <c r="R39" s="80">
        <v>2861</v>
      </c>
      <c r="S39" s="80">
        <v>2871</v>
      </c>
      <c r="T39" s="92"/>
      <c r="U39" s="80">
        <v>3713</v>
      </c>
      <c r="V39" s="80">
        <v>3713</v>
      </c>
      <c r="W39" s="80">
        <v>3426.7108132595804</v>
      </c>
      <c r="X39" s="80">
        <v>3175</v>
      </c>
      <c r="Y39" s="80">
        <v>3257</v>
      </c>
      <c r="Z39" s="92"/>
      <c r="AA39" s="80">
        <v>3017</v>
      </c>
      <c r="AB39" s="80">
        <v>3017</v>
      </c>
      <c r="AC39" s="80">
        <v>3023</v>
      </c>
      <c r="AD39" s="80">
        <v>3017</v>
      </c>
      <c r="AE39" s="80">
        <v>3017</v>
      </c>
      <c r="AF39" s="92"/>
      <c r="AG39" s="80">
        <v>2573.2423952618124</v>
      </c>
      <c r="AH39" s="80">
        <v>2573.2423952618124</v>
      </c>
      <c r="AI39" s="80">
        <v>2573.2423952618124</v>
      </c>
      <c r="AJ39" s="80">
        <v>2573.2423952618124</v>
      </c>
      <c r="AK39" s="80">
        <v>2512</v>
      </c>
      <c r="AL39" s="92"/>
      <c r="AM39" s="80">
        <v>0</v>
      </c>
      <c r="AN39" s="80">
        <v>0</v>
      </c>
      <c r="AO39" s="80">
        <v>0</v>
      </c>
      <c r="AP39" s="80" t="s">
        <v>76</v>
      </c>
      <c r="AQ39" s="80">
        <v>2050</v>
      </c>
      <c r="AR39" s="92"/>
      <c r="AS39" s="80">
        <v>0</v>
      </c>
      <c r="AT39" s="80">
        <v>0</v>
      </c>
      <c r="AU39" s="80">
        <v>0</v>
      </c>
      <c r="AV39" s="80">
        <v>0</v>
      </c>
      <c r="AW39" s="80">
        <v>0</v>
      </c>
      <c r="AX39" s="92"/>
      <c r="AY39" s="80">
        <v>0</v>
      </c>
      <c r="AZ39" s="80">
        <v>0</v>
      </c>
      <c r="BA39" s="80">
        <v>0</v>
      </c>
      <c r="BB39" s="80">
        <v>0</v>
      </c>
      <c r="BC39" s="80">
        <v>0</v>
      </c>
      <c r="BD39" s="92"/>
      <c r="BE39" s="80">
        <v>0</v>
      </c>
      <c r="BF39" s="80">
        <v>0</v>
      </c>
      <c r="BG39" s="80">
        <v>0</v>
      </c>
      <c r="BH39" s="80">
        <v>0</v>
      </c>
      <c r="BI39" s="80">
        <v>0</v>
      </c>
      <c r="BJ39" s="92"/>
      <c r="BK39" s="80">
        <v>0</v>
      </c>
      <c r="BL39" s="80">
        <v>0</v>
      </c>
      <c r="BM39" s="80">
        <v>0</v>
      </c>
      <c r="BN39" s="80">
        <v>0</v>
      </c>
      <c r="BO39" s="80">
        <v>0</v>
      </c>
      <c r="BP39" s="92"/>
      <c r="BQ39" s="80">
        <v>0</v>
      </c>
      <c r="BR39" s="80">
        <v>0</v>
      </c>
      <c r="BS39" s="80">
        <v>0</v>
      </c>
      <c r="BT39" s="80">
        <v>0</v>
      </c>
      <c r="BU39" s="80">
        <v>0</v>
      </c>
      <c r="BV39" s="92"/>
      <c r="BW39" s="80">
        <v>0</v>
      </c>
      <c r="BX39" s="80">
        <v>0</v>
      </c>
      <c r="BY39" s="80">
        <v>0</v>
      </c>
      <c r="BZ39" s="80">
        <v>0</v>
      </c>
      <c r="CA39" s="80">
        <v>0</v>
      </c>
      <c r="CB39" s="92"/>
      <c r="CC39" s="80">
        <v>0</v>
      </c>
      <c r="CD39" s="80">
        <v>0</v>
      </c>
      <c r="CE39" s="80">
        <v>0</v>
      </c>
      <c r="CF39" s="80">
        <v>0</v>
      </c>
      <c r="CG39" s="80">
        <v>0</v>
      </c>
      <c r="CH39" s="92"/>
      <c r="CI39" s="80">
        <v>0</v>
      </c>
      <c r="CJ39" s="80">
        <v>0</v>
      </c>
      <c r="CK39" s="80">
        <v>0</v>
      </c>
      <c r="CL39" s="80">
        <v>0</v>
      </c>
      <c r="CM39" s="80">
        <v>0</v>
      </c>
      <c r="CN39" s="92"/>
      <c r="CO39" s="80">
        <v>0</v>
      </c>
    </row>
    <row r="40" spans="1:93" s="119" customFormat="1">
      <c r="A40" s="118"/>
      <c r="B40" s="117" t="s">
        <v>769</v>
      </c>
      <c r="C40" s="117" t="s">
        <v>770</v>
      </c>
      <c r="D40" s="92"/>
      <c r="E40" s="80">
        <v>2563</v>
      </c>
      <c r="F40" s="80">
        <v>2489.9676778260514</v>
      </c>
      <c r="G40" s="80">
        <v>2371.7767726597426</v>
      </c>
      <c r="H40" s="92"/>
      <c r="I40" s="80">
        <v>2034</v>
      </c>
      <c r="J40" s="80">
        <v>2034</v>
      </c>
      <c r="K40" s="80">
        <v>2221</v>
      </c>
      <c r="L40" s="80">
        <v>2189</v>
      </c>
      <c r="M40" s="80">
        <v>2219</v>
      </c>
      <c r="N40" s="92"/>
      <c r="O40" s="80">
        <v>1953.495673093714</v>
      </c>
      <c r="P40" s="80">
        <v>1953.495673093714</v>
      </c>
      <c r="Q40" s="80">
        <v>1974</v>
      </c>
      <c r="R40" s="80">
        <v>1995</v>
      </c>
      <c r="S40" s="80">
        <v>2076</v>
      </c>
      <c r="T40" s="92"/>
      <c r="U40" s="80">
        <v>2706</v>
      </c>
      <c r="V40" s="80">
        <v>2706</v>
      </c>
      <c r="W40" s="80">
        <v>2600.3040994795192</v>
      </c>
      <c r="X40" s="80" t="s">
        <v>76</v>
      </c>
      <c r="Y40" s="80" t="s">
        <v>76</v>
      </c>
      <c r="Z40" s="92"/>
      <c r="AA40" s="80" t="s">
        <v>76</v>
      </c>
      <c r="AB40" s="80" t="s">
        <v>76</v>
      </c>
      <c r="AC40" s="80">
        <v>2957</v>
      </c>
      <c r="AD40" s="80" t="s">
        <v>76</v>
      </c>
      <c r="AE40" s="80" t="s">
        <v>76</v>
      </c>
      <c r="AF40" s="92"/>
      <c r="AG40" s="80">
        <v>2476.0368032999581</v>
      </c>
      <c r="AH40" s="80">
        <v>2476.0368032999581</v>
      </c>
      <c r="AI40" s="80">
        <v>2476.0368032999581</v>
      </c>
      <c r="AJ40" s="80">
        <v>2476.0368032999581</v>
      </c>
      <c r="AK40" s="80">
        <v>1500</v>
      </c>
      <c r="AL40" s="92"/>
      <c r="AM40" s="80">
        <v>0</v>
      </c>
      <c r="AN40" s="80">
        <v>0</v>
      </c>
      <c r="AO40" s="80">
        <v>0</v>
      </c>
      <c r="AP40" s="80" t="s">
        <v>76</v>
      </c>
      <c r="AQ40" s="80">
        <v>0</v>
      </c>
      <c r="AR40" s="92"/>
      <c r="AS40" s="80">
        <v>0</v>
      </c>
      <c r="AT40" s="80">
        <v>0</v>
      </c>
      <c r="AU40" s="80">
        <v>0</v>
      </c>
      <c r="AV40" s="80">
        <v>0</v>
      </c>
      <c r="AW40" s="80">
        <v>0</v>
      </c>
      <c r="AX40" s="92"/>
      <c r="AY40" s="80">
        <v>0</v>
      </c>
      <c r="AZ40" s="80">
        <v>0</v>
      </c>
      <c r="BA40" s="80">
        <v>0</v>
      </c>
      <c r="BB40" s="80">
        <v>0</v>
      </c>
      <c r="BC40" s="80">
        <v>0</v>
      </c>
      <c r="BD40" s="92"/>
      <c r="BE40" s="80">
        <v>0</v>
      </c>
      <c r="BF40" s="80">
        <v>0</v>
      </c>
      <c r="BG40" s="80">
        <v>0</v>
      </c>
      <c r="BH40" s="80">
        <v>0</v>
      </c>
      <c r="BI40" s="80">
        <v>0</v>
      </c>
      <c r="BJ40" s="92"/>
      <c r="BK40" s="80">
        <v>0</v>
      </c>
      <c r="BL40" s="80">
        <v>0</v>
      </c>
      <c r="BM40" s="80">
        <v>0</v>
      </c>
      <c r="BN40" s="80">
        <v>0</v>
      </c>
      <c r="BO40" s="80">
        <v>0</v>
      </c>
      <c r="BP40" s="92"/>
      <c r="BQ40" s="80">
        <v>0</v>
      </c>
      <c r="BR40" s="80">
        <v>0</v>
      </c>
      <c r="BS40" s="80">
        <v>0</v>
      </c>
      <c r="BT40" s="80">
        <v>0</v>
      </c>
      <c r="BU40" s="80">
        <v>0</v>
      </c>
      <c r="BV40" s="92"/>
      <c r="BW40" s="80">
        <v>0</v>
      </c>
      <c r="BX40" s="80">
        <v>0</v>
      </c>
      <c r="BY40" s="80">
        <v>0</v>
      </c>
      <c r="BZ40" s="80">
        <v>0</v>
      </c>
      <c r="CA40" s="80">
        <v>0</v>
      </c>
      <c r="CB40" s="92"/>
      <c r="CC40" s="80">
        <v>0</v>
      </c>
      <c r="CD40" s="80">
        <v>0</v>
      </c>
      <c r="CE40" s="80">
        <v>0</v>
      </c>
      <c r="CF40" s="80">
        <v>0</v>
      </c>
      <c r="CG40" s="80">
        <v>0</v>
      </c>
      <c r="CH40" s="92"/>
      <c r="CI40" s="80">
        <v>0</v>
      </c>
      <c r="CJ40" s="80">
        <v>0</v>
      </c>
      <c r="CK40" s="80">
        <v>0</v>
      </c>
      <c r="CL40" s="80">
        <v>0</v>
      </c>
      <c r="CM40" s="80">
        <v>0</v>
      </c>
      <c r="CN40" s="92"/>
      <c r="CO40" s="80">
        <v>0</v>
      </c>
    </row>
    <row r="41" spans="1:93" s="119" customFormat="1">
      <c r="A41" s="118"/>
      <c r="B41" s="92" t="s">
        <v>749</v>
      </c>
      <c r="C41" s="117" t="s">
        <v>750</v>
      </c>
      <c r="D41" s="92"/>
      <c r="E41" s="80">
        <v>12448</v>
      </c>
      <c r="F41" s="80">
        <v>11887.808217611349</v>
      </c>
      <c r="G41" s="80">
        <v>11836.641017027201</v>
      </c>
      <c r="H41" s="92"/>
      <c r="I41" s="80">
        <v>10765</v>
      </c>
      <c r="J41" s="80">
        <v>10765</v>
      </c>
      <c r="K41" s="80">
        <v>10151</v>
      </c>
      <c r="L41" s="80">
        <v>10406</v>
      </c>
      <c r="M41" s="80">
        <v>10221</v>
      </c>
      <c r="N41" s="92"/>
      <c r="O41" s="80">
        <v>9224.607065556931</v>
      </c>
      <c r="P41" s="80">
        <v>9224.607065556931</v>
      </c>
      <c r="Q41" s="80">
        <v>8871</v>
      </c>
      <c r="R41" s="80">
        <v>8341</v>
      </c>
      <c r="S41" s="80">
        <v>8227</v>
      </c>
      <c r="T41" s="92"/>
      <c r="U41" s="80">
        <v>9169</v>
      </c>
      <c r="V41" s="80">
        <v>9169</v>
      </c>
      <c r="W41" s="80">
        <v>9398.0505475511745</v>
      </c>
      <c r="X41" s="80">
        <v>23277</v>
      </c>
      <c r="Y41" s="80">
        <v>9632</v>
      </c>
      <c r="Z41" s="92"/>
      <c r="AA41" s="80">
        <v>9452</v>
      </c>
      <c r="AB41" s="80">
        <v>9452</v>
      </c>
      <c r="AC41" s="80">
        <v>10879</v>
      </c>
      <c r="AD41" s="80">
        <v>9452</v>
      </c>
      <c r="AE41" s="80">
        <v>9452</v>
      </c>
      <c r="AF41" s="92"/>
      <c r="AG41" s="80">
        <v>10037.014549872658</v>
      </c>
      <c r="AH41" s="80">
        <v>10037.014549872658</v>
      </c>
      <c r="AI41" s="80">
        <v>10037.014549872658</v>
      </c>
      <c r="AJ41" s="80">
        <v>10037.014549872658</v>
      </c>
      <c r="AK41" s="80">
        <v>10199</v>
      </c>
      <c r="AL41" s="92"/>
      <c r="AM41" s="80">
        <v>8745</v>
      </c>
      <c r="AN41" s="80">
        <v>8745</v>
      </c>
      <c r="AO41" s="80">
        <v>8877</v>
      </c>
      <c r="AP41" s="80">
        <v>8877</v>
      </c>
      <c r="AQ41" s="80">
        <v>10022</v>
      </c>
      <c r="AR41" s="92"/>
      <c r="AS41" s="80">
        <v>8286</v>
      </c>
      <c r="AT41" s="80">
        <v>8286</v>
      </c>
      <c r="AU41" s="80">
        <v>8286</v>
      </c>
      <c r="AV41" s="80">
        <v>8286</v>
      </c>
      <c r="AW41" s="80">
        <v>8286</v>
      </c>
      <c r="AX41" s="92"/>
      <c r="AY41" s="80">
        <v>0</v>
      </c>
      <c r="AZ41" s="80">
        <v>0</v>
      </c>
      <c r="BA41" s="80">
        <v>0</v>
      </c>
      <c r="BB41" s="80">
        <v>0</v>
      </c>
      <c r="BC41" s="80">
        <v>0</v>
      </c>
      <c r="BD41" s="92"/>
      <c r="BE41" s="80">
        <v>0</v>
      </c>
      <c r="BF41" s="80">
        <v>0</v>
      </c>
      <c r="BG41" s="80">
        <v>0</v>
      </c>
      <c r="BH41" s="80">
        <v>0</v>
      </c>
      <c r="BI41" s="80">
        <v>0</v>
      </c>
      <c r="BJ41" s="92"/>
      <c r="BK41" s="80">
        <v>0</v>
      </c>
      <c r="BL41" s="80">
        <v>0</v>
      </c>
      <c r="BM41" s="80">
        <v>0</v>
      </c>
      <c r="BN41" s="80">
        <v>0</v>
      </c>
      <c r="BO41" s="80">
        <v>0</v>
      </c>
      <c r="BP41" s="92"/>
      <c r="BQ41" s="80">
        <v>0</v>
      </c>
      <c r="BR41" s="80">
        <v>0</v>
      </c>
      <c r="BS41" s="80">
        <v>0</v>
      </c>
      <c r="BT41" s="80">
        <v>0</v>
      </c>
      <c r="BU41" s="80">
        <v>0</v>
      </c>
      <c r="BV41" s="92"/>
      <c r="BW41" s="80">
        <v>0</v>
      </c>
      <c r="BX41" s="80">
        <v>0</v>
      </c>
      <c r="BY41" s="80">
        <v>0</v>
      </c>
      <c r="BZ41" s="80">
        <v>0</v>
      </c>
      <c r="CA41" s="80">
        <v>0</v>
      </c>
      <c r="CB41" s="92"/>
      <c r="CC41" s="80">
        <v>0</v>
      </c>
      <c r="CD41" s="80">
        <v>0</v>
      </c>
      <c r="CE41" s="80">
        <v>0</v>
      </c>
      <c r="CF41" s="80">
        <v>0</v>
      </c>
      <c r="CG41" s="80">
        <v>0</v>
      </c>
      <c r="CH41" s="92"/>
      <c r="CI41" s="80">
        <v>0</v>
      </c>
      <c r="CJ41" s="80">
        <v>0</v>
      </c>
      <c r="CK41" s="80">
        <v>0</v>
      </c>
      <c r="CL41" s="80">
        <v>0</v>
      </c>
      <c r="CM41" s="80">
        <v>0</v>
      </c>
      <c r="CN41" s="92"/>
      <c r="CO41" s="80">
        <v>0</v>
      </c>
    </row>
    <row r="42" spans="1:93" s="119" customFormat="1">
      <c r="A42" s="118"/>
      <c r="B42" s="117" t="s">
        <v>771</v>
      </c>
      <c r="C42" s="117" t="s">
        <v>772</v>
      </c>
      <c r="D42" s="92"/>
      <c r="E42" s="80">
        <v>16142</v>
      </c>
      <c r="F42" s="80">
        <v>16124.699949521657</v>
      </c>
      <c r="G42" s="80">
        <v>15968.751604517942</v>
      </c>
      <c r="H42" s="92"/>
      <c r="I42" s="80">
        <v>13746</v>
      </c>
      <c r="J42" s="80">
        <v>13746</v>
      </c>
      <c r="K42" s="80">
        <v>11979</v>
      </c>
      <c r="L42" s="80">
        <v>11631</v>
      </c>
      <c r="M42" s="80">
        <v>11440</v>
      </c>
      <c r="N42" s="92"/>
      <c r="O42" s="80">
        <v>12712.399629570551</v>
      </c>
      <c r="P42" s="80">
        <v>12712.399629570551</v>
      </c>
      <c r="Q42" s="80">
        <v>11866</v>
      </c>
      <c r="R42" s="80">
        <v>10864</v>
      </c>
      <c r="S42" s="80">
        <v>10865</v>
      </c>
      <c r="T42" s="92"/>
      <c r="U42" s="80">
        <v>14154</v>
      </c>
      <c r="V42" s="80">
        <v>14154</v>
      </c>
      <c r="W42" s="80">
        <v>13339.127240956046</v>
      </c>
      <c r="X42" s="80"/>
      <c r="Y42" s="80">
        <v>12956.437054373277</v>
      </c>
      <c r="Z42" s="92"/>
      <c r="AA42" s="80"/>
      <c r="AB42" s="80"/>
      <c r="AC42" s="80">
        <v>13923</v>
      </c>
      <c r="AD42" s="80"/>
      <c r="AE42" s="80">
        <v>12941.86461000794</v>
      </c>
      <c r="AF42" s="92"/>
      <c r="AG42" s="80"/>
      <c r="AH42" s="80"/>
      <c r="AI42" s="80"/>
      <c r="AJ42" s="80"/>
      <c r="AK42" s="80"/>
      <c r="AL42" s="92"/>
      <c r="AM42" s="80"/>
      <c r="AN42" s="80"/>
      <c r="AO42" s="80"/>
      <c r="AP42" s="80"/>
      <c r="AQ42" s="80"/>
      <c r="AR42" s="92"/>
      <c r="AS42" s="80"/>
      <c r="AT42" s="80"/>
      <c r="AU42" s="80"/>
      <c r="AV42" s="80"/>
      <c r="AW42" s="80"/>
      <c r="AX42" s="92"/>
      <c r="AY42" s="80"/>
      <c r="AZ42" s="80"/>
      <c r="BA42" s="80"/>
      <c r="BB42" s="80"/>
      <c r="BC42" s="80"/>
      <c r="BD42" s="92"/>
      <c r="BE42" s="80"/>
      <c r="BF42" s="80"/>
      <c r="BG42" s="80"/>
      <c r="BH42" s="80"/>
      <c r="BI42" s="80"/>
      <c r="BJ42" s="92"/>
      <c r="BK42" s="80"/>
      <c r="BL42" s="80"/>
      <c r="BM42" s="80"/>
      <c r="BN42" s="80"/>
      <c r="BO42" s="80"/>
      <c r="BP42" s="92"/>
      <c r="BQ42" s="80"/>
      <c r="BR42" s="80"/>
      <c r="BS42" s="80"/>
      <c r="BT42" s="80"/>
      <c r="BU42" s="80"/>
      <c r="BV42" s="92"/>
      <c r="BW42" s="80"/>
      <c r="BX42" s="80"/>
      <c r="BY42" s="80"/>
      <c r="BZ42" s="80"/>
      <c r="CA42" s="80"/>
      <c r="CB42" s="92"/>
      <c r="CC42" s="80"/>
      <c r="CD42" s="80"/>
      <c r="CE42" s="80"/>
      <c r="CF42" s="80"/>
      <c r="CG42" s="80"/>
      <c r="CH42" s="92"/>
      <c r="CI42" s="80"/>
      <c r="CJ42" s="80"/>
      <c r="CK42" s="80"/>
      <c r="CL42" s="80"/>
      <c r="CM42" s="80"/>
      <c r="CN42" s="92"/>
      <c r="CO42" s="80"/>
    </row>
    <row r="43" spans="1:93" s="119" customFormat="1">
      <c r="A43" s="118"/>
      <c r="B43" s="115" t="s">
        <v>773</v>
      </c>
      <c r="C43" s="115" t="s">
        <v>746</v>
      </c>
      <c r="D43" s="92"/>
      <c r="E43" s="116">
        <v>11318</v>
      </c>
      <c r="F43" s="116">
        <v>11081.503415131081</v>
      </c>
      <c r="G43" s="116">
        <v>11328.959762661274</v>
      </c>
      <c r="H43" s="92"/>
      <c r="I43" s="116">
        <v>10158</v>
      </c>
      <c r="J43" s="116">
        <v>10158</v>
      </c>
      <c r="K43" s="116">
        <v>10584</v>
      </c>
      <c r="L43" s="116">
        <v>10757</v>
      </c>
      <c r="M43" s="116">
        <v>10519</v>
      </c>
      <c r="N43" s="92"/>
      <c r="O43" s="116">
        <v>10519.037744990568</v>
      </c>
      <c r="P43" s="116">
        <v>10519.037744990568</v>
      </c>
      <c r="Q43" s="116">
        <v>10306</v>
      </c>
      <c r="R43" s="116">
        <v>10034</v>
      </c>
      <c r="S43" s="116">
        <v>10085</v>
      </c>
      <c r="T43" s="92"/>
      <c r="U43" s="116">
        <v>10065</v>
      </c>
      <c r="V43" s="116">
        <v>10065</v>
      </c>
      <c r="W43" s="116">
        <v>10332.882499028719</v>
      </c>
      <c r="X43" s="116">
        <v>10299</v>
      </c>
      <c r="Y43" s="116">
        <v>10273</v>
      </c>
      <c r="Z43" s="92"/>
      <c r="AA43" s="116">
        <v>9088</v>
      </c>
      <c r="AB43" s="116">
        <v>9088</v>
      </c>
      <c r="AC43" s="116">
        <v>8089</v>
      </c>
      <c r="AD43" s="116">
        <v>9088</v>
      </c>
      <c r="AE43" s="116">
        <v>9088</v>
      </c>
      <c r="AF43" s="92"/>
      <c r="AG43" s="116">
        <v>5549.3771643935033</v>
      </c>
      <c r="AH43" s="116">
        <v>5549.3771643935033</v>
      </c>
      <c r="AI43" s="116">
        <v>5549.3771643935033</v>
      </c>
      <c r="AJ43" s="116">
        <v>5549.3771643935033</v>
      </c>
      <c r="AK43" s="116">
        <v>6661</v>
      </c>
      <c r="AL43" s="92"/>
      <c r="AM43" s="116">
        <v>5726</v>
      </c>
      <c r="AN43" s="116">
        <v>5726</v>
      </c>
      <c r="AO43" s="116">
        <v>5726</v>
      </c>
      <c r="AP43" s="116">
        <v>5726</v>
      </c>
      <c r="AQ43" s="116">
        <v>5894</v>
      </c>
      <c r="AR43" s="92"/>
      <c r="AS43" s="116">
        <v>5307</v>
      </c>
      <c r="AT43" s="116">
        <v>5307</v>
      </c>
      <c r="AU43" s="116">
        <v>5307</v>
      </c>
      <c r="AV43" s="116">
        <v>5307</v>
      </c>
      <c r="AW43" s="116">
        <v>5307</v>
      </c>
      <c r="AX43" s="92"/>
      <c r="AY43" s="116">
        <v>3062.1753600199063</v>
      </c>
      <c r="AZ43" s="116">
        <v>3062.1753600199063</v>
      </c>
      <c r="BA43" s="116">
        <v>3062.1753600199063</v>
      </c>
      <c r="BB43" s="116">
        <v>3062.1753600199063</v>
      </c>
      <c r="BC43" s="116">
        <v>3062.1753600199063</v>
      </c>
      <c r="BD43" s="92"/>
      <c r="BE43" s="116">
        <v>3507</v>
      </c>
      <c r="BF43" s="116">
        <v>3507</v>
      </c>
      <c r="BG43" s="116">
        <v>3507</v>
      </c>
      <c r="BH43" s="116">
        <v>3507</v>
      </c>
      <c r="BI43" s="116">
        <v>3507</v>
      </c>
      <c r="BJ43" s="92"/>
      <c r="BK43" s="116">
        <v>4682</v>
      </c>
      <c r="BL43" s="116">
        <v>4682</v>
      </c>
      <c r="BM43" s="116">
        <v>4682</v>
      </c>
      <c r="BN43" s="116">
        <v>4682</v>
      </c>
      <c r="BO43" s="116">
        <v>4682</v>
      </c>
      <c r="BP43" s="92"/>
      <c r="BQ43" s="116">
        <v>4824</v>
      </c>
      <c r="BR43" s="116">
        <v>4824</v>
      </c>
      <c r="BS43" s="116">
        <v>4824</v>
      </c>
      <c r="BT43" s="116">
        <v>4824</v>
      </c>
      <c r="BU43" s="116">
        <v>4824</v>
      </c>
      <c r="BV43" s="92"/>
      <c r="BW43" s="116">
        <v>4824</v>
      </c>
      <c r="BX43" s="116">
        <v>4824</v>
      </c>
      <c r="BY43" s="116">
        <v>4824</v>
      </c>
      <c r="BZ43" s="116">
        <v>4824</v>
      </c>
      <c r="CA43" s="116">
        <v>4824</v>
      </c>
      <c r="CB43" s="92"/>
      <c r="CC43" s="116">
        <v>4326</v>
      </c>
      <c r="CD43" s="116">
        <v>4326</v>
      </c>
      <c r="CE43" s="116">
        <v>4326</v>
      </c>
      <c r="CF43" s="116">
        <v>4326</v>
      </c>
      <c r="CG43" s="116">
        <v>4326</v>
      </c>
      <c r="CH43" s="92"/>
      <c r="CI43" s="116">
        <v>3951</v>
      </c>
      <c r="CJ43" s="116">
        <v>3951</v>
      </c>
      <c r="CK43" s="116">
        <v>3951</v>
      </c>
      <c r="CL43" s="116">
        <v>3951</v>
      </c>
      <c r="CM43" s="116">
        <v>3951</v>
      </c>
      <c r="CN43" s="92"/>
      <c r="CO43" s="116" t="s">
        <v>76</v>
      </c>
    </row>
    <row r="44" spans="1:93">
      <c r="B44" s="31"/>
      <c r="C44" s="31"/>
      <c r="D44" s="308"/>
      <c r="E44" s="308"/>
      <c r="F44" s="31"/>
      <c r="G44" s="31"/>
      <c r="H44" s="308"/>
      <c r="I44" s="31"/>
      <c r="J44" s="31"/>
      <c r="K44" s="31"/>
      <c r="L44" s="18"/>
      <c r="M44" s="18"/>
      <c r="N44" s="308"/>
      <c r="O44" s="31"/>
      <c r="P44" s="31"/>
      <c r="Q44" s="31"/>
      <c r="R44" s="18"/>
      <c r="S44" s="18"/>
      <c r="T44" s="308"/>
      <c r="U44" s="31"/>
      <c r="V44" s="31"/>
      <c r="W44" s="31"/>
      <c r="X44" s="18"/>
      <c r="Y44" s="18"/>
      <c r="Z44" s="308"/>
      <c r="AA44" s="31"/>
      <c r="AB44" s="31"/>
      <c r="AC44" s="31"/>
      <c r="AD44" s="18"/>
      <c r="AE44" s="18"/>
      <c r="AF44" s="308"/>
      <c r="AG44" s="31"/>
      <c r="AH44" s="31"/>
      <c r="AI44" s="31"/>
      <c r="AJ44" s="18"/>
      <c r="AK44" s="18"/>
      <c r="AL44" s="308"/>
      <c r="AM44" s="31"/>
      <c r="AN44" s="31"/>
      <c r="AO44" s="31"/>
      <c r="AP44" s="18"/>
      <c r="AQ44" s="18"/>
      <c r="AR44" s="308"/>
      <c r="AS44" s="31"/>
      <c r="AT44" s="31"/>
      <c r="AU44" s="31"/>
      <c r="AV44" s="18"/>
      <c r="AW44" s="18"/>
      <c r="AX44" s="308"/>
      <c r="AY44" s="31"/>
      <c r="AZ44" s="31"/>
      <c r="BA44" s="31"/>
      <c r="BB44" s="18"/>
      <c r="BC44" s="18"/>
      <c r="BD44" s="308"/>
      <c r="BE44" s="31"/>
      <c r="BF44" s="31"/>
      <c r="BG44" s="31"/>
      <c r="BH44" s="18"/>
      <c r="BI44" s="18"/>
      <c r="BJ44" s="308"/>
      <c r="BK44" s="31"/>
      <c r="BL44" s="31"/>
      <c r="BM44" s="31"/>
      <c r="BN44" s="18"/>
      <c r="BO44" s="18"/>
      <c r="BP44" s="308"/>
      <c r="BQ44" s="31"/>
      <c r="BR44" s="31"/>
      <c r="BS44" s="31"/>
      <c r="BT44" s="18"/>
      <c r="BU44" s="18"/>
      <c r="BV44" s="308"/>
      <c r="BW44" s="31"/>
      <c r="BX44" s="31"/>
      <c r="BY44" s="31"/>
      <c r="BZ44" s="18"/>
      <c r="CA44" s="18"/>
      <c r="CB44" s="308"/>
      <c r="CC44" s="31"/>
      <c r="CD44" s="31"/>
      <c r="CE44" s="31"/>
      <c r="CF44" s="18"/>
      <c r="CG44" s="18"/>
      <c r="CH44" s="308"/>
      <c r="CI44" s="31"/>
      <c r="CJ44" s="31"/>
      <c r="CK44" s="31"/>
      <c r="CL44" s="18"/>
      <c r="CM44" s="18"/>
      <c r="CN44" s="308"/>
      <c r="CO44" s="31"/>
    </row>
    <row r="45" spans="1:93" hidden="1">
      <c r="B45" s="31"/>
      <c r="C45" s="31"/>
      <c r="D45" s="308"/>
      <c r="E45" s="308"/>
      <c r="F45" s="31"/>
      <c r="G45" s="31"/>
      <c r="H45" s="308"/>
      <c r="I45" s="31"/>
      <c r="J45" s="31"/>
      <c r="K45" s="31"/>
      <c r="L45" s="18"/>
      <c r="M45" s="18"/>
      <c r="N45" s="308"/>
      <c r="O45" s="31"/>
      <c r="P45" s="31"/>
      <c r="Q45" s="31"/>
      <c r="R45" s="18"/>
      <c r="S45" s="18"/>
      <c r="T45" s="308"/>
      <c r="U45" s="31"/>
      <c r="V45" s="31"/>
      <c r="W45" s="31"/>
      <c r="X45" s="18"/>
      <c r="Y45" s="18"/>
      <c r="Z45" s="308"/>
      <c r="AA45" s="31"/>
      <c r="AB45" s="31"/>
      <c r="AC45" s="31"/>
      <c r="AD45" s="18"/>
      <c r="AE45" s="18"/>
      <c r="AF45" s="308"/>
      <c r="AG45" s="31"/>
      <c r="AH45" s="31"/>
      <c r="AI45" s="31"/>
      <c r="AJ45" s="18"/>
      <c r="AK45" s="18"/>
      <c r="AL45" s="308"/>
      <c r="AM45" s="31"/>
      <c r="AN45" s="31"/>
      <c r="AO45" s="31"/>
      <c r="AP45" s="18"/>
      <c r="AQ45" s="18"/>
      <c r="AR45" s="308"/>
      <c r="AS45" s="31"/>
      <c r="AT45" s="31"/>
      <c r="AU45" s="31"/>
      <c r="AV45" s="18"/>
      <c r="AW45" s="18"/>
      <c r="AX45" s="308"/>
      <c r="AY45" s="31"/>
      <c r="AZ45" s="31"/>
      <c r="BA45" s="31"/>
      <c r="BB45" s="18"/>
      <c r="BC45" s="18"/>
      <c r="BD45" s="308"/>
      <c r="BE45" s="31"/>
      <c r="BF45" s="31"/>
      <c r="BG45" s="31"/>
      <c r="BH45" s="18"/>
      <c r="BI45" s="18"/>
      <c r="BJ45" s="308"/>
      <c r="BK45" s="31"/>
      <c r="BL45" s="31"/>
      <c r="BM45" s="31"/>
      <c r="BN45" s="18"/>
      <c r="BO45" s="18"/>
      <c r="BP45" s="308"/>
      <c r="BQ45" s="31"/>
      <c r="BR45" s="31"/>
      <c r="BS45" s="31"/>
      <c r="BT45" s="18"/>
      <c r="BU45" s="18"/>
      <c r="BV45" s="308"/>
      <c r="BW45" s="31"/>
      <c r="BX45" s="31"/>
      <c r="BY45" s="31"/>
      <c r="BZ45" s="18"/>
      <c r="CA45" s="18"/>
      <c r="CB45" s="308"/>
      <c r="CC45" s="31"/>
      <c r="CD45" s="31"/>
      <c r="CE45" s="31"/>
      <c r="CF45" s="18"/>
      <c r="CG45" s="18"/>
      <c r="CH45" s="308"/>
      <c r="CI45" s="31"/>
      <c r="CJ45" s="31"/>
      <c r="CK45" s="31"/>
      <c r="CL45" s="18"/>
      <c r="CM45" s="18"/>
      <c r="CN45" s="308"/>
      <c r="CO45" s="31"/>
    </row>
    <row r="46" spans="1:93" ht="19.5" customHeight="1">
      <c r="B46" s="125" t="s">
        <v>774</v>
      </c>
      <c r="C46" s="30"/>
      <c r="D46" s="309"/>
      <c r="E46" s="309"/>
      <c r="F46" s="30"/>
      <c r="G46" s="30"/>
      <c r="H46" s="309"/>
      <c r="I46" s="30"/>
      <c r="J46" s="30"/>
      <c r="K46" s="30"/>
      <c r="L46" s="14"/>
      <c r="M46" s="14"/>
      <c r="N46" s="309"/>
      <c r="O46" s="30"/>
      <c r="P46" s="30"/>
      <c r="Q46" s="30"/>
      <c r="R46" s="14"/>
      <c r="S46" s="14"/>
      <c r="T46" s="309"/>
      <c r="U46" s="30"/>
      <c r="V46" s="30"/>
      <c r="W46" s="30"/>
      <c r="X46" s="14"/>
      <c r="Y46" s="14"/>
      <c r="Z46" s="309"/>
      <c r="AA46" s="30"/>
      <c r="AB46" s="30"/>
      <c r="AC46" s="30"/>
      <c r="AD46" s="14"/>
      <c r="AE46" s="14"/>
      <c r="AF46" s="309"/>
      <c r="AG46" s="30"/>
      <c r="AH46" s="30"/>
      <c r="AI46" s="30"/>
      <c r="AJ46" s="14"/>
      <c r="AK46" s="14"/>
      <c r="AL46" s="309"/>
      <c r="AM46" s="30"/>
      <c r="AN46" s="30"/>
      <c r="AO46" s="30"/>
      <c r="AP46" s="14"/>
      <c r="AQ46" s="14"/>
      <c r="AR46" s="309"/>
      <c r="AS46" s="30"/>
      <c r="AT46" s="30"/>
      <c r="AU46" s="30"/>
      <c r="AV46" s="14"/>
      <c r="AW46" s="14"/>
      <c r="AX46" s="309"/>
      <c r="AY46" s="30"/>
      <c r="AZ46" s="30"/>
      <c r="BA46" s="30"/>
      <c r="BB46" s="14"/>
      <c r="BC46" s="14"/>
      <c r="BD46" s="309"/>
      <c r="BE46" s="30"/>
      <c r="BF46" s="30"/>
      <c r="BG46" s="30"/>
      <c r="BH46" s="14"/>
      <c r="BI46" s="14"/>
      <c r="BJ46" s="309"/>
      <c r="BK46" s="30"/>
      <c r="BL46" s="30"/>
      <c r="BM46" s="30"/>
      <c r="BN46" s="14"/>
      <c r="BO46" s="14"/>
      <c r="BP46" s="309"/>
      <c r="BQ46" s="30"/>
      <c r="BR46" s="30"/>
      <c r="BS46" s="30"/>
      <c r="BT46" s="14"/>
      <c r="BU46" s="14"/>
      <c r="BV46" s="309"/>
      <c r="BW46" s="30"/>
      <c r="BX46" s="30"/>
      <c r="BY46" s="30"/>
      <c r="BZ46" s="14"/>
      <c r="CA46" s="14"/>
      <c r="CB46" s="309"/>
      <c r="CC46" s="30"/>
      <c r="CD46" s="30"/>
      <c r="CE46" s="30"/>
      <c r="CF46" s="14"/>
      <c r="CG46" s="14"/>
      <c r="CH46" s="309"/>
      <c r="CI46" s="30"/>
      <c r="CJ46" s="30"/>
      <c r="CK46" s="30"/>
      <c r="CL46" s="14"/>
      <c r="CM46" s="14"/>
      <c r="CN46" s="309"/>
      <c r="CO46" s="30"/>
    </row>
    <row r="47" spans="1:93" ht="16.2" customHeight="1">
      <c r="B47" s="125" t="s">
        <v>775</v>
      </c>
      <c r="C47" s="15"/>
      <c r="D47" s="307"/>
      <c r="E47" s="307"/>
      <c r="F47" s="15"/>
      <c r="G47" s="15"/>
      <c r="H47" s="307"/>
      <c r="I47" s="15"/>
      <c r="J47" s="15"/>
      <c r="K47" s="15"/>
      <c r="L47" s="16"/>
      <c r="M47" s="16"/>
      <c r="N47" s="307"/>
      <c r="O47" s="15"/>
      <c r="P47" s="15"/>
      <c r="Q47" s="15"/>
      <c r="R47" s="16"/>
      <c r="S47" s="16"/>
      <c r="T47" s="307"/>
      <c r="U47" s="15"/>
      <c r="V47" s="15"/>
      <c r="W47" s="15"/>
      <c r="X47" s="16"/>
      <c r="Y47" s="16"/>
      <c r="Z47" s="307"/>
      <c r="AA47" s="15"/>
      <c r="AB47" s="15"/>
      <c r="AC47" s="15"/>
      <c r="AD47" s="16"/>
      <c r="AE47" s="16"/>
      <c r="AF47" s="307"/>
      <c r="AG47" s="15"/>
      <c r="AH47" s="15"/>
      <c r="AI47" s="15"/>
      <c r="AJ47" s="16"/>
      <c r="AK47" s="16"/>
      <c r="AL47" s="307"/>
      <c r="AM47" s="15"/>
      <c r="AN47" s="15"/>
      <c r="AO47" s="15"/>
      <c r="AP47" s="16"/>
      <c r="AQ47" s="16"/>
      <c r="AR47" s="307"/>
      <c r="AS47" s="15"/>
      <c r="AT47" s="15"/>
      <c r="AU47" s="15"/>
      <c r="AV47" s="16"/>
      <c r="AW47" s="16"/>
      <c r="AX47" s="307"/>
      <c r="AY47" s="15"/>
      <c r="AZ47" s="15"/>
      <c r="BA47" s="15"/>
      <c r="BB47" s="16"/>
      <c r="BC47" s="16"/>
      <c r="BD47" s="307"/>
      <c r="BE47" s="15"/>
      <c r="BF47" s="15"/>
      <c r="BG47" s="15"/>
      <c r="BH47" s="16"/>
      <c r="BI47" s="16"/>
      <c r="BJ47" s="307"/>
      <c r="BK47" s="15"/>
      <c r="BL47" s="15"/>
      <c r="BM47" s="15"/>
      <c r="BN47" s="16"/>
      <c r="BO47" s="16"/>
      <c r="BP47" s="307"/>
      <c r="BQ47" s="15"/>
      <c r="BR47" s="15"/>
      <c r="BS47" s="15"/>
      <c r="BT47" s="16"/>
      <c r="BU47" s="16"/>
      <c r="BV47" s="307"/>
      <c r="BW47" s="15"/>
      <c r="BX47" s="15"/>
      <c r="BY47" s="15"/>
      <c r="BZ47" s="16"/>
      <c r="CA47" s="16"/>
      <c r="CB47" s="307"/>
      <c r="CC47" s="15"/>
      <c r="CD47" s="15"/>
      <c r="CE47" s="15"/>
      <c r="CF47" s="16"/>
      <c r="CG47" s="16"/>
      <c r="CH47" s="307"/>
      <c r="CI47" s="15"/>
      <c r="CJ47" s="15"/>
      <c r="CK47" s="15"/>
      <c r="CL47" s="16"/>
      <c r="CM47" s="16"/>
      <c r="CN47" s="307"/>
      <c r="CO47" s="15"/>
    </row>
    <row r="48" spans="1:93" ht="14.7" customHeight="1">
      <c r="B48" s="125" t="s">
        <v>776</v>
      </c>
    </row>
    <row r="49" spans="2:93">
      <c r="B49" s="17"/>
      <c r="C49" s="17"/>
      <c r="D49" s="305"/>
      <c r="E49" s="305"/>
      <c r="F49" s="17"/>
      <c r="G49" s="17"/>
      <c r="H49" s="305"/>
      <c r="I49" s="17"/>
      <c r="J49" s="17"/>
      <c r="K49" s="17"/>
      <c r="N49" s="305"/>
      <c r="O49" s="17"/>
      <c r="P49" s="17"/>
      <c r="Q49" s="17"/>
      <c r="T49" s="305"/>
      <c r="U49" s="17"/>
      <c r="V49" s="17"/>
      <c r="W49" s="17"/>
      <c r="Z49" s="305"/>
      <c r="AA49" s="17"/>
      <c r="AB49" s="17"/>
      <c r="AC49" s="17"/>
      <c r="AF49" s="305"/>
      <c r="AG49" s="17"/>
      <c r="AH49" s="17"/>
      <c r="AI49" s="17"/>
      <c r="AL49" s="305"/>
      <c r="AM49" s="17"/>
      <c r="AN49" s="17"/>
      <c r="AO49" s="17"/>
      <c r="AR49" s="305"/>
      <c r="AS49" s="17"/>
      <c r="AT49" s="17"/>
      <c r="AU49" s="17"/>
      <c r="AX49" s="305"/>
      <c r="AY49" s="17"/>
      <c r="AZ49" s="17"/>
      <c r="BA49" s="17"/>
      <c r="BD49" s="305"/>
      <c r="BE49" s="17"/>
      <c r="BF49" s="17"/>
      <c r="BG49" s="17"/>
      <c r="BJ49" s="305"/>
      <c r="BK49" s="17"/>
      <c r="BL49" s="17"/>
      <c r="BM49" s="17"/>
      <c r="BP49" s="305"/>
      <c r="BQ49" s="17"/>
      <c r="BR49" s="17"/>
      <c r="BS49" s="17"/>
      <c r="BV49" s="305"/>
      <c r="BW49" s="17"/>
      <c r="BX49" s="17"/>
      <c r="BY49" s="17"/>
      <c r="CB49" s="305"/>
      <c r="CC49" s="17"/>
      <c r="CD49" s="17"/>
      <c r="CE49" s="17"/>
      <c r="CH49" s="305"/>
      <c r="CI49" s="17"/>
      <c r="CJ49" s="17"/>
      <c r="CK49" s="17"/>
      <c r="CN49" s="305"/>
      <c r="CO49" s="17"/>
    </row>
    <row r="50" spans="2:93">
      <c r="B50" s="17"/>
      <c r="C50" s="17"/>
      <c r="D50" s="305"/>
      <c r="E50" s="305"/>
      <c r="F50" s="17"/>
      <c r="G50" s="17"/>
      <c r="H50" s="305"/>
      <c r="I50" s="17"/>
      <c r="J50" s="17"/>
      <c r="K50" s="17"/>
      <c r="N50" s="305"/>
      <c r="O50" s="17"/>
      <c r="P50" s="17"/>
      <c r="Q50" s="17"/>
      <c r="T50" s="305"/>
      <c r="U50" s="17"/>
      <c r="V50" s="17"/>
      <c r="W50" s="17"/>
      <c r="Z50" s="305"/>
      <c r="AA50" s="17"/>
      <c r="AB50" s="17"/>
      <c r="AC50" s="17"/>
      <c r="AF50" s="305"/>
      <c r="AG50" s="17"/>
      <c r="AH50" s="17"/>
      <c r="AI50" s="17"/>
      <c r="AL50" s="305"/>
      <c r="AM50" s="17"/>
      <c r="AN50" s="17"/>
      <c r="AO50" s="17"/>
      <c r="AR50" s="305"/>
      <c r="AS50" s="17"/>
      <c r="AT50" s="17"/>
      <c r="AU50" s="17"/>
      <c r="AX50" s="305"/>
      <c r="AY50" s="17"/>
      <c r="AZ50" s="17"/>
      <c r="BA50" s="17"/>
      <c r="BD50" s="305"/>
      <c r="BE50" s="17"/>
      <c r="BF50" s="17"/>
      <c r="BG50" s="17"/>
      <c r="BJ50" s="305"/>
      <c r="BK50" s="17"/>
      <c r="BL50" s="17"/>
      <c r="BM50" s="17"/>
      <c r="BP50" s="305"/>
      <c r="BQ50" s="17"/>
      <c r="BR50" s="17"/>
      <c r="BS50" s="17"/>
      <c r="BV50" s="305"/>
      <c r="BW50" s="17"/>
      <c r="BX50" s="17"/>
      <c r="BY50" s="17"/>
      <c r="CB50" s="305"/>
      <c r="CC50" s="17"/>
      <c r="CD50" s="17"/>
      <c r="CE50" s="17"/>
      <c r="CH50" s="305"/>
      <c r="CI50" s="17"/>
      <c r="CJ50" s="17"/>
      <c r="CK50" s="17"/>
      <c r="CN50" s="305"/>
      <c r="CO50" s="17"/>
    </row>
    <row r="51" spans="2:93">
      <c r="B51" s="17"/>
      <c r="C51" s="17"/>
      <c r="D51" s="305"/>
      <c r="E51" s="305"/>
      <c r="F51" s="17"/>
      <c r="G51" s="17"/>
      <c r="H51" s="305"/>
      <c r="I51" s="17"/>
      <c r="J51" s="17"/>
      <c r="K51" s="17"/>
      <c r="N51" s="305"/>
      <c r="O51" s="17"/>
      <c r="P51" s="17"/>
      <c r="Q51" s="17"/>
      <c r="T51" s="305"/>
      <c r="U51" s="17"/>
      <c r="V51" s="17"/>
      <c r="W51" s="17"/>
      <c r="Z51" s="305"/>
      <c r="AA51" s="17"/>
      <c r="AB51" s="17"/>
      <c r="AC51" s="17"/>
      <c r="AF51" s="305"/>
      <c r="AG51" s="17"/>
      <c r="AH51" s="17"/>
      <c r="AI51" s="17"/>
      <c r="AL51" s="305"/>
      <c r="AM51" s="17"/>
      <c r="AN51" s="17"/>
      <c r="AO51" s="17"/>
      <c r="AR51" s="305"/>
      <c r="AS51" s="17"/>
      <c r="AT51" s="17"/>
      <c r="AU51" s="17"/>
      <c r="AX51" s="305"/>
      <c r="AY51" s="17"/>
      <c r="AZ51" s="17"/>
      <c r="BA51" s="17"/>
      <c r="BD51" s="305"/>
      <c r="BE51" s="17"/>
      <c r="BF51" s="17"/>
      <c r="BG51" s="17"/>
      <c r="BJ51" s="305"/>
      <c r="BK51" s="17"/>
      <c r="BL51" s="17"/>
      <c r="BM51" s="17"/>
      <c r="BP51" s="305"/>
      <c r="BQ51" s="17"/>
      <c r="BR51" s="17"/>
      <c r="BS51" s="17"/>
      <c r="BV51" s="305"/>
      <c r="BW51" s="17"/>
      <c r="BX51" s="17"/>
      <c r="BY51" s="17"/>
      <c r="CB51" s="305"/>
      <c r="CC51" s="17"/>
      <c r="CD51" s="17"/>
      <c r="CE51" s="17"/>
      <c r="CH51" s="305"/>
      <c r="CI51" s="17"/>
      <c r="CJ51" s="17"/>
      <c r="CK51" s="17"/>
      <c r="CN51" s="305"/>
      <c r="CO51" s="17"/>
    </row>
  </sheetData>
  <mergeCells count="1">
    <mergeCell ref="B6:C6"/>
  </mergeCells>
  <phoneticPr fontId="15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ADF577-FBD1-4DCA-88D8-455B4D1667D2}">
  <dimension ref="A1:AM86"/>
  <sheetViews>
    <sheetView showGridLines="0" zoomScale="90" zoomScaleNormal="90" workbookViewId="0">
      <pane xSplit="3" ySplit="9" topLeftCell="D66" activePane="bottomRight" state="frozen"/>
      <selection pane="topRight" activeCell="D1" sqref="D1"/>
      <selection pane="bottomLeft" activeCell="A10" sqref="A10"/>
      <selection pane="bottomRight" activeCell="E21" sqref="E21"/>
    </sheetView>
  </sheetViews>
  <sheetFormatPr defaultColWidth="9.19921875" defaultRowHeight="13.8"/>
  <cols>
    <col min="1" max="1" width="2.69921875" style="19" customWidth="1"/>
    <col min="2" max="2" width="48" style="22" customWidth="1"/>
    <col min="3" max="3" width="47" style="22" hidden="1" customWidth="1"/>
    <col min="4" max="4" width="1.19921875" style="22" customWidth="1"/>
    <col min="5" max="5" width="13.296875" style="22" customWidth="1"/>
    <col min="6" max="7" width="9.59765625" style="22" customWidth="1"/>
    <col min="8" max="8" width="1.19921875" style="3" customWidth="1"/>
    <col min="9" max="11" width="9.59765625" style="22" customWidth="1"/>
    <col min="12" max="12" width="8.796875" style="22" customWidth="1"/>
    <col min="13" max="13" width="9.19921875" style="22" customWidth="1"/>
    <col min="14" max="14" width="1.19921875" style="22" customWidth="1"/>
    <col min="15" max="15" width="7.69921875" style="22" bestFit="1" customWidth="1"/>
    <col min="16" max="16" width="7.59765625" style="22" bestFit="1" customWidth="1"/>
    <col min="17" max="18" width="7.19921875" style="22" bestFit="1" customWidth="1"/>
    <col min="19" max="19" width="8.19921875" style="22" customWidth="1"/>
    <col min="20" max="20" width="1" style="22" customWidth="1"/>
    <col min="21" max="21" width="7.69921875" style="22" bestFit="1" customWidth="1"/>
    <col min="22" max="22" width="9.09765625" style="22" bestFit="1" customWidth="1"/>
    <col min="23" max="23" width="6.69921875" style="22" bestFit="1" customWidth="1"/>
    <col min="24" max="24" width="7" style="22" bestFit="1" customWidth="1"/>
    <col min="25" max="25" width="7.19921875" style="22" bestFit="1" customWidth="1"/>
    <col min="26" max="26" width="1" style="22" customWidth="1"/>
    <col min="27" max="27" width="7.59765625" style="22" bestFit="1" customWidth="1"/>
    <col min="28" max="28" width="9.19921875" style="22" bestFit="1" customWidth="1"/>
    <col min="29" max="29" width="9.69921875" style="22" bestFit="1" customWidth="1"/>
    <col min="30" max="30" width="11.19921875" style="22" bestFit="1" customWidth="1"/>
    <col min="31" max="31" width="10.59765625" style="22" bestFit="1" customWidth="1"/>
    <col min="32" max="32" width="1" style="22" customWidth="1"/>
    <col min="33" max="33" width="11" style="23" bestFit="1" customWidth="1"/>
    <col min="34" max="36" width="9.19921875" style="19" customWidth="1"/>
    <col min="37" max="37" width="9.765625E-2" style="19" customWidth="1"/>
    <col min="38" max="38" width="1" style="19" customWidth="1"/>
    <col min="39" max="16384" width="9.19921875" style="19"/>
  </cols>
  <sheetData>
    <row r="1" spans="1:39" ht="14.7" customHeight="1">
      <c r="F1" s="253" t="s">
        <v>0</v>
      </c>
      <c r="G1" s="253"/>
      <c r="I1" s="253"/>
      <c r="J1" s="253"/>
      <c r="K1" s="253"/>
    </row>
    <row r="2" spans="1:39">
      <c r="F2" s="253" t="s">
        <v>1</v>
      </c>
      <c r="G2" s="253"/>
      <c r="I2" s="253"/>
      <c r="J2" s="253"/>
      <c r="K2" s="253"/>
    </row>
    <row r="3" spans="1:39">
      <c r="B3" s="38"/>
      <c r="F3" s="253" t="s">
        <v>2</v>
      </c>
      <c r="G3" s="253"/>
      <c r="I3" s="253"/>
      <c r="J3" s="253"/>
      <c r="K3" s="253"/>
    </row>
    <row r="4" spans="1:39">
      <c r="B4" s="38"/>
      <c r="F4" s="253" t="s">
        <v>3</v>
      </c>
      <c r="G4" s="253"/>
      <c r="I4" s="253"/>
      <c r="J4" s="253"/>
      <c r="K4" s="253"/>
    </row>
    <row r="5" spans="1:39" ht="40.950000000000003" customHeight="1">
      <c r="B5" s="38" t="e" vm="1">
        <v>#VALUE!</v>
      </c>
    </row>
    <row r="6" spans="1:39" s="3" customFormat="1" ht="30" customHeight="1">
      <c r="B6" s="437" t="s">
        <v>777</v>
      </c>
      <c r="C6" s="437"/>
      <c r="D6" s="40"/>
      <c r="E6" s="1"/>
      <c r="F6" s="1"/>
      <c r="G6" s="1"/>
      <c r="H6" s="95"/>
      <c r="I6" s="1"/>
      <c r="J6" s="1"/>
      <c r="K6" s="1"/>
      <c r="L6" s="8"/>
      <c r="M6" s="8"/>
      <c r="N6" s="40"/>
      <c r="O6" s="8"/>
      <c r="P6" s="1"/>
      <c r="Q6" s="8"/>
      <c r="R6" s="8"/>
      <c r="S6" s="8"/>
      <c r="T6" s="40"/>
      <c r="U6" s="8"/>
      <c r="V6" s="8"/>
      <c r="W6" s="8"/>
      <c r="X6" s="8"/>
      <c r="Y6" s="8"/>
      <c r="Z6" s="40"/>
      <c r="AA6" s="8"/>
      <c r="AB6" s="8"/>
      <c r="AC6" s="8"/>
      <c r="AD6" s="8"/>
      <c r="AE6" s="8"/>
      <c r="AF6" s="40"/>
      <c r="AG6" s="8"/>
      <c r="AH6" s="8"/>
      <c r="AI6" s="8"/>
      <c r="AJ6" s="8"/>
      <c r="AK6" s="8"/>
      <c r="AL6" s="40"/>
      <c r="AM6" s="8"/>
    </row>
    <row r="7" spans="1:39" s="3" customFormat="1" ht="1.95" customHeight="1">
      <c r="B7" s="95"/>
      <c r="C7" s="95"/>
      <c r="D7" s="40"/>
      <c r="E7" s="40"/>
      <c r="F7" s="95"/>
      <c r="G7" s="95"/>
      <c r="H7" s="95"/>
      <c r="I7" s="95"/>
      <c r="J7" s="95"/>
      <c r="K7" s="95"/>
      <c r="L7" s="96"/>
      <c r="M7" s="96"/>
      <c r="N7" s="40"/>
      <c r="O7" s="96"/>
      <c r="P7" s="95"/>
      <c r="Q7" s="96"/>
      <c r="R7" s="96"/>
      <c r="S7" s="96"/>
      <c r="T7" s="40"/>
      <c r="U7" s="96"/>
      <c r="V7" s="96"/>
      <c r="W7" s="96"/>
      <c r="X7" s="96"/>
      <c r="Y7" s="96"/>
      <c r="Z7" s="40"/>
      <c r="AA7" s="96"/>
      <c r="AB7" s="96"/>
      <c r="AC7" s="96"/>
      <c r="AD7" s="96"/>
      <c r="AE7" s="96"/>
      <c r="AF7" s="40"/>
      <c r="AG7" s="96"/>
      <c r="AL7" s="22"/>
    </row>
    <row r="8" spans="1:39" s="238" customFormat="1" ht="48">
      <c r="A8" s="19"/>
      <c r="B8" s="235" t="s">
        <v>778</v>
      </c>
      <c r="C8" s="235"/>
      <c r="D8" s="270"/>
      <c r="E8" s="236" t="s">
        <v>200</v>
      </c>
      <c r="F8" s="236" t="s">
        <v>201</v>
      </c>
      <c r="G8" s="236" t="s">
        <v>202</v>
      </c>
      <c r="H8" s="234"/>
      <c r="I8" s="236">
        <v>2025</v>
      </c>
      <c r="J8" s="236" t="s">
        <v>203</v>
      </c>
      <c r="K8" s="236" t="s">
        <v>204</v>
      </c>
      <c r="L8" s="236" t="s">
        <v>205</v>
      </c>
      <c r="M8" s="236" t="s">
        <v>206</v>
      </c>
      <c r="N8" s="237"/>
      <c r="O8" s="236">
        <v>2024</v>
      </c>
      <c r="P8" s="236" t="s">
        <v>208</v>
      </c>
      <c r="Q8" s="236" t="s">
        <v>209</v>
      </c>
      <c r="R8" s="236" t="s">
        <v>210</v>
      </c>
      <c r="S8" s="236" t="s">
        <v>211</v>
      </c>
      <c r="T8" s="237"/>
      <c r="U8" s="236">
        <v>2023</v>
      </c>
      <c r="V8" s="236" t="s">
        <v>212</v>
      </c>
      <c r="W8" s="236" t="s">
        <v>213</v>
      </c>
      <c r="X8" s="236" t="s">
        <v>214</v>
      </c>
      <c r="Y8" s="236" t="s">
        <v>215</v>
      </c>
      <c r="Z8" s="237"/>
      <c r="AA8" s="236">
        <v>2022</v>
      </c>
      <c r="AB8" s="236" t="s">
        <v>216</v>
      </c>
      <c r="AC8" s="236" t="s">
        <v>217</v>
      </c>
      <c r="AD8" s="236" t="s">
        <v>218</v>
      </c>
      <c r="AE8" s="236" t="s">
        <v>219</v>
      </c>
      <c r="AF8" s="237"/>
      <c r="AG8" s="236">
        <v>2021</v>
      </c>
      <c r="AH8" s="236" t="s">
        <v>220</v>
      </c>
      <c r="AI8" s="236" t="s">
        <v>221</v>
      </c>
      <c r="AJ8" s="236" t="s">
        <v>222</v>
      </c>
      <c r="AK8" s="236" t="s">
        <v>223</v>
      </c>
      <c r="AL8" s="237"/>
      <c r="AM8" s="236">
        <v>2020</v>
      </c>
    </row>
    <row r="9" spans="1:39" s="244" customFormat="1" ht="48" hidden="1">
      <c r="A9" s="121"/>
      <c r="B9" s="239"/>
      <c r="C9" s="239" t="s">
        <v>779</v>
      </c>
      <c r="D9" s="270"/>
      <c r="E9" s="270"/>
      <c r="F9" s="240" t="s">
        <v>269</v>
      </c>
      <c r="G9" s="240" t="s">
        <v>270</v>
      </c>
      <c r="H9" s="234"/>
      <c r="I9" s="240">
        <v>2025</v>
      </c>
      <c r="J9" s="240" t="s">
        <v>611</v>
      </c>
      <c r="K9" s="240" t="s">
        <v>271</v>
      </c>
      <c r="L9" s="240" t="s">
        <v>272</v>
      </c>
      <c r="M9" s="240" t="s">
        <v>273</v>
      </c>
      <c r="N9" s="241"/>
      <c r="O9" s="240">
        <v>2024</v>
      </c>
      <c r="P9" s="240" t="s">
        <v>274</v>
      </c>
      <c r="Q9" s="242" t="s">
        <v>275</v>
      </c>
      <c r="R9" s="242" t="s">
        <v>276</v>
      </c>
      <c r="S9" s="242" t="s">
        <v>277</v>
      </c>
      <c r="T9" s="241"/>
      <c r="U9" s="242">
        <v>2023</v>
      </c>
      <c r="V9" s="242" t="s">
        <v>278</v>
      </c>
      <c r="W9" s="242" t="s">
        <v>279</v>
      </c>
      <c r="X9" s="242" t="s">
        <v>280</v>
      </c>
      <c r="Y9" s="242" t="s">
        <v>281</v>
      </c>
      <c r="Z9" s="241"/>
      <c r="AA9" s="242">
        <v>2022</v>
      </c>
      <c r="AB9" s="242" t="s">
        <v>282</v>
      </c>
      <c r="AC9" s="242" t="s">
        <v>283</v>
      </c>
      <c r="AD9" s="242" t="s">
        <v>284</v>
      </c>
      <c r="AE9" s="242" t="s">
        <v>285</v>
      </c>
      <c r="AF9" s="241"/>
      <c r="AG9" s="240">
        <v>2021</v>
      </c>
      <c r="AH9" s="240" t="s">
        <v>286</v>
      </c>
      <c r="AI9" s="240" t="s">
        <v>287</v>
      </c>
      <c r="AJ9" s="240" t="s">
        <v>288</v>
      </c>
      <c r="AK9" s="240" t="s">
        <v>289</v>
      </c>
      <c r="AL9" s="243"/>
      <c r="AM9" s="240">
        <v>2020</v>
      </c>
    </row>
    <row r="10" spans="1:39">
      <c r="B10" s="92" t="s">
        <v>780</v>
      </c>
      <c r="C10" s="92" t="s">
        <v>781</v>
      </c>
      <c r="D10" s="93"/>
      <c r="E10" s="93">
        <v>55433</v>
      </c>
      <c r="F10" s="93">
        <v>27905.724739999998</v>
      </c>
      <c r="G10" s="93">
        <v>63235.074000000001</v>
      </c>
      <c r="H10" s="117"/>
      <c r="I10" s="93">
        <v>193146.09450000001</v>
      </c>
      <c r="J10" s="93">
        <v>53515.48000000001</v>
      </c>
      <c r="K10" s="93">
        <v>60545.194499999998</v>
      </c>
      <c r="L10" s="93">
        <v>22292.805</v>
      </c>
      <c r="M10" s="93">
        <v>56792.614999999998</v>
      </c>
      <c r="N10" s="93"/>
      <c r="O10" s="93">
        <v>166131.70600000001</v>
      </c>
      <c r="P10" s="93">
        <v>64393.328000000009</v>
      </c>
      <c r="Q10" s="93">
        <v>48046.86</v>
      </c>
      <c r="R10" s="93">
        <v>17047.031999999999</v>
      </c>
      <c r="S10" s="93">
        <v>36644.485999999997</v>
      </c>
      <c r="T10" s="93"/>
      <c r="U10" s="93">
        <v>180088.23700000002</v>
      </c>
      <c r="V10" s="93">
        <v>81557.929000000004</v>
      </c>
      <c r="W10" s="93">
        <v>63395.902000000002</v>
      </c>
      <c r="X10" s="93">
        <v>15416</v>
      </c>
      <c r="Y10" s="93">
        <v>19718.405999999999</v>
      </c>
      <c r="Z10" s="93"/>
      <c r="AA10" s="93">
        <v>235918.39196000001</v>
      </c>
      <c r="AB10" s="93">
        <v>90774</v>
      </c>
      <c r="AC10" s="93">
        <v>61661.168000000005</v>
      </c>
      <c r="AD10" s="93">
        <v>22610.254960000006</v>
      </c>
      <c r="AE10" s="93">
        <v>60872.968999999997</v>
      </c>
      <c r="AF10" s="93"/>
      <c r="AG10" s="93">
        <v>137580.89530999999</v>
      </c>
      <c r="AH10" s="93">
        <v>56798.254309999989</v>
      </c>
      <c r="AI10" s="93">
        <v>35163.709000000003</v>
      </c>
      <c r="AJ10" s="93">
        <v>2279.54</v>
      </c>
      <c r="AK10" s="93">
        <v>43339.392</v>
      </c>
      <c r="AL10" s="93"/>
      <c r="AM10" s="93">
        <v>166144.538</v>
      </c>
    </row>
    <row r="11" spans="1:39">
      <c r="B11" s="92" t="s">
        <v>782</v>
      </c>
      <c r="C11" s="92" t="s">
        <v>364</v>
      </c>
      <c r="D11" s="93"/>
      <c r="E11" s="93">
        <v>95784</v>
      </c>
      <c r="F11" s="93">
        <v>61079.629788070786</v>
      </c>
      <c r="G11" s="93">
        <v>120558.8846234923</v>
      </c>
      <c r="H11" s="117"/>
      <c r="I11" s="93">
        <v>364567.11446259555</v>
      </c>
      <c r="J11" s="93">
        <v>95354.228270578897</v>
      </c>
      <c r="K11" s="93">
        <v>104405.28080470685</v>
      </c>
      <c r="L11" s="93">
        <v>46045.489217192517</v>
      </c>
      <c r="M11" s="93">
        <v>118762.11617011728</v>
      </c>
      <c r="N11" s="93"/>
      <c r="O11" s="93">
        <v>311218.59128282202</v>
      </c>
      <c r="P11" s="93">
        <v>118013.5702072756</v>
      </c>
      <c r="Q11" s="93">
        <v>86490.306316879389</v>
      </c>
      <c r="R11" s="93">
        <v>32018.984044997575</v>
      </c>
      <c r="S11" s="93">
        <v>74695.730713669458</v>
      </c>
      <c r="T11" s="93"/>
      <c r="U11" s="93">
        <v>419217.87412881071</v>
      </c>
      <c r="V11" s="93">
        <v>173170.77388085128</v>
      </c>
      <c r="W11" s="93">
        <v>152027.10024795943</v>
      </c>
      <c r="X11" s="93">
        <v>37149</v>
      </c>
      <c r="Y11" s="93">
        <v>56871</v>
      </c>
      <c r="Z11" s="93"/>
      <c r="AA11" s="93">
        <v>600075.4</v>
      </c>
      <c r="AB11" s="93">
        <v>224314.4</v>
      </c>
      <c r="AC11" s="93">
        <v>156020</v>
      </c>
      <c r="AD11" s="93">
        <v>83740</v>
      </c>
      <c r="AE11" s="93">
        <v>136001</v>
      </c>
      <c r="AF11" s="93"/>
      <c r="AG11" s="93">
        <v>235764.65928467753</v>
      </c>
      <c r="AH11" s="93">
        <v>113685.69998331652</v>
      </c>
      <c r="AI11" s="93">
        <v>50976.621849999967</v>
      </c>
      <c r="AJ11" s="93">
        <v>4512.5501089985919</v>
      </c>
      <c r="AK11" s="93">
        <v>66589.787342362455</v>
      </c>
      <c r="AL11" s="93"/>
      <c r="AM11" s="93">
        <v>195207.3903710536</v>
      </c>
    </row>
    <row r="12" spans="1:39">
      <c r="B12" s="92" t="s">
        <v>783</v>
      </c>
      <c r="C12" s="92" t="s">
        <v>784</v>
      </c>
      <c r="D12" s="93"/>
      <c r="E12" s="93">
        <v>1728</v>
      </c>
      <c r="F12" s="93">
        <v>2188.7849305887908</v>
      </c>
      <c r="G12" s="93">
        <v>1906.5192305063531</v>
      </c>
      <c r="H12" s="117"/>
      <c r="I12" s="93">
        <v>1887.5199905354314</v>
      </c>
      <c r="J12" s="93">
        <v>1781.8064655419118</v>
      </c>
      <c r="K12" s="93">
        <v>1724.4189512795581</v>
      </c>
      <c r="L12" s="93">
        <v>2065.4865647096681</v>
      </c>
      <c r="M12" s="93">
        <v>2091.1542138025743</v>
      </c>
      <c r="N12" s="93"/>
      <c r="O12" s="93">
        <v>1873.324477164052</v>
      </c>
      <c r="P12" s="93">
        <v>1832.6987262915745</v>
      </c>
      <c r="Q12" s="93">
        <v>1800.1240105363679</v>
      </c>
      <c r="R12" s="93">
        <v>1878.2732410543711</v>
      </c>
      <c r="S12" s="93">
        <v>2038.3893695130409</v>
      </c>
      <c r="T12" s="93"/>
      <c r="U12" s="93">
        <v>2327.8470660402468</v>
      </c>
      <c r="V12" s="93">
        <v>2123.2855714231205</v>
      </c>
      <c r="W12" s="93">
        <v>2398.0587932633157</v>
      </c>
      <c r="X12" s="93">
        <v>2409.769071094966</v>
      </c>
      <c r="Y12" s="93">
        <v>2884.1580805263875</v>
      </c>
      <c r="Z12" s="93"/>
      <c r="AA12" s="93">
        <v>2543.5719318642309</v>
      </c>
      <c r="AB12" s="93">
        <v>2471.1304999228855</v>
      </c>
      <c r="AC12" s="93">
        <v>2530.2796729377555</v>
      </c>
      <c r="AD12" s="93">
        <v>3703.6291783593397</v>
      </c>
      <c r="AE12" s="93">
        <v>2234.1772092634419</v>
      </c>
      <c r="AF12" s="93"/>
      <c r="AG12" s="93">
        <v>1713.6438802309574</v>
      </c>
      <c r="AH12" s="93">
        <v>2001.5703187430679</v>
      </c>
      <c r="AI12" s="93">
        <v>1449.6941107663006</v>
      </c>
      <c r="AJ12" s="93">
        <v>1979.588034866066</v>
      </c>
      <c r="AK12" s="93">
        <v>1536.4725777039616</v>
      </c>
      <c r="AL12" s="93"/>
      <c r="AM12" s="93">
        <f>IFERROR(AM11/AM10*1000,0)</f>
        <v>1174.9251147278376</v>
      </c>
    </row>
    <row r="13" spans="1:39">
      <c r="B13" s="92" t="s">
        <v>785</v>
      </c>
      <c r="C13" s="92" t="s">
        <v>786</v>
      </c>
      <c r="D13" s="93"/>
      <c r="E13" s="93">
        <v>-91645</v>
      </c>
      <c r="F13" s="93">
        <v>-48867</v>
      </c>
      <c r="G13" s="93">
        <v>-84294.820871603006</v>
      </c>
      <c r="H13" s="117"/>
      <c r="I13" s="93">
        <v>-303562.06</v>
      </c>
      <c r="J13" s="93">
        <v>-79853.50245742948</v>
      </c>
      <c r="K13" s="93">
        <v>-102659.45962915983</v>
      </c>
      <c r="L13" s="93">
        <v>-39498.744775485196</v>
      </c>
      <c r="M13" s="93">
        <v>-81550.354026800094</v>
      </c>
      <c r="N13" s="93"/>
      <c r="O13" s="93">
        <v>-284861.63306460233</v>
      </c>
      <c r="P13" s="93">
        <v>-108058.08039462527</v>
      </c>
      <c r="Q13" s="93">
        <v>-73689.766196931814</v>
      </c>
      <c r="R13" s="93">
        <v>-31977.465128814256</v>
      </c>
      <c r="S13" s="93">
        <v>-71136.321344230993</v>
      </c>
      <c r="T13" s="93"/>
      <c r="U13" s="93">
        <v>-332422.72420101933</v>
      </c>
      <c r="V13" s="93">
        <v>-154807.22456369404</v>
      </c>
      <c r="W13" s="93">
        <v>-113665.02491514027</v>
      </c>
      <c r="X13" s="93">
        <v>-28169.474722185012</v>
      </c>
      <c r="Y13" s="93">
        <v>-35781</v>
      </c>
      <c r="Z13" s="93"/>
      <c r="AA13" s="93">
        <v>-333052</v>
      </c>
      <c r="AB13" s="93">
        <v>-133101</v>
      </c>
      <c r="AC13" s="93">
        <v>-92503</v>
      </c>
      <c r="AD13" s="93">
        <v>-36776</v>
      </c>
      <c r="AE13" s="93">
        <v>-70672</v>
      </c>
      <c r="AF13" s="93"/>
      <c r="AG13" s="93">
        <v>-166877.32566789084</v>
      </c>
      <c r="AH13" s="93">
        <v>-70162.978407890856</v>
      </c>
      <c r="AI13" s="93">
        <v>-47971.974509999949</v>
      </c>
      <c r="AJ13" s="93">
        <v>-5379.4048200000034</v>
      </c>
      <c r="AK13" s="93">
        <v>-43362.967930000028</v>
      </c>
      <c r="AL13" s="93"/>
      <c r="AM13" s="93">
        <v>-165509.52760430999</v>
      </c>
    </row>
    <row r="14" spans="1:39">
      <c r="B14" s="92" t="s">
        <v>787</v>
      </c>
      <c r="C14" s="92" t="s">
        <v>788</v>
      </c>
      <c r="D14" s="93"/>
      <c r="E14" s="93">
        <v>-1653</v>
      </c>
      <c r="F14" s="93">
        <v>-1751.1460625121899</v>
      </c>
      <c r="G14" s="93">
        <v>-1333.0390167900016</v>
      </c>
      <c r="H14" s="117"/>
      <c r="I14" s="93">
        <v>-1571.6707127101654</v>
      </c>
      <c r="J14" s="93">
        <v>-1492.157081603855</v>
      </c>
      <c r="K14" s="93">
        <v>-1695.5839431510924</v>
      </c>
      <c r="L14" s="93">
        <v>-1771.8158291648447</v>
      </c>
      <c r="M14" s="93">
        <v>-1435.9323659739932</v>
      </c>
      <c r="N14" s="93"/>
      <c r="O14" s="93">
        <v>-1714.6734956456914</v>
      </c>
      <c r="P14" s="93">
        <v>-1678.0943577667745</v>
      </c>
      <c r="Q14" s="93">
        <v>-1533.7061817761205</v>
      </c>
      <c r="R14" s="93">
        <v>-1875.8376900339167</v>
      </c>
      <c r="S14" s="93">
        <v>-1941.2558097889817</v>
      </c>
      <c r="T14" s="93"/>
      <c r="U14" s="93">
        <v>-1845.8880476519923</v>
      </c>
      <c r="V14" s="93">
        <v>-1898.1259880163709</v>
      </c>
      <c r="W14" s="93">
        <v>-1792.9396274721394</v>
      </c>
      <c r="X14" s="93">
        <v>-1827.2881890363915</v>
      </c>
      <c r="Y14" s="93">
        <v>-1814.5990096765429</v>
      </c>
      <c r="Z14" s="93"/>
      <c r="AA14" s="93">
        <v>-1411.7254582528224</v>
      </c>
      <c r="AB14" s="93">
        <v>-1466.289906801507</v>
      </c>
      <c r="AC14" s="93">
        <v>-1500.1824162656146</v>
      </c>
      <c r="AD14" s="93">
        <v>-1626.5185892446032</v>
      </c>
      <c r="AE14" s="93">
        <v>-1160.9750791028446</v>
      </c>
      <c r="AF14" s="93"/>
      <c r="AG14" s="93">
        <v>-1212.9396693623744</v>
      </c>
      <c r="AH14" s="93">
        <v>-1235.3016700997068</v>
      </c>
      <c r="AI14" s="93">
        <v>-1364.2467155555162</v>
      </c>
      <c r="AJ14" s="93">
        <v>-2359.8641918983672</v>
      </c>
      <c r="AK14" s="93">
        <v>-1000.5439838657642</v>
      </c>
      <c r="AL14" s="93"/>
      <c r="AM14" s="93">
        <f>AM13/AM10*1000</f>
        <v>-996.17796405868</v>
      </c>
    </row>
    <row r="15" spans="1:39">
      <c r="B15" s="92" t="s">
        <v>789</v>
      </c>
      <c r="C15" s="92" t="s">
        <v>790</v>
      </c>
      <c r="D15" s="93"/>
      <c r="E15" s="93">
        <v>75</v>
      </c>
      <c r="F15" s="93">
        <v>437.63886807660083</v>
      </c>
      <c r="G15" s="93">
        <v>573.4802137163515</v>
      </c>
      <c r="H15" s="117"/>
      <c r="I15" s="93">
        <v>315.84927782526597</v>
      </c>
      <c r="J15" s="93">
        <v>290</v>
      </c>
      <c r="K15" s="93">
        <v>28.835008128465688</v>
      </c>
      <c r="L15" s="93">
        <v>293.6707355448234</v>
      </c>
      <c r="M15" s="93">
        <v>655.22184782858108</v>
      </c>
      <c r="N15" s="93"/>
      <c r="O15" s="93">
        <v>158.6509815183606</v>
      </c>
      <c r="P15" s="93">
        <v>154.60436852480007</v>
      </c>
      <c r="Q15" s="93">
        <v>266.4178287602474</v>
      </c>
      <c r="R15" s="93">
        <v>2.4355510204543407</v>
      </c>
      <c r="S15" s="93">
        <v>97.133559724059296</v>
      </c>
      <c r="T15" s="93"/>
      <c r="U15" s="93">
        <v>481.95901838825444</v>
      </c>
      <c r="V15" s="93">
        <v>225.15958340674956</v>
      </c>
      <c r="W15" s="93">
        <v>605.11916579117633</v>
      </c>
      <c r="X15" s="93">
        <v>582.48088205857448</v>
      </c>
      <c r="Y15" s="93">
        <v>1069.5590708498446</v>
      </c>
      <c r="Z15" s="93"/>
      <c r="AA15" s="93">
        <v>1131.8464736114086</v>
      </c>
      <c r="AB15" s="93">
        <v>1004.8405931213786</v>
      </c>
      <c r="AC15" s="93">
        <v>1030.0972566721409</v>
      </c>
      <c r="AD15" s="93">
        <v>2077.1105891147363</v>
      </c>
      <c r="AE15" s="93">
        <v>1073.2021301605973</v>
      </c>
      <c r="AF15" s="93"/>
      <c r="AG15" s="93">
        <v>500.704210868583</v>
      </c>
      <c r="AH15" s="93">
        <v>766.26864864336108</v>
      </c>
      <c r="AI15" s="93">
        <v>85.447395210784407</v>
      </c>
      <c r="AJ15" s="93">
        <v>-380.27615703230117</v>
      </c>
      <c r="AK15" s="93">
        <v>535.92859383819746</v>
      </c>
      <c r="AL15" s="93"/>
      <c r="AM15" s="93">
        <f>AM12+AM14</f>
        <v>178.74715066915758</v>
      </c>
    </row>
    <row r="16" spans="1:39" ht="14.4" thickBot="1">
      <c r="B16" s="92" t="s">
        <v>791</v>
      </c>
      <c r="C16" s="92" t="s">
        <v>792</v>
      </c>
      <c r="D16" s="211"/>
      <c r="E16" s="191">
        <v>0.04</v>
      </c>
      <c r="F16" s="191">
        <v>0.19994603488012613</v>
      </c>
      <c r="G16" s="191">
        <f>G15/G12</f>
        <v>0.30079959569253373</v>
      </c>
      <c r="H16" s="191"/>
      <c r="I16" s="191">
        <f>I15/I12</f>
        <v>0.16733559348193672</v>
      </c>
      <c r="J16" s="191">
        <f>J15/J12</f>
        <v>0.16275617223770736</v>
      </c>
      <c r="K16" s="191">
        <f>K15/K12</f>
        <v>1.6721579235179165E-2</v>
      </c>
      <c r="L16" s="191">
        <f>L15/L12</f>
        <v>0.1421799301735486</v>
      </c>
      <c r="M16" s="191">
        <f>M15/M12</f>
        <v>0.31333023815451638</v>
      </c>
      <c r="N16" s="211"/>
      <c r="O16" s="191">
        <f t="shared" ref="O16:AK16" si="0">O15/O12</f>
        <v>8.4689536410977623E-2</v>
      </c>
      <c r="P16" s="191">
        <f t="shared" si="0"/>
        <v>8.4358856317665806E-2</v>
      </c>
      <c r="Q16" s="191">
        <f t="shared" si="0"/>
        <v>0.1479997084650102</v>
      </c>
      <c r="R16" s="191">
        <f t="shared" si="0"/>
        <v>1.2966968634910334E-3</v>
      </c>
      <c r="S16" s="191">
        <f t="shared" si="0"/>
        <v>4.7652112583016423E-2</v>
      </c>
      <c r="T16" s="211"/>
      <c r="U16" s="191">
        <f t="shared" si="0"/>
        <v>0.20704067093552</v>
      </c>
      <c r="V16" s="191">
        <f t="shared" si="0"/>
        <v>0.1060430054426629</v>
      </c>
      <c r="W16" s="191">
        <f t="shared" si="0"/>
        <v>0.2523370851002868</v>
      </c>
      <c r="X16" s="191">
        <f t="shared" si="0"/>
        <v>0.24171647360130785</v>
      </c>
      <c r="Y16" s="191">
        <f t="shared" si="0"/>
        <v>0.37083926781663767</v>
      </c>
      <c r="Z16" s="211"/>
      <c r="AA16" s="191">
        <f t="shared" si="0"/>
        <v>0.4449830804595557</v>
      </c>
      <c r="AB16" s="191">
        <f t="shared" si="0"/>
        <v>0.40663194159625959</v>
      </c>
      <c r="AC16" s="191">
        <f t="shared" si="0"/>
        <v>0.40710806306883734</v>
      </c>
      <c r="AD16" s="191">
        <f t="shared" si="0"/>
        <v>0.56083114401719603</v>
      </c>
      <c r="AE16" s="191">
        <f t="shared" si="0"/>
        <v>0.48035676208263173</v>
      </c>
      <c r="AF16" s="211"/>
      <c r="AG16" s="191">
        <f t="shared" si="0"/>
        <v>0.29218685203199879</v>
      </c>
      <c r="AH16" s="191">
        <f t="shared" si="0"/>
        <v>0.38283373882390359</v>
      </c>
      <c r="AI16" s="191">
        <f t="shared" si="0"/>
        <v>5.8941672299142725E-2</v>
      </c>
      <c r="AJ16" s="191">
        <f t="shared" si="0"/>
        <v>-0.1920986338240975</v>
      </c>
      <c r="AK16" s="191">
        <f t="shared" si="0"/>
        <v>0.348804529033031</v>
      </c>
      <c r="AL16" s="211"/>
      <c r="AM16" s="191">
        <f>AM15/AM12</f>
        <v>0.15213493049773047</v>
      </c>
    </row>
    <row r="17" spans="1:39" ht="14.4" thickBot="1">
      <c r="B17" s="87" t="s">
        <v>793</v>
      </c>
      <c r="C17" s="87" t="s">
        <v>740</v>
      </c>
      <c r="D17" s="196"/>
      <c r="E17" s="51">
        <v>4139</v>
      </c>
      <c r="F17" s="51">
        <v>12212.629788070793</v>
      </c>
      <c r="G17" s="51">
        <v>36264.063751889305</v>
      </c>
      <c r="H17" s="278"/>
      <c r="I17" s="51">
        <v>61005</v>
      </c>
      <c r="J17" s="51">
        <v>15501</v>
      </c>
      <c r="K17" s="51">
        <v>1745.8211755470361</v>
      </c>
      <c r="L17" s="51">
        <v>6546.7444417073166</v>
      </c>
      <c r="M17" s="51">
        <v>37211.762143317188</v>
      </c>
      <c r="N17" s="196"/>
      <c r="O17" s="51">
        <v>26356.95821821969</v>
      </c>
      <c r="P17" s="51">
        <v>9955.4898126503249</v>
      </c>
      <c r="Q17" s="51">
        <v>12800.540119947575</v>
      </c>
      <c r="R17" s="51">
        <v>41.518916183318652</v>
      </c>
      <c r="S17" s="51">
        <v>3559.4093694384646</v>
      </c>
      <c r="T17" s="196"/>
      <c r="U17" s="51">
        <v>86795.149927791383</v>
      </c>
      <c r="V17" s="51">
        <v>18363.549317157245</v>
      </c>
      <c r="W17" s="51">
        <v>38362.075332819164</v>
      </c>
      <c r="X17" s="51">
        <v>8979.5252778149879</v>
      </c>
      <c r="Y17" s="51">
        <v>21090</v>
      </c>
      <c r="Z17" s="196"/>
      <c r="AA17" s="51">
        <v>267023.40000000002</v>
      </c>
      <c r="AB17" s="51">
        <v>91213.4</v>
      </c>
      <c r="AC17" s="51">
        <v>63517</v>
      </c>
      <c r="AD17" s="51">
        <v>46964</v>
      </c>
      <c r="AE17" s="51">
        <v>65329</v>
      </c>
      <c r="AF17" s="196"/>
      <c r="AG17" s="51">
        <v>68887.333616786695</v>
      </c>
      <c r="AH17" s="51">
        <v>43522.721575425661</v>
      </c>
      <c r="AI17" s="51">
        <v>3004.6473400000177</v>
      </c>
      <c r="AJ17" s="51">
        <v>-866.85471100141149</v>
      </c>
      <c r="AK17" s="51">
        <v>23226.819412362427</v>
      </c>
      <c r="AL17" s="196"/>
      <c r="AM17" s="51">
        <f>AM11+AM13</f>
        <v>29697.862766743609</v>
      </c>
    </row>
    <row r="18" spans="1:39">
      <c r="B18" s="20"/>
      <c r="C18" s="20"/>
      <c r="D18" s="194"/>
      <c r="E18" s="194"/>
      <c r="F18" s="224"/>
      <c r="G18" s="224"/>
      <c r="H18" s="294"/>
      <c r="I18" s="224"/>
      <c r="J18" s="224"/>
      <c r="K18" s="224"/>
      <c r="L18" s="194"/>
      <c r="M18" s="194"/>
      <c r="N18" s="194"/>
      <c r="O18" s="194"/>
      <c r="P18" s="194"/>
      <c r="Q18" s="194"/>
      <c r="R18" s="21"/>
      <c r="S18" s="194"/>
      <c r="T18" s="194"/>
      <c r="U18" s="194"/>
      <c r="V18" s="194"/>
      <c r="W18" s="194"/>
      <c r="X18" s="194"/>
      <c r="Y18" s="194"/>
      <c r="Z18" s="194"/>
      <c r="AA18" s="194"/>
      <c r="AB18" s="194"/>
      <c r="AC18" s="194"/>
      <c r="AD18" s="194"/>
      <c r="AE18" s="194"/>
      <c r="AF18" s="194"/>
      <c r="AG18" s="194"/>
      <c r="AH18" s="193"/>
      <c r="AI18" s="193"/>
      <c r="AJ18" s="193"/>
      <c r="AK18" s="193"/>
      <c r="AL18" s="193"/>
      <c r="AM18" s="193"/>
    </row>
    <row r="19" spans="1:39" s="238" customFormat="1" ht="48">
      <c r="A19" s="19"/>
      <c r="B19" s="235" t="s">
        <v>759</v>
      </c>
      <c r="C19" s="235"/>
      <c r="D19" s="270"/>
      <c r="E19" s="236" t="s">
        <v>200</v>
      </c>
      <c r="F19" s="236" t="s">
        <v>201</v>
      </c>
      <c r="G19" s="236" t="s">
        <v>202</v>
      </c>
      <c r="H19" s="234"/>
      <c r="I19" s="236">
        <v>2025</v>
      </c>
      <c r="J19" s="236" t="s">
        <v>203</v>
      </c>
      <c r="K19" s="236" t="s">
        <v>204</v>
      </c>
      <c r="L19" s="236" t="s">
        <v>205</v>
      </c>
      <c r="M19" s="236" t="s">
        <v>206</v>
      </c>
      <c r="N19" s="237"/>
      <c r="O19" s="236">
        <v>2024</v>
      </c>
      <c r="P19" s="236" t="s">
        <v>208</v>
      </c>
      <c r="Q19" s="236" t="s">
        <v>209</v>
      </c>
      <c r="R19" s="236" t="s">
        <v>210</v>
      </c>
      <c r="S19" s="236" t="s">
        <v>211</v>
      </c>
      <c r="T19" s="237"/>
      <c r="U19" s="236">
        <v>2023</v>
      </c>
      <c r="V19" s="236" t="s">
        <v>212</v>
      </c>
      <c r="W19" s="236" t="s">
        <v>213</v>
      </c>
      <c r="X19" s="236" t="s">
        <v>214</v>
      </c>
      <c r="Y19" s="236" t="s">
        <v>215</v>
      </c>
      <c r="Z19" s="237"/>
      <c r="AA19" s="236">
        <v>2022</v>
      </c>
      <c r="AB19" s="236" t="s">
        <v>216</v>
      </c>
      <c r="AC19" s="236" t="s">
        <v>217</v>
      </c>
      <c r="AD19" s="236" t="s">
        <v>218</v>
      </c>
      <c r="AE19" s="236" t="s">
        <v>219</v>
      </c>
      <c r="AF19" s="237"/>
      <c r="AG19" s="236">
        <v>2021</v>
      </c>
      <c r="AH19" s="236" t="s">
        <v>220</v>
      </c>
      <c r="AI19" s="236" t="s">
        <v>221</v>
      </c>
      <c r="AJ19" s="236" t="s">
        <v>222</v>
      </c>
      <c r="AK19" s="236" t="s">
        <v>223</v>
      </c>
      <c r="AL19" s="237"/>
      <c r="AM19" s="236">
        <v>2020</v>
      </c>
    </row>
    <row r="20" spans="1:39" s="244" customFormat="1" ht="48" hidden="1">
      <c r="A20" s="121"/>
      <c r="B20" s="239"/>
      <c r="C20" s="239" t="s">
        <v>779</v>
      </c>
      <c r="D20" s="270"/>
      <c r="E20" s="270"/>
      <c r="F20" s="240" t="s">
        <v>269</v>
      </c>
      <c r="G20" s="240" t="s">
        <v>270</v>
      </c>
      <c r="H20" s="234"/>
      <c r="I20" s="240">
        <v>2025</v>
      </c>
      <c r="J20" s="240" t="s">
        <v>611</v>
      </c>
      <c r="K20" s="240" t="s">
        <v>271</v>
      </c>
      <c r="L20" s="240" t="s">
        <v>272</v>
      </c>
      <c r="M20" s="240" t="s">
        <v>273</v>
      </c>
      <c r="N20" s="241"/>
      <c r="O20" s="240">
        <v>2024</v>
      </c>
      <c r="P20" s="240" t="s">
        <v>274</v>
      </c>
      <c r="Q20" s="242" t="s">
        <v>275</v>
      </c>
      <c r="R20" s="242" t="s">
        <v>276</v>
      </c>
      <c r="S20" s="242" t="s">
        <v>277</v>
      </c>
      <c r="T20" s="241"/>
      <c r="U20" s="242">
        <v>2023</v>
      </c>
      <c r="V20" s="242" t="s">
        <v>278</v>
      </c>
      <c r="W20" s="242" t="s">
        <v>279</v>
      </c>
      <c r="X20" s="242" t="s">
        <v>280</v>
      </c>
      <c r="Y20" s="242" t="s">
        <v>281</v>
      </c>
      <c r="Z20" s="241"/>
      <c r="AA20" s="242">
        <v>2022</v>
      </c>
      <c r="AB20" s="242" t="s">
        <v>282</v>
      </c>
      <c r="AC20" s="242" t="s">
        <v>283</v>
      </c>
      <c r="AD20" s="242" t="s">
        <v>284</v>
      </c>
      <c r="AE20" s="242" t="s">
        <v>285</v>
      </c>
      <c r="AF20" s="241"/>
      <c r="AG20" s="240">
        <v>2021</v>
      </c>
      <c r="AH20" s="240" t="s">
        <v>286</v>
      </c>
      <c r="AI20" s="240" t="s">
        <v>287</v>
      </c>
      <c r="AJ20" s="240" t="s">
        <v>288</v>
      </c>
      <c r="AK20" s="240" t="s">
        <v>289</v>
      </c>
      <c r="AL20" s="243"/>
      <c r="AM20" s="240">
        <v>2020</v>
      </c>
    </row>
    <row r="21" spans="1:39">
      <c r="B21" s="92" t="s">
        <v>780</v>
      </c>
      <c r="C21" s="92" t="s">
        <v>781</v>
      </c>
      <c r="D21" s="93"/>
      <c r="E21" s="93">
        <v>7100</v>
      </c>
      <c r="F21" s="93">
        <v>50074.502000000008</v>
      </c>
      <c r="G21" s="93">
        <v>23776.685000000001</v>
      </c>
      <c r="H21" s="117"/>
      <c r="I21" s="93">
        <v>77811.33600000001</v>
      </c>
      <c r="J21" s="93">
        <v>35038.282000000007</v>
      </c>
      <c r="K21" s="93">
        <v>376.80900000000111</v>
      </c>
      <c r="L21" s="93">
        <v>18277.802000000003</v>
      </c>
      <c r="M21" s="93">
        <v>24118.442999999999</v>
      </c>
      <c r="N21" s="93"/>
      <c r="O21" s="93">
        <v>134378.772</v>
      </c>
      <c r="P21" s="93">
        <v>20764.297999999995</v>
      </c>
      <c r="Q21" s="93">
        <v>539.98500000000058</v>
      </c>
      <c r="R21" s="93">
        <v>64795.625</v>
      </c>
      <c r="S21" s="93">
        <v>48278.864000000001</v>
      </c>
      <c r="T21" s="93"/>
      <c r="U21" s="93">
        <v>132609.54785999999</v>
      </c>
      <c r="V21" s="93">
        <v>9753.4999999999854</v>
      </c>
      <c r="W21" s="93">
        <v>8484.5108600000094</v>
      </c>
      <c r="X21" s="93">
        <v>52681</v>
      </c>
      <c r="Y21" s="93">
        <v>61690.536999999997</v>
      </c>
      <c r="Z21" s="93"/>
      <c r="AA21" s="93">
        <v>116091.16</v>
      </c>
      <c r="AB21" s="93">
        <v>17688.727000000006</v>
      </c>
      <c r="AC21" s="93">
        <v>3207.0810000000056</v>
      </c>
      <c r="AD21" s="93">
        <v>47736.487000000001</v>
      </c>
      <c r="AE21" s="93">
        <v>47458.864999999998</v>
      </c>
      <c r="AF21" s="93"/>
      <c r="AG21" s="93">
        <v>139484.92300000001</v>
      </c>
      <c r="AH21" s="93">
        <v>10348.939000000013</v>
      </c>
      <c r="AI21" s="93">
        <v>2730.4519999999902</v>
      </c>
      <c r="AJ21" s="93">
        <v>53320.49</v>
      </c>
      <c r="AK21" s="93">
        <v>73085.042000000001</v>
      </c>
      <c r="AL21" s="93"/>
      <c r="AM21" s="93">
        <v>84685.788999999888</v>
      </c>
    </row>
    <row r="22" spans="1:39">
      <c r="B22" s="92" t="s">
        <v>782</v>
      </c>
      <c r="C22" s="92" t="s">
        <v>364</v>
      </c>
      <c r="D22" s="93"/>
      <c r="E22" s="93">
        <v>6579</v>
      </c>
      <c r="F22" s="93">
        <v>35758.574620000036</v>
      </c>
      <c r="G22" s="93">
        <v>19538.273059737177</v>
      </c>
      <c r="H22" s="117"/>
      <c r="I22" s="93">
        <v>60371.754536427965</v>
      </c>
      <c r="J22" s="93">
        <v>29510.603516427986</v>
      </c>
      <c r="K22" s="93">
        <v>355.20881135063973</v>
      </c>
      <c r="L22" s="93">
        <v>13870.744468649336</v>
      </c>
      <c r="M22" s="93">
        <v>16635.19774</v>
      </c>
      <c r="N22" s="93"/>
      <c r="O22" s="93">
        <v>88268.135445329783</v>
      </c>
      <c r="P22" s="93">
        <v>10974.899363344841</v>
      </c>
      <c r="Q22" s="93">
        <v>1081.7893514441967</v>
      </c>
      <c r="R22" s="93">
        <v>44551.480577679453</v>
      </c>
      <c r="S22" s="93">
        <v>31659.966152861296</v>
      </c>
      <c r="T22" s="93"/>
      <c r="U22" s="93">
        <v>147316.91668144759</v>
      </c>
      <c r="V22" s="93">
        <v>7594.6266824484337</v>
      </c>
      <c r="W22" s="93">
        <v>16778.989998999168</v>
      </c>
      <c r="X22" s="93">
        <v>61232</v>
      </c>
      <c r="Y22" s="93">
        <v>61711</v>
      </c>
      <c r="Z22" s="93"/>
      <c r="AA22" s="93">
        <v>108692.4</v>
      </c>
      <c r="AB22" s="93">
        <v>16164.4</v>
      </c>
      <c r="AC22" s="93">
        <v>3331</v>
      </c>
      <c r="AD22" s="93">
        <v>56875</v>
      </c>
      <c r="AE22" s="93">
        <v>32322</v>
      </c>
      <c r="AF22" s="93"/>
      <c r="AG22" s="93">
        <v>77008.903922758356</v>
      </c>
      <c r="AH22" s="93">
        <v>8941.9520861696801</v>
      </c>
      <c r="AI22" s="93">
        <v>3020.2518099999652</v>
      </c>
      <c r="AJ22" s="93">
        <v>27659.946221518716</v>
      </c>
      <c r="AK22" s="93">
        <v>37386.753805069995</v>
      </c>
      <c r="AL22" s="93"/>
      <c r="AM22" s="93">
        <v>35026</v>
      </c>
    </row>
    <row r="23" spans="1:39">
      <c r="B23" s="92" t="s">
        <v>783</v>
      </c>
      <c r="C23" s="92" t="s">
        <v>784</v>
      </c>
      <c r="D23" s="93"/>
      <c r="E23" s="93">
        <v>927</v>
      </c>
      <c r="F23" s="93">
        <v>714.10744374452349</v>
      </c>
      <c r="G23" s="93">
        <v>821.7408381251289</v>
      </c>
      <c r="H23" s="117"/>
      <c r="I23" s="93">
        <v>775.87351200894375</v>
      </c>
      <c r="J23" s="93">
        <v>842.23888364241088</v>
      </c>
      <c r="K23" s="93">
        <v>942.67602777704008</v>
      </c>
      <c r="L23" s="93">
        <v>758.88470991475526</v>
      </c>
      <c r="M23" s="93">
        <v>689.72933866419146</v>
      </c>
      <c r="N23" s="93"/>
      <c r="O23" s="93">
        <v>656.86070896175318</v>
      </c>
      <c r="P23" s="93">
        <v>528.54661223533026</v>
      </c>
      <c r="Q23" s="93">
        <v>2003.3692629317397</v>
      </c>
      <c r="R23" s="93">
        <v>687.56926995733829</v>
      </c>
      <c r="S23" s="93">
        <v>655.77280676822261</v>
      </c>
      <c r="T23" s="93"/>
      <c r="U23" s="93">
        <v>1110.9073144339097</v>
      </c>
      <c r="V23" s="93">
        <v>778.65655225800435</v>
      </c>
      <c r="W23" s="93">
        <v>1977.6025130810133</v>
      </c>
      <c r="X23" s="93">
        <v>1162.3165847269415</v>
      </c>
      <c r="Y23" s="93">
        <v>1000.3317040342833</v>
      </c>
      <c r="Z23" s="93"/>
      <c r="AA23" s="93">
        <v>936.26767102680333</v>
      </c>
      <c r="AB23" s="93">
        <v>913.82494624966478</v>
      </c>
      <c r="AC23" s="93">
        <v>1038.6391862257281</v>
      </c>
      <c r="AD23" s="93">
        <v>1191.4366467729392</v>
      </c>
      <c r="AE23" s="93">
        <v>681.05294974921969</v>
      </c>
      <c r="AF23" s="93"/>
      <c r="AG23" s="93">
        <v>552.09482334344023</v>
      </c>
      <c r="AH23" s="93">
        <v>864.04529837983091</v>
      </c>
      <c r="AI23" s="93">
        <v>1106.136203822655</v>
      </c>
      <c r="AJ23" s="93">
        <v>518.74891287605794</v>
      </c>
      <c r="AK23" s="93">
        <v>511.55137606775946</v>
      </c>
      <c r="AL23" s="93"/>
      <c r="AM23" s="93">
        <f>IFERROR(AM22/AM21*1000,0)</f>
        <v>413.59950014754003</v>
      </c>
    </row>
    <row r="24" spans="1:39">
      <c r="B24" s="92" t="s">
        <v>785</v>
      </c>
      <c r="C24" s="92" t="s">
        <v>786</v>
      </c>
      <c r="D24" s="93"/>
      <c r="E24" s="93">
        <v>-5164</v>
      </c>
      <c r="F24" s="93">
        <v>-30400</v>
      </c>
      <c r="G24" s="93">
        <v>-15720.58117677215</v>
      </c>
      <c r="H24" s="117"/>
      <c r="I24" s="93">
        <v>-59695.3</v>
      </c>
      <c r="J24" s="93">
        <v>-22060.867384763926</v>
      </c>
      <c r="K24" s="93">
        <v>-656.10051000000203</v>
      </c>
      <c r="L24" s="93">
        <v>-14733.220480000018</v>
      </c>
      <c r="M24" s="93">
        <v>-22245.116514999998</v>
      </c>
      <c r="N24" s="93"/>
      <c r="O24" s="93">
        <v>-96333</v>
      </c>
      <c r="P24" s="93">
        <v>-7658.5581418188285</v>
      </c>
      <c r="Q24" s="93">
        <v>-208.87186299020323</v>
      </c>
      <c r="R24" s="93">
        <v>-49778.440459556718</v>
      </c>
      <c r="S24" s="93">
        <v>-38687.038290266792</v>
      </c>
      <c r="T24" s="93"/>
      <c r="U24" s="93">
        <v>-104532</v>
      </c>
      <c r="V24" s="93">
        <v>-8620.6365728932797</v>
      </c>
      <c r="W24" s="93">
        <v>-10005.442750000027</v>
      </c>
      <c r="X24" s="93">
        <v>-42270.989279119502</v>
      </c>
      <c r="Y24" s="93">
        <v>-43635</v>
      </c>
      <c r="Z24" s="93"/>
      <c r="AA24" s="93">
        <v>-60890</v>
      </c>
      <c r="AB24" s="93">
        <v>-14275</v>
      </c>
      <c r="AC24" s="93">
        <v>-2487</v>
      </c>
      <c r="AD24" s="93">
        <v>-19518</v>
      </c>
      <c r="AE24" s="93">
        <v>-24610</v>
      </c>
      <c r="AF24" s="93"/>
      <c r="AG24" s="93">
        <v>-46370</v>
      </c>
      <c r="AH24" s="93">
        <v>-6802.8436134427575</v>
      </c>
      <c r="AI24" s="93">
        <v>-875.04145000000426</v>
      </c>
      <c r="AJ24" s="93">
        <v>-16928.792629550131</v>
      </c>
      <c r="AK24" s="93">
        <v>-21763.541907519189</v>
      </c>
      <c r="AL24" s="93"/>
      <c r="AM24" s="93">
        <v>-27332</v>
      </c>
    </row>
    <row r="25" spans="1:39">
      <c r="B25" s="92" t="s">
        <v>787</v>
      </c>
      <c r="C25" s="92" t="s">
        <v>788</v>
      </c>
      <c r="D25" s="93"/>
      <c r="E25" s="93">
        <v>-727</v>
      </c>
      <c r="F25" s="93">
        <v>-607.09540356487207</v>
      </c>
      <c r="G25" s="93">
        <v>-661.17632364529163</v>
      </c>
      <c r="H25" s="117"/>
      <c r="I25" s="93">
        <v>-767.17999032942953</v>
      </c>
      <c r="J25" s="93">
        <v>-629.62183433434097</v>
      </c>
      <c r="K25" s="93">
        <v>-1741.2018025047175</v>
      </c>
      <c r="L25" s="93">
        <v>-806.07178478024957</v>
      </c>
      <c r="M25" s="93">
        <v>-922.32805057109192</v>
      </c>
      <c r="N25" s="93"/>
      <c r="O25" s="93">
        <v>-716.8766209591497</v>
      </c>
      <c r="P25" s="93">
        <v>-368.83299121496088</v>
      </c>
      <c r="Q25" s="93">
        <v>-386.81049101401521</v>
      </c>
      <c r="R25" s="93">
        <v>-768.23767745980876</v>
      </c>
      <c r="S25" s="93">
        <v>-801.32453593495472</v>
      </c>
      <c r="T25" s="93"/>
      <c r="U25" s="93">
        <v>-788.26903256134824</v>
      </c>
      <c r="V25" s="93">
        <v>-883.85057393687316</v>
      </c>
      <c r="W25" s="93">
        <v>-1179.259820052846</v>
      </c>
      <c r="X25" s="93">
        <v>-802.39534707236965</v>
      </c>
      <c r="Y25" s="93">
        <v>-707.32080027119878</v>
      </c>
      <c r="Z25" s="93"/>
      <c r="AA25" s="93">
        <v>-524.50160718525001</v>
      </c>
      <c r="AB25" s="93">
        <v>-807.01115461841857</v>
      </c>
      <c r="AC25" s="93">
        <v>-775.47152691185408</v>
      </c>
      <c r="AD25" s="93">
        <v>-408.86963466750285</v>
      </c>
      <c r="AE25" s="93">
        <v>-518.55433120872146</v>
      </c>
      <c r="AF25" s="93"/>
      <c r="AG25" s="93">
        <v>-332.43736314067434</v>
      </c>
      <c r="AH25" s="93">
        <v>-657.34696218063982</v>
      </c>
      <c r="AI25" s="93">
        <v>-320.47494334271664</v>
      </c>
      <c r="AJ25" s="93">
        <v>-317.49131768200431</v>
      </c>
      <c r="AK25" s="93">
        <v>-297.78380516657825</v>
      </c>
      <c r="AL25" s="93"/>
      <c r="AM25" s="93">
        <f>AM24/AM21*1000</f>
        <v>-322.74600405506095</v>
      </c>
    </row>
    <row r="26" spans="1:39">
      <c r="B26" s="92" t="s">
        <v>789</v>
      </c>
      <c r="C26" s="92" t="s">
        <v>790</v>
      </c>
      <c r="D26" s="93"/>
      <c r="E26" s="93">
        <v>199</v>
      </c>
      <c r="F26" s="93">
        <v>107.01204017965142</v>
      </c>
      <c r="G26" s="93">
        <v>160.56451447983727</v>
      </c>
      <c r="H26" s="117"/>
      <c r="I26" s="93">
        <v>8.6935216795142196</v>
      </c>
      <c r="J26" s="93">
        <v>212.61704930806991</v>
      </c>
      <c r="K26" s="93">
        <v>-798.52577472767746</v>
      </c>
      <c r="L26" s="93">
        <v>-47.18707486549431</v>
      </c>
      <c r="M26" s="93">
        <v>-232.59871190690046</v>
      </c>
      <c r="N26" s="93"/>
      <c r="O26" s="93">
        <v>-60.015911997396529</v>
      </c>
      <c r="P26" s="93">
        <v>159.71362102036937</v>
      </c>
      <c r="Q26" s="93">
        <v>1616.5587719177245</v>
      </c>
      <c r="R26" s="93">
        <v>-80.668407502470473</v>
      </c>
      <c r="S26" s="93">
        <v>-145.55172916673212</v>
      </c>
      <c r="T26" s="93"/>
      <c r="U26" s="93">
        <v>322.63828187256149</v>
      </c>
      <c r="V26" s="93">
        <v>-105.19402167886881</v>
      </c>
      <c r="W26" s="93">
        <v>798.34269302816733</v>
      </c>
      <c r="X26" s="93">
        <v>359.92123765457188</v>
      </c>
      <c r="Y26" s="93">
        <v>293.01090376308457</v>
      </c>
      <c r="Z26" s="93"/>
      <c r="AA26" s="93">
        <v>411.76606384155332</v>
      </c>
      <c r="AB26" s="93">
        <v>106.8137916312462</v>
      </c>
      <c r="AC26" s="93">
        <v>263.16765931387397</v>
      </c>
      <c r="AD26" s="93">
        <v>782.56701210543633</v>
      </c>
      <c r="AE26" s="93">
        <v>162.49861854049823</v>
      </c>
      <c r="AF26" s="93"/>
      <c r="AG26" s="93">
        <v>219.65746020276589</v>
      </c>
      <c r="AH26" s="93">
        <v>206.69833619919109</v>
      </c>
      <c r="AI26" s="93">
        <v>785.66126047993839</v>
      </c>
      <c r="AJ26" s="93">
        <v>201.25759519405364</v>
      </c>
      <c r="AK26" s="93">
        <v>213.76757090118122</v>
      </c>
      <c r="AL26" s="93"/>
      <c r="AM26" s="93">
        <f>AM23+AM25</f>
        <v>90.853496092479077</v>
      </c>
    </row>
    <row r="27" spans="1:39" ht="14.4" thickBot="1">
      <c r="B27" s="92" t="s">
        <v>791</v>
      </c>
      <c r="C27" s="92" t="s">
        <v>792</v>
      </c>
      <c r="D27" s="211"/>
      <c r="E27" s="211">
        <v>0.22</v>
      </c>
      <c r="F27" s="191">
        <v>0.14985425669072799</v>
      </c>
      <c r="G27" s="191">
        <v>0.19539556394225066</v>
      </c>
      <c r="H27" s="117"/>
      <c r="I27" s="191">
        <f>I26/I23</f>
        <v>1.1204818240288125E-2</v>
      </c>
      <c r="J27" s="191">
        <f>J26/J23</f>
        <v>0.25244268987982355</v>
      </c>
      <c r="K27" s="191">
        <f>K26/K23</f>
        <v>-0.84708399407451918</v>
      </c>
      <c r="L27" s="191">
        <f>L26/L23</f>
        <v>-6.2179504012928113E-2</v>
      </c>
      <c r="M27" s="191">
        <f>M26/M23</f>
        <v>-0.3372318659916333</v>
      </c>
      <c r="N27" s="211"/>
      <c r="O27" s="191">
        <f t="shared" ref="O27:AK27" si="1">O26/O23</f>
        <v>-9.1367791037857707E-2</v>
      </c>
      <c r="P27" s="191">
        <f t="shared" si="1"/>
        <v>0.30217509170082135</v>
      </c>
      <c r="Q27" s="191">
        <f t="shared" si="1"/>
        <v>0.80692002309751176</v>
      </c>
      <c r="R27" s="191">
        <f t="shared" si="1"/>
        <v>-0.1173240443213463</v>
      </c>
      <c r="S27" s="191">
        <f t="shared" si="1"/>
        <v>-0.22195450568321012</v>
      </c>
      <c r="T27" s="211"/>
      <c r="U27" s="191">
        <f t="shared" si="1"/>
        <v>0.29042772306974124</v>
      </c>
      <c r="V27" s="191">
        <f t="shared" si="1"/>
        <v>-0.13509681691346409</v>
      </c>
      <c r="W27" s="191">
        <f t="shared" si="1"/>
        <v>0.40369219180672777</v>
      </c>
      <c r="X27" s="191">
        <f t="shared" si="1"/>
        <v>0.30965852366214558</v>
      </c>
      <c r="Y27" s="191">
        <f t="shared" si="1"/>
        <v>0.29291374309280366</v>
      </c>
      <c r="Z27" s="211"/>
      <c r="AA27" s="191">
        <f t="shared" si="1"/>
        <v>0.43979523867354098</v>
      </c>
      <c r="AB27" s="191">
        <f t="shared" si="1"/>
        <v>0.11688649130187322</v>
      </c>
      <c r="AC27" s="191">
        <f t="shared" si="1"/>
        <v>0.25337736415490836</v>
      </c>
      <c r="AD27" s="191">
        <f t="shared" si="1"/>
        <v>0.65682637362637364</v>
      </c>
      <c r="AE27" s="191">
        <f t="shared" si="1"/>
        <v>0.23859909659055759</v>
      </c>
      <c r="AF27" s="211"/>
      <c r="AG27" s="191">
        <f t="shared" si="1"/>
        <v>0.39786183625584209</v>
      </c>
      <c r="AH27" s="191">
        <f t="shared" si="1"/>
        <v>0.23922164334065657</v>
      </c>
      <c r="AI27" s="191">
        <f t="shared" si="1"/>
        <v>0.71027533296966583</v>
      </c>
      <c r="AJ27" s="191">
        <f t="shared" si="1"/>
        <v>0.38796726161455897</v>
      </c>
      <c r="AK27" s="191">
        <f t="shared" si="1"/>
        <v>0.4178809419776946</v>
      </c>
      <c r="AL27" s="211"/>
      <c r="AM27" s="191">
        <f>AM26/AM23</f>
        <v>0.21966539142351391</v>
      </c>
    </row>
    <row r="28" spans="1:39" ht="14.4" thickBot="1">
      <c r="B28" s="87" t="s">
        <v>793</v>
      </c>
      <c r="C28" s="87" t="s">
        <v>740</v>
      </c>
      <c r="D28" s="196"/>
      <c r="E28" s="51">
        <v>1415</v>
      </c>
      <c r="F28" s="51">
        <v>5358.5746200000367</v>
      </c>
      <c r="G28" s="51">
        <v>3817</v>
      </c>
      <c r="H28" s="278"/>
      <c r="I28" s="51">
        <v>676</v>
      </c>
      <c r="J28" s="51">
        <v>7450</v>
      </c>
      <c r="K28" s="51">
        <v>-300.8916986493623</v>
      </c>
      <c r="L28" s="51">
        <v>-862.4760113506818</v>
      </c>
      <c r="M28" s="51">
        <v>-5609.9187750000001</v>
      </c>
      <c r="N28" s="196"/>
      <c r="O28" s="51">
        <v>-8064.8645546702128</v>
      </c>
      <c r="P28" s="51">
        <v>3316.3412215260128</v>
      </c>
      <c r="Q28" s="51">
        <v>872.91748845399331</v>
      </c>
      <c r="R28" s="51">
        <v>-5226.9598818772629</v>
      </c>
      <c r="S28" s="51">
        <v>-7027.0721374054929</v>
      </c>
      <c r="T28" s="196"/>
      <c r="U28" s="51">
        <v>42784.916681447612</v>
      </c>
      <c r="V28" s="51">
        <v>-1026.0098904448455</v>
      </c>
      <c r="W28" s="51">
        <v>6773.5472489991389</v>
      </c>
      <c r="X28" s="51">
        <v>18961.010720880502</v>
      </c>
      <c r="Y28" s="51">
        <v>18076.000000000007</v>
      </c>
      <c r="Z28" s="196"/>
      <c r="AA28" s="51">
        <v>47802.399999999987</v>
      </c>
      <c r="AB28" s="51">
        <v>1889.3999999999996</v>
      </c>
      <c r="AC28" s="51">
        <v>843.99999999999977</v>
      </c>
      <c r="AD28" s="51">
        <v>37357.000000000007</v>
      </c>
      <c r="AE28" s="51">
        <v>7712.0000000000018</v>
      </c>
      <c r="AF28" s="196"/>
      <c r="AG28" s="51">
        <v>30638.903922758356</v>
      </c>
      <c r="AH28" s="51">
        <v>2139.1084727269226</v>
      </c>
      <c r="AI28" s="51">
        <v>2145.2103599999609</v>
      </c>
      <c r="AJ28" s="51">
        <v>10731.153591968585</v>
      </c>
      <c r="AK28" s="51">
        <v>15623.211897550806</v>
      </c>
      <c r="AL28" s="196"/>
      <c r="AM28" s="51">
        <f>AM22+AM24</f>
        <v>7694</v>
      </c>
    </row>
    <row r="29" spans="1:39">
      <c r="D29" s="23"/>
      <c r="E29" s="23"/>
      <c r="F29" s="23"/>
      <c r="G29" s="23"/>
      <c r="I29" s="23"/>
      <c r="J29" s="23"/>
      <c r="K29" s="23"/>
      <c r="L29" s="23"/>
      <c r="M29" s="23"/>
      <c r="N29" s="23"/>
      <c r="O29" s="23"/>
      <c r="P29" s="23"/>
      <c r="Q29" s="23"/>
      <c r="R29" s="23"/>
      <c r="S29" s="23"/>
      <c r="T29" s="23"/>
      <c r="U29" s="23"/>
      <c r="V29" s="23"/>
      <c r="W29" s="23"/>
      <c r="X29" s="23"/>
      <c r="Y29" s="23"/>
      <c r="Z29" s="23"/>
      <c r="AA29" s="23"/>
      <c r="AB29" s="23"/>
      <c r="AC29" s="23"/>
      <c r="AD29" s="23"/>
      <c r="AE29" s="23"/>
      <c r="AF29" s="23"/>
      <c r="AH29" s="193"/>
      <c r="AI29" s="193"/>
      <c r="AJ29" s="193"/>
      <c r="AK29" s="193"/>
      <c r="AL29" s="193"/>
      <c r="AM29" s="193"/>
    </row>
    <row r="30" spans="1:39" s="238" customFormat="1" ht="48">
      <c r="A30" s="19"/>
      <c r="B30" s="235" t="s">
        <v>761</v>
      </c>
      <c r="C30" s="235"/>
      <c r="D30" s="270"/>
      <c r="E30" s="236" t="s">
        <v>200</v>
      </c>
      <c r="F30" s="236" t="s">
        <v>201</v>
      </c>
      <c r="G30" s="236" t="s">
        <v>202</v>
      </c>
      <c r="H30" s="234"/>
      <c r="I30" s="236">
        <v>2025</v>
      </c>
      <c r="J30" s="236" t="s">
        <v>203</v>
      </c>
      <c r="K30" s="236" t="s">
        <v>204</v>
      </c>
      <c r="L30" s="236" t="s">
        <v>205</v>
      </c>
      <c r="M30" s="236" t="s">
        <v>206</v>
      </c>
      <c r="N30" s="237"/>
      <c r="O30" s="236">
        <v>2024</v>
      </c>
      <c r="P30" s="236" t="s">
        <v>208</v>
      </c>
      <c r="Q30" s="236" t="s">
        <v>209</v>
      </c>
      <c r="R30" s="236" t="s">
        <v>210</v>
      </c>
      <c r="S30" s="236" t="s">
        <v>211</v>
      </c>
      <c r="T30" s="237"/>
      <c r="U30" s="236">
        <v>2023</v>
      </c>
      <c r="V30" s="236" t="s">
        <v>212</v>
      </c>
      <c r="W30" s="236" t="s">
        <v>213</v>
      </c>
      <c r="X30" s="236" t="s">
        <v>214</v>
      </c>
      <c r="Y30" s="236" t="s">
        <v>215</v>
      </c>
      <c r="Z30" s="237"/>
      <c r="AA30" s="236">
        <v>2022</v>
      </c>
      <c r="AB30" s="236" t="s">
        <v>216</v>
      </c>
      <c r="AC30" s="236" t="s">
        <v>217</v>
      </c>
      <c r="AD30" s="236" t="s">
        <v>218</v>
      </c>
      <c r="AE30" s="236" t="s">
        <v>219</v>
      </c>
      <c r="AF30" s="237"/>
      <c r="AG30" s="236">
        <v>2021</v>
      </c>
      <c r="AH30" s="236" t="s">
        <v>220</v>
      </c>
      <c r="AI30" s="236" t="s">
        <v>221</v>
      </c>
      <c r="AJ30" s="236" t="s">
        <v>222</v>
      </c>
      <c r="AK30" s="236" t="s">
        <v>223</v>
      </c>
      <c r="AL30" s="237"/>
      <c r="AM30" s="236">
        <v>2020</v>
      </c>
    </row>
    <row r="31" spans="1:39" s="244" customFormat="1" ht="48" hidden="1">
      <c r="A31" s="121"/>
      <c r="B31" s="239"/>
      <c r="C31" s="239" t="s">
        <v>779</v>
      </c>
      <c r="D31" s="270"/>
      <c r="E31" s="270"/>
      <c r="F31" s="240" t="s">
        <v>269</v>
      </c>
      <c r="G31" s="240" t="s">
        <v>270</v>
      </c>
      <c r="H31" s="234"/>
      <c r="I31" s="240">
        <v>2025</v>
      </c>
      <c r="J31" s="240" t="s">
        <v>611</v>
      </c>
      <c r="K31" s="240" t="s">
        <v>271</v>
      </c>
      <c r="L31" s="240" t="s">
        <v>272</v>
      </c>
      <c r="M31" s="240" t="s">
        <v>273</v>
      </c>
      <c r="N31" s="241"/>
      <c r="O31" s="240">
        <v>2024</v>
      </c>
      <c r="P31" s="240" t="s">
        <v>274</v>
      </c>
      <c r="Q31" s="242" t="s">
        <v>275</v>
      </c>
      <c r="R31" s="242" t="s">
        <v>276</v>
      </c>
      <c r="S31" s="242" t="s">
        <v>277</v>
      </c>
      <c r="T31" s="241"/>
      <c r="U31" s="242">
        <v>2023</v>
      </c>
      <c r="V31" s="242" t="s">
        <v>278</v>
      </c>
      <c r="W31" s="242" t="s">
        <v>279</v>
      </c>
      <c r="X31" s="242" t="s">
        <v>280</v>
      </c>
      <c r="Y31" s="242" t="s">
        <v>281</v>
      </c>
      <c r="Z31" s="241"/>
      <c r="AA31" s="242">
        <v>2022</v>
      </c>
      <c r="AB31" s="242" t="s">
        <v>282</v>
      </c>
      <c r="AC31" s="242" t="s">
        <v>283</v>
      </c>
      <c r="AD31" s="242" t="s">
        <v>284</v>
      </c>
      <c r="AE31" s="242" t="s">
        <v>285</v>
      </c>
      <c r="AF31" s="241"/>
      <c r="AG31" s="240">
        <v>2021</v>
      </c>
      <c r="AH31" s="240" t="s">
        <v>286</v>
      </c>
      <c r="AI31" s="240" t="s">
        <v>287</v>
      </c>
      <c r="AJ31" s="240" t="s">
        <v>288</v>
      </c>
      <c r="AK31" s="240" t="s">
        <v>289</v>
      </c>
      <c r="AL31" s="243"/>
      <c r="AM31" s="240">
        <v>2020</v>
      </c>
    </row>
    <row r="32" spans="1:39">
      <c r="B32" s="92" t="s">
        <v>780</v>
      </c>
      <c r="C32" s="92" t="s">
        <v>781</v>
      </c>
      <c r="D32" s="93"/>
      <c r="E32" s="93">
        <v>2026</v>
      </c>
      <c r="F32" s="93">
        <v>754.53999999999985</v>
      </c>
      <c r="G32" s="93">
        <v>749.1</v>
      </c>
      <c r="H32" s="117"/>
      <c r="I32" s="93">
        <v>3100.22343</v>
      </c>
      <c r="J32" s="93">
        <v>999.26440000000002</v>
      </c>
      <c r="K32" s="93">
        <v>1204.5204000000001</v>
      </c>
      <c r="L32" s="93">
        <v>801.82882999999993</v>
      </c>
      <c r="M32" s="93">
        <v>94.609800000000007</v>
      </c>
      <c r="N32" s="93"/>
      <c r="O32" s="93">
        <v>5303.4387500000003</v>
      </c>
      <c r="P32" s="93">
        <v>2970.8390700000004</v>
      </c>
      <c r="Q32" s="93">
        <v>0</v>
      </c>
      <c r="R32" s="93">
        <v>2164.5496799999996</v>
      </c>
      <c r="S32" s="93">
        <v>168.05</v>
      </c>
      <c r="T32" s="93"/>
      <c r="U32" s="93">
        <v>3114.38517</v>
      </c>
      <c r="V32" s="93">
        <v>635.48</v>
      </c>
      <c r="W32" s="93">
        <v>1352.6401700000001</v>
      </c>
      <c r="X32" s="93">
        <v>980</v>
      </c>
      <c r="Y32" s="93">
        <v>146.26499999999999</v>
      </c>
      <c r="Z32" s="93"/>
      <c r="AA32" s="93">
        <v>3953.1414999999997</v>
      </c>
      <c r="AB32" s="93">
        <v>940.51699999999983</v>
      </c>
      <c r="AC32" s="93">
        <v>1049.644</v>
      </c>
      <c r="AD32" s="93">
        <v>375.00000000000023</v>
      </c>
      <c r="AE32" s="93">
        <v>1587.9804999999999</v>
      </c>
      <c r="AF32" s="93"/>
      <c r="AG32" s="93">
        <v>3812.422</v>
      </c>
      <c r="AH32" s="93">
        <v>1322.3600000000001</v>
      </c>
      <c r="AI32" s="93">
        <v>1194.48</v>
      </c>
      <c r="AJ32" s="93">
        <v>320.86</v>
      </c>
      <c r="AK32" s="93">
        <v>974.72199999999998</v>
      </c>
      <c r="AL32" s="93"/>
      <c r="AM32" s="93">
        <v>1555.35</v>
      </c>
    </row>
    <row r="33" spans="1:39">
      <c r="B33" s="92" t="s">
        <v>782</v>
      </c>
      <c r="C33" s="92" t="s">
        <v>364</v>
      </c>
      <c r="D33" s="93"/>
      <c r="E33" s="93">
        <v>3380</v>
      </c>
      <c r="F33" s="93">
        <v>2277.8437600000002</v>
      </c>
      <c r="G33" s="93">
        <v>2889.8545800000015</v>
      </c>
      <c r="H33" s="117"/>
      <c r="I33" s="93">
        <v>7039.66374</v>
      </c>
      <c r="J33" s="93">
        <v>1730.1636899999994</v>
      </c>
      <c r="K33" s="93">
        <v>3477.1879900000008</v>
      </c>
      <c r="L33" s="93">
        <v>1591.0119799999998</v>
      </c>
      <c r="M33" s="93">
        <v>241.30007999999998</v>
      </c>
      <c r="N33" s="93"/>
      <c r="O33" s="93">
        <v>11301.546020000003</v>
      </c>
      <c r="P33" s="93">
        <v>7175.8329500000027</v>
      </c>
      <c r="Q33" s="93">
        <v>0</v>
      </c>
      <c r="R33" s="93">
        <v>3489.3057700000004</v>
      </c>
      <c r="S33" s="93">
        <v>636.13830000000007</v>
      </c>
      <c r="T33" s="93"/>
      <c r="U33" s="93">
        <v>12483.452794312674</v>
      </c>
      <c r="V33" s="93">
        <v>3231.8342700000048</v>
      </c>
      <c r="W33" s="93">
        <v>7312.6185243126693</v>
      </c>
      <c r="X33" s="93">
        <v>1621</v>
      </c>
      <c r="Y33" s="93">
        <v>318</v>
      </c>
      <c r="Z33" s="93"/>
      <c r="AA33" s="93">
        <v>11083</v>
      </c>
      <c r="AB33" s="93">
        <v>2249</v>
      </c>
      <c r="AC33" s="93">
        <v>2811</v>
      </c>
      <c r="AD33" s="93">
        <v>1245</v>
      </c>
      <c r="AE33" s="93">
        <v>4778</v>
      </c>
      <c r="AF33" s="93"/>
      <c r="AG33" s="93">
        <v>17644.29188999999</v>
      </c>
      <c r="AH33" s="93">
        <v>4451.6251799999936</v>
      </c>
      <c r="AI33" s="93">
        <v>6008.6111900000033</v>
      </c>
      <c r="AJ33" s="93">
        <v>1032.3960199999992</v>
      </c>
      <c r="AK33" s="93">
        <v>6151.6594999999934</v>
      </c>
      <c r="AL33" s="93"/>
      <c r="AM33" s="93">
        <v>3180</v>
      </c>
    </row>
    <row r="34" spans="1:39">
      <c r="B34" s="92" t="s">
        <v>783</v>
      </c>
      <c r="C34" s="92" t="s">
        <v>784</v>
      </c>
      <c r="D34" s="93"/>
      <c r="E34" s="93">
        <v>1668</v>
      </c>
      <c r="F34" s="93">
        <v>3018.8509025366461</v>
      </c>
      <c r="G34" s="93">
        <v>3857.7687625150202</v>
      </c>
      <c r="H34" s="117"/>
      <c r="I34" s="93">
        <v>2270.6956124126837</v>
      </c>
      <c r="J34" s="93">
        <v>1731.4373353038488</v>
      </c>
      <c r="K34" s="93">
        <v>2886.78214997438</v>
      </c>
      <c r="L34" s="93">
        <v>1984.2289532043887</v>
      </c>
      <c r="M34" s="93">
        <v>2550.476589105991</v>
      </c>
      <c r="N34" s="93"/>
      <c r="O34" s="93">
        <v>2130.9845465831022</v>
      </c>
      <c r="P34" s="93">
        <v>2415.4229767821121</v>
      </c>
      <c r="Q34" s="93">
        <v>0</v>
      </c>
      <c r="R34" s="93">
        <v>1612.0238783338993</v>
      </c>
      <c r="S34" s="93">
        <v>3785.4108896161856</v>
      </c>
      <c r="T34" s="93"/>
      <c r="U34" s="93">
        <v>4008.3201379721036</v>
      </c>
      <c r="V34" s="93">
        <v>5085.6585101026067</v>
      </c>
      <c r="W34" s="93">
        <v>5406.1816930312434</v>
      </c>
      <c r="X34" s="93">
        <v>1654.0816326530612</v>
      </c>
      <c r="Y34" s="93">
        <v>2174.1359860527132</v>
      </c>
      <c r="Z34" s="93"/>
      <c r="AA34" s="93">
        <v>2803.5930411294412</v>
      </c>
      <c r="AB34" s="93">
        <v>2391.2380105835409</v>
      </c>
      <c r="AC34" s="93">
        <v>2678.0508439051719</v>
      </c>
      <c r="AD34" s="93">
        <v>3319.9999999999982</v>
      </c>
      <c r="AE34" s="93">
        <v>3008.853068409845</v>
      </c>
      <c r="AF34" s="93"/>
      <c r="AG34" s="93">
        <v>4628.1056740308359</v>
      </c>
      <c r="AH34" s="93">
        <v>3366.4245591215654</v>
      </c>
      <c r="AI34" s="93">
        <v>5030.3154427031031</v>
      </c>
      <c r="AJ34" s="93">
        <v>3217.5902885993864</v>
      </c>
      <c r="AK34" s="93">
        <v>6311.1938583514002</v>
      </c>
      <c r="AL34" s="93"/>
      <c r="AM34" s="93">
        <f>IFERROR(AM33/AM32*1000,0)</f>
        <v>2044.5558877423089</v>
      </c>
    </row>
    <row r="35" spans="1:39">
      <c r="B35" s="92" t="s">
        <v>785</v>
      </c>
      <c r="C35" s="92" t="s">
        <v>786</v>
      </c>
      <c r="D35" s="93"/>
      <c r="E35" s="93">
        <v>-4458</v>
      </c>
      <c r="F35" s="93">
        <v>-1760</v>
      </c>
      <c r="G35" s="93">
        <v>-3294.10167</v>
      </c>
      <c r="H35" s="117"/>
      <c r="I35" s="93">
        <v>-6954.71</v>
      </c>
      <c r="J35" s="93">
        <v>-2028.1568599999973</v>
      </c>
      <c r="K35" s="93">
        <v>-2853.828140000001</v>
      </c>
      <c r="L35" s="93">
        <v>-1667.873170000001</v>
      </c>
      <c r="M35" s="93">
        <v>-404.85042000000004</v>
      </c>
      <c r="N35" s="93"/>
      <c r="O35" s="93">
        <v>-12437</v>
      </c>
      <c r="P35" s="93">
        <v>-7348.7638199999919</v>
      </c>
      <c r="Q35" s="93">
        <v>0</v>
      </c>
      <c r="R35" s="93">
        <v>-4793.6604899999993</v>
      </c>
      <c r="S35" s="93">
        <v>-294.98719999999997</v>
      </c>
      <c r="T35" s="93"/>
      <c r="U35" s="93">
        <v>-8693</v>
      </c>
      <c r="V35" s="93">
        <v>-658.69548999999824</v>
      </c>
      <c r="W35" s="93">
        <v>-5945.053259999997</v>
      </c>
      <c r="X35" s="93">
        <v>-1788.1866178070604</v>
      </c>
      <c r="Y35" s="93">
        <v>-300.77</v>
      </c>
      <c r="Z35" s="93"/>
      <c r="AA35" s="93">
        <v>-12315</v>
      </c>
      <c r="AB35" s="93">
        <v>-6268</v>
      </c>
      <c r="AC35" s="93">
        <v>-2772</v>
      </c>
      <c r="AD35" s="93">
        <v>-400</v>
      </c>
      <c r="AE35" s="93">
        <v>-2875</v>
      </c>
      <c r="AF35" s="93"/>
      <c r="AG35" s="93">
        <v>-10051</v>
      </c>
      <c r="AH35" s="93">
        <v>-4516.2245900000034</v>
      </c>
      <c r="AI35" s="93">
        <v>-1649.7077300000005</v>
      </c>
      <c r="AJ35" s="93">
        <v>-709.78887000000077</v>
      </c>
      <c r="AK35" s="93">
        <v>-3175.1892400000002</v>
      </c>
      <c r="AL35" s="93"/>
      <c r="AM35" s="93">
        <v>-6835</v>
      </c>
    </row>
    <row r="36" spans="1:39">
      <c r="B36" s="92" t="s">
        <v>787</v>
      </c>
      <c r="C36" s="92" t="s">
        <v>788</v>
      </c>
      <c r="D36" s="93"/>
      <c r="E36" s="93">
        <v>-2200</v>
      </c>
      <c r="F36" s="93">
        <v>-2332.5469822673422</v>
      </c>
      <c r="G36" s="93">
        <v>-4397.4124549459357</v>
      </c>
      <c r="H36" s="117"/>
      <c r="I36" s="93">
        <v>-2243.2931551646266</v>
      </c>
      <c r="J36" s="93">
        <v>-2029.6498704446963</v>
      </c>
      <c r="K36" s="93">
        <v>-2369.2650950536004</v>
      </c>
      <c r="L36" s="93">
        <v>-2080.0863071985091</v>
      </c>
      <c r="M36" s="93">
        <v>-4279.1594528262403</v>
      </c>
      <c r="N36" s="93"/>
      <c r="O36" s="93">
        <v>-2345.0822355589571</v>
      </c>
      <c r="P36" s="93">
        <v>-2473.6324138890468</v>
      </c>
      <c r="Q36" s="93">
        <v>0</v>
      </c>
      <c r="R36" s="93">
        <v>-2214.6225306318679</v>
      </c>
      <c r="S36" s="93">
        <v>-1755.3537637607851</v>
      </c>
      <c r="T36" s="93"/>
      <c r="U36" s="93">
        <v>-2791.241136047408</v>
      </c>
      <c r="V36" s="93">
        <v>-1036.5322118713384</v>
      </c>
      <c r="W36" s="93">
        <v>-4395.147646694536</v>
      </c>
      <c r="X36" s="93">
        <v>-1824.6802222521026</v>
      </c>
      <c r="Y36" s="93">
        <v>-2056.3361022801078</v>
      </c>
      <c r="Z36" s="93"/>
      <c r="AA36" s="93">
        <v>-3115.2439142388403</v>
      </c>
      <c r="AB36" s="93">
        <v>-6664.4196755614212</v>
      </c>
      <c r="AC36" s="93">
        <v>-2640.8953892938939</v>
      </c>
      <c r="AD36" s="93">
        <v>-1066.6666666666661</v>
      </c>
      <c r="AE36" s="93">
        <v>-1810.4756324148818</v>
      </c>
      <c r="AF36" s="93"/>
      <c r="AG36" s="93">
        <v>-2636.38180663106</v>
      </c>
      <c r="AH36" s="93">
        <v>-3415.2761653407565</v>
      </c>
      <c r="AI36" s="93">
        <v>-1381.1095455763182</v>
      </c>
      <c r="AJ36" s="93">
        <v>-2212.1450788505913</v>
      </c>
      <c r="AK36" s="93">
        <v>-3257.5331633019468</v>
      </c>
      <c r="AL36" s="93"/>
      <c r="AM36" s="93">
        <f>AM35/AM32*1000</f>
        <v>-4394.5092744398371</v>
      </c>
    </row>
    <row r="37" spans="1:39">
      <c r="B37" s="92" t="s">
        <v>789</v>
      </c>
      <c r="C37" s="92" t="s">
        <v>790</v>
      </c>
      <c r="D37" s="93"/>
      <c r="E37" s="93">
        <v>-532</v>
      </c>
      <c r="F37" s="93">
        <v>686.30392026930394</v>
      </c>
      <c r="G37" s="93">
        <v>-539.64369243091551</v>
      </c>
      <c r="H37" s="117"/>
      <c r="I37" s="93">
        <v>27.40245724805709</v>
      </c>
      <c r="J37" s="93">
        <v>-298.21253514084742</v>
      </c>
      <c r="K37" s="93">
        <v>517.51705492077963</v>
      </c>
      <c r="L37" s="93">
        <v>-95.857353994120331</v>
      </c>
      <c r="M37" s="93">
        <v>-1728.6828637202493</v>
      </c>
      <c r="N37" s="93"/>
      <c r="O37" s="93">
        <v>-214.09768897585491</v>
      </c>
      <c r="P37" s="93">
        <v>-58.209437106934729</v>
      </c>
      <c r="Q37" s="93">
        <v>0</v>
      </c>
      <c r="R37" s="93">
        <v>-602.59865229796856</v>
      </c>
      <c r="S37" s="93">
        <v>2030.0571258554005</v>
      </c>
      <c r="T37" s="93"/>
      <c r="U37" s="93">
        <v>1217.0790019246956</v>
      </c>
      <c r="V37" s="93">
        <v>4049.1262982312683</v>
      </c>
      <c r="W37" s="93">
        <v>1011.0340463367074</v>
      </c>
      <c r="X37" s="93">
        <v>-170.59858959904136</v>
      </c>
      <c r="Y37" s="93">
        <v>117.79988377260543</v>
      </c>
      <c r="Z37" s="93"/>
      <c r="AA37" s="93">
        <v>-311.65087310939907</v>
      </c>
      <c r="AB37" s="93">
        <v>-4273.1816649778802</v>
      </c>
      <c r="AC37" s="93">
        <v>37.155454611277946</v>
      </c>
      <c r="AD37" s="93">
        <v>2253.3333333333321</v>
      </c>
      <c r="AE37" s="93">
        <v>1198.3774359949632</v>
      </c>
      <c r="AF37" s="93"/>
      <c r="AG37" s="93">
        <v>1991.7238673997758</v>
      </c>
      <c r="AH37" s="93">
        <v>-48.851606219191126</v>
      </c>
      <c r="AI37" s="93">
        <v>3649.2058971267852</v>
      </c>
      <c r="AJ37" s="93">
        <v>1005.4452097487952</v>
      </c>
      <c r="AK37" s="93">
        <v>3053.6606950494534</v>
      </c>
      <c r="AL37" s="93"/>
      <c r="AM37" s="93">
        <f>AM34+AM36</f>
        <v>-2349.953386697528</v>
      </c>
    </row>
    <row r="38" spans="1:39" ht="14.4" thickBot="1">
      <c r="B38" s="92" t="s">
        <v>791</v>
      </c>
      <c r="C38" s="92" t="s">
        <v>792</v>
      </c>
      <c r="D38" s="211"/>
      <c r="E38" s="211">
        <v>-0.32</v>
      </c>
      <c r="F38" s="191">
        <v>0.22733945545062334</v>
      </c>
      <c r="G38" s="191">
        <v>-0.13988492459021887</v>
      </c>
      <c r="H38" s="117"/>
      <c r="I38" s="191">
        <f>I37/I34</f>
        <v>1.2067869025800926E-2</v>
      </c>
      <c r="J38" s="191">
        <f>J37/J34</f>
        <v>-0.17223409075241772</v>
      </c>
      <c r="K38" s="191">
        <f>K37/K34</f>
        <v>0.17927125360858026</v>
      </c>
      <c r="L38" s="191">
        <f>L37/L34</f>
        <v>-4.8309623664808198E-2</v>
      </c>
      <c r="M38" s="191">
        <f>M37/M34</f>
        <v>-0.67778817147511949</v>
      </c>
      <c r="N38" s="211"/>
      <c r="O38" s="191">
        <f t="shared" ref="O38:AK38" si="2">O37/O34</f>
        <v>-0.1004689073504296</v>
      </c>
      <c r="P38" s="191">
        <f t="shared" si="2"/>
        <v>-2.4099065739816228E-2</v>
      </c>
      <c r="Q38" s="93">
        <v>0</v>
      </c>
      <c r="R38" s="191">
        <f t="shared" si="2"/>
        <v>-0.37381496663733166</v>
      </c>
      <c r="S38" s="191">
        <f t="shared" si="2"/>
        <v>0.536284484050088</v>
      </c>
      <c r="T38" s="211"/>
      <c r="U38" s="191">
        <f t="shared" si="2"/>
        <v>0.30363817260874837</v>
      </c>
      <c r="V38" s="191">
        <f t="shared" si="2"/>
        <v>0.79618525117007399</v>
      </c>
      <c r="W38" s="191">
        <f t="shared" si="2"/>
        <v>0.18701444082798133</v>
      </c>
      <c r="X38" s="191">
        <f t="shared" si="2"/>
        <v>-0.10313795052872334</v>
      </c>
      <c r="Y38" s="191">
        <f t="shared" si="2"/>
        <v>5.418238993710732E-2</v>
      </c>
      <c r="Z38" s="211"/>
      <c r="AA38" s="191">
        <f t="shared" si="2"/>
        <v>-0.11116123793196783</v>
      </c>
      <c r="AB38" s="191">
        <f t="shared" si="2"/>
        <v>-1.7870164517563365</v>
      </c>
      <c r="AC38" s="191">
        <f t="shared" si="2"/>
        <v>1.3874066168623345E-2</v>
      </c>
      <c r="AD38" s="191">
        <f t="shared" si="2"/>
        <v>0.67871485943775101</v>
      </c>
      <c r="AE38" s="191">
        <f t="shared" si="2"/>
        <v>0.39828380075345327</v>
      </c>
      <c r="AF38" s="211"/>
      <c r="AG38" s="191">
        <f t="shared" si="2"/>
        <v>0.43035401688766745</v>
      </c>
      <c r="AH38" s="191">
        <f t="shared" si="2"/>
        <v>-1.4511421646691664E-2</v>
      </c>
      <c r="AI38" s="191">
        <f t="shared" si="2"/>
        <v>0.72544275576599593</v>
      </c>
      <c r="AJ38" s="191">
        <f t="shared" si="2"/>
        <v>0.31248391484500171</v>
      </c>
      <c r="AK38" s="191">
        <f t="shared" si="2"/>
        <v>0.48384834368677204</v>
      </c>
      <c r="AL38" s="211"/>
      <c r="AM38" s="191">
        <f>AM37/AM34</f>
        <v>-1.14937106918239</v>
      </c>
    </row>
    <row r="39" spans="1:39" ht="14.4" thickBot="1">
      <c r="B39" s="87" t="s">
        <v>793</v>
      </c>
      <c r="C39" s="87" t="s">
        <v>740</v>
      </c>
      <c r="D39" s="196"/>
      <c r="E39" s="51">
        <v>-1078</v>
      </c>
      <c r="F39" s="51">
        <v>517.84376000000043</v>
      </c>
      <c r="G39" s="51">
        <v>-404.24708999999882</v>
      </c>
      <c r="H39" s="278"/>
      <c r="I39" s="51">
        <v>85</v>
      </c>
      <c r="J39" s="51">
        <v>-298</v>
      </c>
      <c r="K39" s="51">
        <v>623.35984999999948</v>
      </c>
      <c r="L39" s="51">
        <v>-76.861190000001329</v>
      </c>
      <c r="M39" s="51">
        <v>-163.55034000000006</v>
      </c>
      <c r="N39" s="196"/>
      <c r="O39" s="51">
        <v>-1135.4539799999968</v>
      </c>
      <c r="P39" s="51">
        <v>-172.93086999998948</v>
      </c>
      <c r="Q39" s="51">
        <v>0</v>
      </c>
      <c r="R39" s="51">
        <v>-1304.3547199999989</v>
      </c>
      <c r="S39" s="51">
        <v>341.1511000000001</v>
      </c>
      <c r="T39" s="196"/>
      <c r="U39" s="51">
        <v>3790.4527943126736</v>
      </c>
      <c r="V39" s="51">
        <v>2573.1387800000061</v>
      </c>
      <c r="W39" s="51">
        <v>1367.5652643126721</v>
      </c>
      <c r="X39" s="51">
        <v>-167.18661780706054</v>
      </c>
      <c r="Y39" s="51">
        <v>17.230000000000132</v>
      </c>
      <c r="Z39" s="196"/>
      <c r="AA39" s="51">
        <v>-1231.9999999999995</v>
      </c>
      <c r="AB39" s="51">
        <v>-4019.0000000000005</v>
      </c>
      <c r="AC39" s="51">
        <v>39.000000000000227</v>
      </c>
      <c r="AD39" s="51">
        <v>845</v>
      </c>
      <c r="AE39" s="51">
        <v>1902.9999999999995</v>
      </c>
      <c r="AF39" s="196"/>
      <c r="AG39" s="51">
        <v>7593.2918899999895</v>
      </c>
      <c r="AH39" s="51">
        <v>-64.599410000009811</v>
      </c>
      <c r="AI39" s="51">
        <v>4358.9034600000032</v>
      </c>
      <c r="AJ39" s="51">
        <v>322.60714999999846</v>
      </c>
      <c r="AK39" s="51">
        <v>2976.4702599999932</v>
      </c>
      <c r="AL39" s="196"/>
      <c r="AM39" s="51">
        <f>AM33+AM35</f>
        <v>-3655</v>
      </c>
    </row>
    <row r="40" spans="1:39">
      <c r="D40" s="23"/>
      <c r="E40" s="23"/>
      <c r="F40" s="23"/>
      <c r="G40" s="23"/>
      <c r="I40" s="23"/>
      <c r="J40" s="23"/>
      <c r="K40" s="23"/>
      <c r="L40" s="23"/>
      <c r="M40" s="23"/>
      <c r="N40" s="23"/>
      <c r="O40" s="23"/>
      <c r="P40" s="23"/>
      <c r="Q40" s="23"/>
      <c r="R40" s="23"/>
      <c r="S40" s="23"/>
      <c r="T40" s="23"/>
      <c r="U40" s="23"/>
      <c r="V40" s="23"/>
      <c r="W40" s="23"/>
      <c r="X40" s="23"/>
      <c r="Y40" s="23"/>
      <c r="Z40" s="23"/>
      <c r="AA40" s="23"/>
      <c r="AB40" s="23"/>
      <c r="AC40" s="23"/>
      <c r="AD40" s="23"/>
      <c r="AE40" s="23"/>
      <c r="AF40" s="23"/>
      <c r="AH40" s="193"/>
      <c r="AI40" s="193"/>
      <c r="AJ40" s="193"/>
      <c r="AK40" s="193"/>
      <c r="AL40" s="193"/>
      <c r="AM40" s="193"/>
    </row>
    <row r="41" spans="1:39" s="238" customFormat="1" ht="48">
      <c r="A41" s="19"/>
      <c r="B41" s="235" t="s">
        <v>745</v>
      </c>
      <c r="C41" s="235"/>
      <c r="D41" s="270"/>
      <c r="E41" s="236" t="s">
        <v>200</v>
      </c>
      <c r="F41" s="236" t="s">
        <v>201</v>
      </c>
      <c r="G41" s="236" t="s">
        <v>202</v>
      </c>
      <c r="H41" s="234"/>
      <c r="I41" s="236">
        <v>2025</v>
      </c>
      <c r="J41" s="236" t="s">
        <v>203</v>
      </c>
      <c r="K41" s="236" t="s">
        <v>204</v>
      </c>
      <c r="L41" s="236" t="s">
        <v>205</v>
      </c>
      <c r="M41" s="236" t="s">
        <v>206</v>
      </c>
      <c r="N41" s="237"/>
      <c r="O41" s="236">
        <v>2024</v>
      </c>
      <c r="P41" s="236" t="s">
        <v>208</v>
      </c>
      <c r="Q41" s="236" t="s">
        <v>209</v>
      </c>
      <c r="R41" s="236" t="s">
        <v>210</v>
      </c>
      <c r="S41" s="236" t="s">
        <v>211</v>
      </c>
      <c r="T41" s="237"/>
      <c r="U41" s="236">
        <v>2023</v>
      </c>
      <c r="V41" s="236" t="s">
        <v>212</v>
      </c>
      <c r="W41" s="236" t="s">
        <v>213</v>
      </c>
      <c r="X41" s="236" t="s">
        <v>214</v>
      </c>
      <c r="Y41" s="236" t="s">
        <v>215</v>
      </c>
      <c r="Z41" s="237"/>
      <c r="AA41" s="236">
        <v>2022</v>
      </c>
      <c r="AB41" s="236" t="s">
        <v>216</v>
      </c>
      <c r="AC41" s="236" t="s">
        <v>217</v>
      </c>
      <c r="AD41" s="236" t="s">
        <v>218</v>
      </c>
      <c r="AE41" s="236" t="s">
        <v>219</v>
      </c>
      <c r="AF41" s="237"/>
      <c r="AG41" s="236">
        <v>2021</v>
      </c>
      <c r="AH41" s="236" t="s">
        <v>220</v>
      </c>
      <c r="AI41" s="236" t="s">
        <v>221</v>
      </c>
      <c r="AJ41" s="236" t="s">
        <v>222</v>
      </c>
      <c r="AK41" s="236" t="s">
        <v>223</v>
      </c>
      <c r="AL41" s="237"/>
      <c r="AM41" s="236">
        <v>2020</v>
      </c>
    </row>
    <row r="42" spans="1:39" s="244" customFormat="1" ht="48" hidden="1">
      <c r="A42" s="121"/>
      <c r="B42" s="239"/>
      <c r="C42" s="239" t="s">
        <v>779</v>
      </c>
      <c r="D42" s="270"/>
      <c r="E42" s="270"/>
      <c r="F42" s="240" t="s">
        <v>269</v>
      </c>
      <c r="G42" s="240" t="s">
        <v>270</v>
      </c>
      <c r="H42" s="234"/>
      <c r="I42" s="240">
        <v>2025</v>
      </c>
      <c r="J42" s="240" t="s">
        <v>611</v>
      </c>
      <c r="K42" s="240" t="s">
        <v>271</v>
      </c>
      <c r="L42" s="240" t="s">
        <v>272</v>
      </c>
      <c r="M42" s="240" t="s">
        <v>273</v>
      </c>
      <c r="N42" s="241"/>
      <c r="O42" s="240">
        <v>2024</v>
      </c>
      <c r="P42" s="240" t="s">
        <v>274</v>
      </c>
      <c r="Q42" s="242" t="s">
        <v>275</v>
      </c>
      <c r="R42" s="242" t="s">
        <v>276</v>
      </c>
      <c r="S42" s="242" t="s">
        <v>277</v>
      </c>
      <c r="T42" s="241"/>
      <c r="U42" s="242">
        <v>2023</v>
      </c>
      <c r="V42" s="242" t="s">
        <v>278</v>
      </c>
      <c r="W42" s="242" t="s">
        <v>279</v>
      </c>
      <c r="X42" s="242" t="s">
        <v>280</v>
      </c>
      <c r="Y42" s="242" t="s">
        <v>281</v>
      </c>
      <c r="Z42" s="241"/>
      <c r="AA42" s="242">
        <v>2022</v>
      </c>
      <c r="AB42" s="242" t="s">
        <v>282</v>
      </c>
      <c r="AC42" s="242" t="s">
        <v>283</v>
      </c>
      <c r="AD42" s="242" t="s">
        <v>284</v>
      </c>
      <c r="AE42" s="242" t="s">
        <v>285</v>
      </c>
      <c r="AF42" s="241"/>
      <c r="AG42" s="240">
        <v>2021</v>
      </c>
      <c r="AH42" s="240" t="s">
        <v>286</v>
      </c>
      <c r="AI42" s="240" t="s">
        <v>287</v>
      </c>
      <c r="AJ42" s="240" t="s">
        <v>288</v>
      </c>
      <c r="AK42" s="240" t="s">
        <v>289</v>
      </c>
      <c r="AL42" s="243"/>
      <c r="AM42" s="240">
        <v>2020</v>
      </c>
    </row>
    <row r="43" spans="1:39">
      <c r="B43" s="92" t="s">
        <v>780</v>
      </c>
      <c r="C43" s="92" t="s">
        <v>781</v>
      </c>
      <c r="D43" s="93"/>
      <c r="E43" s="93" t="s">
        <v>76</v>
      </c>
      <c r="F43" s="93">
        <v>167432.05943839994</v>
      </c>
      <c r="G43" s="93">
        <v>804033.84948000009</v>
      </c>
      <c r="H43" s="117"/>
      <c r="I43" s="93">
        <v>1840588.3690920142</v>
      </c>
      <c r="J43" s="93">
        <v>499915.4770800001</v>
      </c>
      <c r="K43" s="93" t="s">
        <v>76</v>
      </c>
      <c r="L43" s="93">
        <v>349550.00914399989</v>
      </c>
      <c r="M43" s="93">
        <v>991122.88286801428</v>
      </c>
      <c r="N43" s="93"/>
      <c r="O43" s="93">
        <v>1753071.4908181997</v>
      </c>
      <c r="P43" s="93">
        <v>448007.702728</v>
      </c>
      <c r="Q43" s="93">
        <v>0</v>
      </c>
      <c r="R43" s="93">
        <v>315529.08999999997</v>
      </c>
      <c r="S43" s="93">
        <v>989534.69809019973</v>
      </c>
      <c r="T43" s="93"/>
      <c r="U43" s="93">
        <v>1640394.2300700184</v>
      </c>
      <c r="V43" s="93">
        <v>479371.99927430029</v>
      </c>
      <c r="W43" s="93">
        <v>0</v>
      </c>
      <c r="X43" s="93">
        <v>205798.138512</v>
      </c>
      <c r="Y43" s="93">
        <v>955224.0922837184</v>
      </c>
      <c r="Z43" s="93"/>
      <c r="AA43" s="93">
        <v>1997307.4369852</v>
      </c>
      <c r="AB43" s="93">
        <v>609620.58748800005</v>
      </c>
      <c r="AC43" s="93">
        <v>0</v>
      </c>
      <c r="AD43" s="93">
        <v>432511.52414199995</v>
      </c>
      <c r="AE43" s="93">
        <v>955175.3253552001</v>
      </c>
      <c r="AF43" s="93"/>
      <c r="AG43" s="93">
        <v>2026639.7736070398</v>
      </c>
      <c r="AH43" s="93">
        <v>617917.71029840002</v>
      </c>
      <c r="AI43" s="93">
        <v>0</v>
      </c>
      <c r="AJ43" s="93">
        <v>442693.97068864002</v>
      </c>
      <c r="AK43" s="93">
        <v>966028.09261999978</v>
      </c>
      <c r="AL43" s="93"/>
      <c r="AM43" s="93">
        <v>2062353.511736</v>
      </c>
    </row>
    <row r="44" spans="1:39">
      <c r="B44" s="92" t="s">
        <v>782</v>
      </c>
      <c r="C44" s="92" t="s">
        <v>364</v>
      </c>
      <c r="D44" s="93"/>
      <c r="E44" s="93">
        <v>7263</v>
      </c>
      <c r="F44" s="93">
        <v>28132.636527734285</v>
      </c>
      <c r="G44" s="93">
        <v>128733.25577343532</v>
      </c>
      <c r="H44" s="117"/>
      <c r="I44" s="93">
        <v>322189.48507782834</v>
      </c>
      <c r="J44" s="93">
        <v>82766.071097097622</v>
      </c>
      <c r="K44" s="93">
        <v>10683.439678935596</v>
      </c>
      <c r="L44" s="93">
        <v>63402.218380378181</v>
      </c>
      <c r="M44" s="93">
        <v>165337.75592141683</v>
      </c>
      <c r="N44" s="93"/>
      <c r="O44" s="93">
        <v>236392.90316117171</v>
      </c>
      <c r="P44" s="93">
        <v>69494.923793085065</v>
      </c>
      <c r="Q44" s="93">
        <v>-3798.5987640299718</v>
      </c>
      <c r="R44" s="93">
        <v>34824.303583853412</v>
      </c>
      <c r="S44" s="93">
        <v>135872.2745482632</v>
      </c>
      <c r="T44" s="93"/>
      <c r="U44" s="93">
        <v>244830.05566029085</v>
      </c>
      <c r="V44" s="93">
        <v>60196.782602295396</v>
      </c>
      <c r="W44" s="93">
        <v>758.27305799545138</v>
      </c>
      <c r="X44" s="93">
        <v>31522</v>
      </c>
      <c r="Y44" s="93">
        <v>152353</v>
      </c>
      <c r="Z44" s="93"/>
      <c r="AA44" s="93">
        <v>378919.4</v>
      </c>
      <c r="AB44" s="93">
        <v>90087.4</v>
      </c>
      <c r="AC44" s="93">
        <v>7190</v>
      </c>
      <c r="AD44" s="93">
        <v>104517</v>
      </c>
      <c r="AE44" s="93">
        <v>177125</v>
      </c>
      <c r="AF44" s="93"/>
      <c r="AG44" s="93">
        <v>264977.95182034222</v>
      </c>
      <c r="AH44" s="93">
        <v>88932.253020342265</v>
      </c>
      <c r="AI44" s="93">
        <v>6305.1563600000227</v>
      </c>
      <c r="AJ44" s="93">
        <v>72017.538359999919</v>
      </c>
      <c r="AK44" s="93">
        <v>97723.004080000013</v>
      </c>
      <c r="AL44" s="93"/>
      <c r="AM44" s="93">
        <v>192942</v>
      </c>
    </row>
    <row r="45" spans="1:39">
      <c r="B45" s="92" t="s">
        <v>783</v>
      </c>
      <c r="C45" s="92" t="s">
        <v>784</v>
      </c>
      <c r="D45" s="93"/>
      <c r="E45" s="93" t="s">
        <v>76</v>
      </c>
      <c r="F45" s="93">
        <v>168.02419215350204</v>
      </c>
      <c r="G45" s="93">
        <v>160.10924895350129</v>
      </c>
      <c r="H45" s="117"/>
      <c r="I45" s="93">
        <v>175.04700697243268</v>
      </c>
      <c r="J45" s="93">
        <v>165.56012944534783</v>
      </c>
      <c r="K45" s="93" t="s">
        <v>76</v>
      </c>
      <c r="L45" s="93">
        <v>181.38239657221447</v>
      </c>
      <c r="M45" s="93">
        <v>166.81862438992289</v>
      </c>
      <c r="N45" s="93"/>
      <c r="O45" s="93">
        <v>134.84498744021076</v>
      </c>
      <c r="P45" s="93">
        <v>155.11993068404382</v>
      </c>
      <c r="Q45" s="93">
        <v>0</v>
      </c>
      <c r="R45" s="93">
        <v>110.36796507052144</v>
      </c>
      <c r="S45" s="93">
        <v>137.30925738177393</v>
      </c>
      <c r="T45" s="93"/>
      <c r="U45" s="93">
        <v>149.2507417865281</v>
      </c>
      <c r="V45" s="93">
        <v>125.57425693078569</v>
      </c>
      <c r="W45" s="93">
        <v>0</v>
      </c>
      <c r="X45" s="93">
        <v>153.16950983092573</v>
      </c>
      <c r="Y45" s="93">
        <v>159.49451152949823</v>
      </c>
      <c r="Z45" s="93"/>
      <c r="AA45" s="93">
        <v>189.71510994419225</v>
      </c>
      <c r="AB45" s="93">
        <v>147.77617726332659</v>
      </c>
      <c r="AC45" s="93">
        <v>0</v>
      </c>
      <c r="AD45" s="93">
        <v>241.65136456730693</v>
      </c>
      <c r="AE45" s="93">
        <v>185.43716038114019</v>
      </c>
      <c r="AF45" s="93"/>
      <c r="AG45" s="93">
        <v>130.7474348777489</v>
      </c>
      <c r="AH45" s="93">
        <v>143.92248601742747</v>
      </c>
      <c r="AI45" s="93">
        <v>0</v>
      </c>
      <c r="AJ45" s="93">
        <v>162.68018795912633</v>
      </c>
      <c r="AK45" s="93">
        <v>101.15958824236871</v>
      </c>
      <c r="AL45" s="93"/>
      <c r="AM45" s="93">
        <f>IFERROR(AM44/AM43*1000,0)</f>
        <v>93.554281020226142</v>
      </c>
    </row>
    <row r="46" spans="1:39">
      <c r="B46" s="92" t="s">
        <v>785</v>
      </c>
      <c r="C46" s="92" t="s">
        <v>786</v>
      </c>
      <c r="D46" s="93"/>
      <c r="E46" s="93">
        <v>-156</v>
      </c>
      <c r="F46" s="93">
        <v>-20893</v>
      </c>
      <c r="G46" s="93">
        <v>-110277.3754488354</v>
      </c>
      <c r="H46" s="117"/>
      <c r="I46" s="93">
        <v>-226727.9</v>
      </c>
      <c r="J46" s="93">
        <v>-72938.984765679168</v>
      </c>
      <c r="K46" s="93">
        <v>-6636.7748199998459</v>
      </c>
      <c r="L46" s="93">
        <v>-18764.24551000011</v>
      </c>
      <c r="M46" s="93">
        <v>-128387.89363819678</v>
      </c>
      <c r="N46" s="93"/>
      <c r="O46" s="93">
        <v>-205654</v>
      </c>
      <c r="P46" s="93">
        <v>-66665.904127410991</v>
      </c>
      <c r="Q46" s="93">
        <v>-2.9103830456733704E-11</v>
      </c>
      <c r="R46" s="93">
        <v>-23007.257605615603</v>
      </c>
      <c r="S46" s="93">
        <v>-115980.92370816506</v>
      </c>
      <c r="T46" s="93"/>
      <c r="U46" s="93">
        <v>-200813</v>
      </c>
      <c r="V46" s="93">
        <v>-56190.846287549903</v>
      </c>
      <c r="W46" s="93">
        <v>-51.298579999987851</v>
      </c>
      <c r="X46" s="93">
        <v>-54144.694380149973</v>
      </c>
      <c r="Y46" s="93">
        <v>-90426</v>
      </c>
      <c r="Z46" s="93"/>
      <c r="AA46" s="93">
        <v>-166576</v>
      </c>
      <c r="AB46" s="93">
        <v>-67818</v>
      </c>
      <c r="AC46" s="93">
        <v>-6</v>
      </c>
      <c r="AD46" s="93">
        <v>-34271</v>
      </c>
      <c r="AE46" s="93">
        <v>-64481</v>
      </c>
      <c r="AF46" s="93"/>
      <c r="AG46" s="93">
        <v>-143488</v>
      </c>
      <c r="AH46" s="93">
        <v>-54813.300948133052</v>
      </c>
      <c r="AI46" s="93">
        <v>0</v>
      </c>
      <c r="AJ46" s="93">
        <v>-19037.164740000037</v>
      </c>
      <c r="AK46" s="93">
        <v>-69637.810329999964</v>
      </c>
      <c r="AL46" s="93"/>
      <c r="AM46" s="93">
        <v>-133029</v>
      </c>
    </row>
    <row r="47" spans="1:39">
      <c r="B47" s="92" t="s">
        <v>787</v>
      </c>
      <c r="C47" s="92" t="s">
        <v>788</v>
      </c>
      <c r="D47" s="93"/>
      <c r="E47" s="93" t="s">
        <v>76</v>
      </c>
      <c r="F47" s="93">
        <v>-124.7849430394587</v>
      </c>
      <c r="G47" s="93">
        <v>-137.15514032171166</v>
      </c>
      <c r="H47" s="117"/>
      <c r="I47" s="93">
        <v>-123.18229529606762</v>
      </c>
      <c r="J47" s="93">
        <v>-145.90263376464128</v>
      </c>
      <c r="K47" s="93" t="s">
        <v>76</v>
      </c>
      <c r="L47" s="93">
        <v>-53.681147243998581</v>
      </c>
      <c r="M47" s="93">
        <v>-129.5378160038849</v>
      </c>
      <c r="N47" s="93"/>
      <c r="O47" s="93">
        <v>-117.31067505068857</v>
      </c>
      <c r="P47" s="93">
        <v>-148.80526321639167</v>
      </c>
      <c r="Q47" s="93">
        <v>0</v>
      </c>
      <c r="R47" s="93">
        <v>-72.916438879266593</v>
      </c>
      <c r="S47" s="93">
        <v>-117.20753595807004</v>
      </c>
      <c r="T47" s="93"/>
      <c r="U47" s="93">
        <v>-122.41752398228596</v>
      </c>
      <c r="V47" s="93">
        <v>-117.21762299970523</v>
      </c>
      <c r="W47" s="93">
        <v>0</v>
      </c>
      <c r="X47" s="93">
        <v>-263.09613280099137</v>
      </c>
      <c r="Y47" s="93">
        <v>-94.66469777140199</v>
      </c>
      <c r="Z47" s="93"/>
      <c r="AA47" s="93">
        <v>-83.400280255019311</v>
      </c>
      <c r="AB47" s="93">
        <v>-111.24624297786687</v>
      </c>
      <c r="AC47" s="93">
        <v>0</v>
      </c>
      <c r="AD47" s="93">
        <v>-79.23719505043367</v>
      </c>
      <c r="AE47" s="93">
        <v>-67.506978340360192</v>
      </c>
      <c r="AF47" s="93"/>
      <c r="AG47" s="93">
        <v>-70.8009395002735</v>
      </c>
      <c r="AH47" s="93">
        <v>-88.706473426150922</v>
      </c>
      <c r="AI47" s="93">
        <v>0</v>
      </c>
      <c r="AJ47" s="93">
        <v>-43.002990780259452</v>
      </c>
      <c r="AK47" s="93">
        <v>-72.08673418713191</v>
      </c>
      <c r="AL47" s="93"/>
      <c r="AM47" s="93">
        <f>AM46/AM43*1000</f>
        <v>-64.503490426344001</v>
      </c>
    </row>
    <row r="48" spans="1:39">
      <c r="B48" s="92" t="s">
        <v>789</v>
      </c>
      <c r="C48" s="92" t="s">
        <v>790</v>
      </c>
      <c r="D48" s="93"/>
      <c r="E48" s="93" t="s">
        <v>76</v>
      </c>
      <c r="F48" s="93">
        <v>43.239249114043346</v>
      </c>
      <c r="G48" s="93">
        <v>22.954108631789637</v>
      </c>
      <c r="H48" s="117"/>
      <c r="I48" s="93">
        <v>51.864711676365062</v>
      </c>
      <c r="J48" s="93">
        <v>19.657495680706546</v>
      </c>
      <c r="K48" s="93" t="s">
        <v>76</v>
      </c>
      <c r="L48" s="93">
        <v>127.70124932821589</v>
      </c>
      <c r="M48" s="93">
        <v>37.28080838603799</v>
      </c>
      <c r="N48" s="93"/>
      <c r="O48" s="93">
        <v>17.534312389522185</v>
      </c>
      <c r="P48" s="93">
        <v>6.314667467652157</v>
      </c>
      <c r="Q48" s="93">
        <v>0</v>
      </c>
      <c r="R48" s="93">
        <v>37.451526191254843</v>
      </c>
      <c r="S48" s="93">
        <v>20.101721423703893</v>
      </c>
      <c r="T48" s="93"/>
      <c r="U48" s="93">
        <v>26.833217804242139</v>
      </c>
      <c r="V48" s="93">
        <v>8.3566339310804665</v>
      </c>
      <c r="W48" s="93">
        <v>0</v>
      </c>
      <c r="X48" s="93">
        <v>-109.92662297006564</v>
      </c>
      <c r="Y48" s="93">
        <v>64.829813758096236</v>
      </c>
      <c r="Z48" s="93"/>
      <c r="AA48" s="93">
        <v>106.31482968917294</v>
      </c>
      <c r="AB48" s="93">
        <v>36.529934285459717</v>
      </c>
      <c r="AC48" s="93">
        <v>0</v>
      </c>
      <c r="AD48" s="93">
        <v>162.41416951687324</v>
      </c>
      <c r="AE48" s="93">
        <v>117.93018204078</v>
      </c>
      <c r="AF48" s="93"/>
      <c r="AG48" s="93">
        <v>59.946495377475401</v>
      </c>
      <c r="AH48" s="93">
        <v>55.216012591276552</v>
      </c>
      <c r="AI48" s="93">
        <v>0</v>
      </c>
      <c r="AJ48" s="93">
        <v>119.67719717886688</v>
      </c>
      <c r="AK48" s="93">
        <v>29.072854055236803</v>
      </c>
      <c r="AL48" s="93"/>
      <c r="AM48" s="93">
        <f>AM45+AM47</f>
        <v>29.050790593882141</v>
      </c>
    </row>
    <row r="49" spans="1:39" ht="14.4" thickBot="1">
      <c r="B49" s="92" t="s">
        <v>791</v>
      </c>
      <c r="C49" s="92" t="s">
        <v>792</v>
      </c>
      <c r="D49" s="211"/>
      <c r="E49" s="211" t="s">
        <v>76</v>
      </c>
      <c r="F49" s="191">
        <v>0.25733942570925272</v>
      </c>
      <c r="G49" s="191">
        <v>0.14336528827548206</v>
      </c>
      <c r="H49" s="117"/>
      <c r="I49" s="191">
        <f>I48/I45</f>
        <v>0.29629019412215934</v>
      </c>
      <c r="J49" s="191">
        <f>J48/J45</f>
        <v>0.11873327078543737</v>
      </c>
      <c r="K49" s="191" t="s">
        <v>76</v>
      </c>
      <c r="L49" s="191">
        <f>L48/L45</f>
        <v>0.70404433804784194</v>
      </c>
      <c r="M49" s="191">
        <f>M48/M45</f>
        <v>0.22348109224841464</v>
      </c>
      <c r="N49" s="211"/>
      <c r="O49" s="191">
        <f t="shared" ref="O49:AK49" si="3">O48/O45</f>
        <v>0.13003310484415867</v>
      </c>
      <c r="P49" s="191">
        <f t="shared" si="3"/>
        <v>4.0708292221417974E-2</v>
      </c>
      <c r="Q49" s="93">
        <v>0</v>
      </c>
      <c r="R49" s="191">
        <f t="shared" si="3"/>
        <v>0.33933330352991986</v>
      </c>
      <c r="S49" s="191">
        <f t="shared" si="3"/>
        <v>0.14639742291965918</v>
      </c>
      <c r="T49" s="211"/>
      <c r="U49" s="191">
        <f t="shared" si="3"/>
        <v>0.17978616041065601</v>
      </c>
      <c r="V49" s="191">
        <f t="shared" si="3"/>
        <v>6.6547349236448158E-2</v>
      </c>
      <c r="W49" s="93">
        <v>0</v>
      </c>
      <c r="X49" s="191">
        <f t="shared" si="3"/>
        <v>-0.71767953747065438</v>
      </c>
      <c r="Y49" s="191">
        <f t="shared" si="3"/>
        <v>0.40647049943223956</v>
      </c>
      <c r="Z49" s="211"/>
      <c r="AA49" s="191">
        <f t="shared" si="3"/>
        <v>0.560391998931699</v>
      </c>
      <c r="AB49" s="191">
        <f t="shared" si="3"/>
        <v>0.24719772132395862</v>
      </c>
      <c r="AC49" s="93">
        <v>0</v>
      </c>
      <c r="AD49" s="191">
        <f t="shared" si="3"/>
        <v>0.67210118928021267</v>
      </c>
      <c r="AE49" s="191">
        <f t="shared" si="3"/>
        <v>0.63595765702187723</v>
      </c>
      <c r="AF49" s="211"/>
      <c r="AG49" s="191">
        <f t="shared" si="3"/>
        <v>0.45849079512363972</v>
      </c>
      <c r="AH49" s="191">
        <f t="shared" si="3"/>
        <v>0.38365104799947997</v>
      </c>
      <c r="AI49" s="93">
        <v>0</v>
      </c>
      <c r="AJ49" s="191">
        <f t="shared" si="3"/>
        <v>0.73565932447125015</v>
      </c>
      <c r="AK49" s="191">
        <f t="shared" si="3"/>
        <v>0.28739593112598505</v>
      </c>
      <c r="AL49" s="211"/>
      <c r="AM49" s="191">
        <f>AM48/AM45</f>
        <v>0.3105233697173243</v>
      </c>
    </row>
    <row r="50" spans="1:39" ht="14.4" thickBot="1">
      <c r="B50" s="87" t="s">
        <v>793</v>
      </c>
      <c r="C50" s="87" t="s">
        <v>740</v>
      </c>
      <c r="D50" s="196"/>
      <c r="E50" s="51">
        <v>7107</v>
      </c>
      <c r="F50" s="51">
        <v>7239.6365277342848</v>
      </c>
      <c r="G50" s="51">
        <v>18455.880324599915</v>
      </c>
      <c r="H50" s="278"/>
      <c r="I50" s="51">
        <v>95462</v>
      </c>
      <c r="J50" s="51">
        <v>9827</v>
      </c>
      <c r="K50" s="51">
        <v>4046.6648589357501</v>
      </c>
      <c r="L50" s="51">
        <v>44637.972870378071</v>
      </c>
      <c r="M50" s="51">
        <v>36949.862283220049</v>
      </c>
      <c r="N50" s="196"/>
      <c r="O50" s="51">
        <v>30738.903161171707</v>
      </c>
      <c r="P50" s="51">
        <v>2829.0196656740736</v>
      </c>
      <c r="Q50" s="51">
        <v>-3798.5987640300009</v>
      </c>
      <c r="R50" s="51">
        <v>11817.045978237809</v>
      </c>
      <c r="S50" s="51">
        <v>19891.350840098137</v>
      </c>
      <c r="T50" s="196"/>
      <c r="U50" s="51">
        <v>44017.055660290847</v>
      </c>
      <c r="V50" s="51">
        <v>4005.9363147454933</v>
      </c>
      <c r="W50" s="51">
        <v>706.97447799546353</v>
      </c>
      <c r="X50" s="51">
        <v>-22622.694380149973</v>
      </c>
      <c r="Y50" s="51">
        <v>61927</v>
      </c>
      <c r="Z50" s="196"/>
      <c r="AA50" s="51">
        <v>212343.40000000002</v>
      </c>
      <c r="AB50" s="51">
        <v>22269.399999999994</v>
      </c>
      <c r="AC50" s="51">
        <v>7184</v>
      </c>
      <c r="AD50" s="51">
        <v>70246</v>
      </c>
      <c r="AE50" s="51">
        <v>112644</v>
      </c>
      <c r="AF50" s="196"/>
      <c r="AG50" s="51">
        <v>121489.95182034222</v>
      </c>
      <c r="AH50" s="51">
        <v>34118.952072209213</v>
      </c>
      <c r="AI50" s="51">
        <v>6305.1563600000227</v>
      </c>
      <c r="AJ50" s="51">
        <v>52980.373619999882</v>
      </c>
      <c r="AK50" s="51">
        <v>28085.193750000049</v>
      </c>
      <c r="AL50" s="196"/>
      <c r="AM50" s="51">
        <f>AM44+AM46</f>
        <v>59913</v>
      </c>
    </row>
    <row r="51" spans="1:39">
      <c r="D51" s="23"/>
      <c r="E51" s="23"/>
      <c r="F51" s="336"/>
      <c r="G51" s="336"/>
      <c r="I51" s="23"/>
      <c r="J51" s="23"/>
      <c r="K51" s="23"/>
      <c r="L51" s="23"/>
      <c r="M51" s="23"/>
      <c r="N51" s="23"/>
      <c r="O51" s="23"/>
      <c r="P51" s="23"/>
      <c r="Q51" s="23"/>
      <c r="R51" s="23"/>
      <c r="S51" s="23"/>
      <c r="T51" s="23"/>
      <c r="U51" s="23"/>
      <c r="V51" s="23"/>
      <c r="W51" s="23"/>
      <c r="X51" s="23"/>
      <c r="Y51" s="23"/>
      <c r="Z51" s="23"/>
      <c r="AA51" s="23"/>
      <c r="AB51" s="23"/>
      <c r="AC51" s="23"/>
      <c r="AD51" s="23"/>
      <c r="AE51" s="23"/>
      <c r="AF51" s="23"/>
      <c r="AH51" s="193"/>
      <c r="AI51" s="193"/>
      <c r="AJ51" s="193"/>
      <c r="AK51" s="193"/>
      <c r="AL51" s="193"/>
      <c r="AM51" s="193"/>
    </row>
    <row r="52" spans="1:39" s="238" customFormat="1" ht="48">
      <c r="A52" s="19"/>
      <c r="B52" s="235" t="s">
        <v>794</v>
      </c>
      <c r="C52" s="235"/>
      <c r="D52" s="270"/>
      <c r="E52" s="236" t="s">
        <v>200</v>
      </c>
      <c r="F52" s="236" t="s">
        <v>201</v>
      </c>
      <c r="G52" s="236" t="s">
        <v>202</v>
      </c>
      <c r="H52" s="234"/>
      <c r="I52" s="236">
        <v>2025</v>
      </c>
      <c r="J52" s="236" t="s">
        <v>203</v>
      </c>
      <c r="K52" s="236" t="s">
        <v>204</v>
      </c>
      <c r="L52" s="236" t="s">
        <v>205</v>
      </c>
      <c r="M52" s="236" t="s">
        <v>206</v>
      </c>
      <c r="N52" s="237"/>
      <c r="O52" s="236">
        <v>2024</v>
      </c>
      <c r="P52" s="236" t="s">
        <v>208</v>
      </c>
      <c r="Q52" s="236" t="s">
        <v>209</v>
      </c>
      <c r="R52" s="236" t="s">
        <v>210</v>
      </c>
      <c r="S52" s="236" t="s">
        <v>211</v>
      </c>
      <c r="T52" s="237"/>
      <c r="U52" s="236">
        <v>2023</v>
      </c>
      <c r="V52" s="236" t="s">
        <v>212</v>
      </c>
      <c r="W52" s="236" t="s">
        <v>213</v>
      </c>
      <c r="X52" s="236" t="s">
        <v>214</v>
      </c>
      <c r="Y52" s="236" t="s">
        <v>215</v>
      </c>
      <c r="Z52" s="237"/>
      <c r="AA52" s="236">
        <v>2022</v>
      </c>
      <c r="AB52" s="236" t="s">
        <v>216</v>
      </c>
      <c r="AC52" s="236" t="s">
        <v>217</v>
      </c>
      <c r="AD52" s="236" t="s">
        <v>218</v>
      </c>
      <c r="AE52" s="236" t="s">
        <v>219</v>
      </c>
      <c r="AF52" s="237"/>
      <c r="AG52" s="236">
        <v>2021</v>
      </c>
      <c r="AH52" s="236" t="s">
        <v>220</v>
      </c>
      <c r="AI52" s="236" t="s">
        <v>221</v>
      </c>
      <c r="AJ52" s="236" t="s">
        <v>222</v>
      </c>
      <c r="AK52" s="236" t="s">
        <v>223</v>
      </c>
      <c r="AL52" s="237"/>
      <c r="AM52" s="236">
        <v>2020</v>
      </c>
    </row>
    <row r="53" spans="1:39" s="244" customFormat="1" ht="48" hidden="1">
      <c r="A53" s="121"/>
      <c r="B53" s="239"/>
      <c r="C53" s="239" t="s">
        <v>779</v>
      </c>
      <c r="D53" s="270"/>
      <c r="E53" s="270"/>
      <c r="F53" s="240" t="s">
        <v>269</v>
      </c>
      <c r="G53" s="240" t="s">
        <v>270</v>
      </c>
      <c r="H53" s="234"/>
      <c r="I53" s="240">
        <v>2025</v>
      </c>
      <c r="J53" s="240" t="s">
        <v>611</v>
      </c>
      <c r="K53" s="240" t="s">
        <v>271</v>
      </c>
      <c r="L53" s="240" t="s">
        <v>272</v>
      </c>
      <c r="M53" s="240" t="s">
        <v>273</v>
      </c>
      <c r="N53" s="241"/>
      <c r="O53" s="240">
        <v>2024</v>
      </c>
      <c r="P53" s="240" t="s">
        <v>274</v>
      </c>
      <c r="Q53" s="242" t="s">
        <v>275</v>
      </c>
      <c r="R53" s="242" t="s">
        <v>276</v>
      </c>
      <c r="S53" s="242" t="s">
        <v>277</v>
      </c>
      <c r="T53" s="241"/>
      <c r="U53" s="242">
        <v>2023</v>
      </c>
      <c r="V53" s="242" t="s">
        <v>278</v>
      </c>
      <c r="W53" s="242" t="s">
        <v>279</v>
      </c>
      <c r="X53" s="242" t="s">
        <v>280</v>
      </c>
      <c r="Y53" s="242" t="s">
        <v>281</v>
      </c>
      <c r="Z53" s="241"/>
      <c r="AA53" s="242">
        <v>2022</v>
      </c>
      <c r="AB53" s="242" t="s">
        <v>282</v>
      </c>
      <c r="AC53" s="242" t="s">
        <v>283</v>
      </c>
      <c r="AD53" s="242" t="s">
        <v>284</v>
      </c>
      <c r="AE53" s="242" t="s">
        <v>285</v>
      </c>
      <c r="AF53" s="241"/>
      <c r="AG53" s="240">
        <v>2021</v>
      </c>
      <c r="AH53" s="240" t="s">
        <v>286</v>
      </c>
      <c r="AI53" s="240" t="s">
        <v>287</v>
      </c>
      <c r="AJ53" s="240" t="s">
        <v>288</v>
      </c>
      <c r="AK53" s="240" t="s">
        <v>289</v>
      </c>
      <c r="AL53" s="243"/>
      <c r="AM53" s="240">
        <v>2020</v>
      </c>
    </row>
    <row r="54" spans="1:39">
      <c r="B54" s="92" t="s">
        <v>780</v>
      </c>
      <c r="C54" s="92" t="s">
        <v>781</v>
      </c>
      <c r="D54" s="93"/>
      <c r="E54" s="93">
        <v>333</v>
      </c>
      <c r="F54" s="93">
        <v>2327.0360000000001</v>
      </c>
      <c r="G54" s="93">
        <v>1026.2439999999999</v>
      </c>
      <c r="H54" s="117"/>
      <c r="I54" s="93">
        <v>2858.4960000000001</v>
      </c>
      <c r="J54" s="93">
        <v>790.35500000000002</v>
      </c>
      <c r="K54" s="93">
        <v>903.16600000000017</v>
      </c>
      <c r="L54" s="93">
        <v>387.5139999999999</v>
      </c>
      <c r="M54" s="93">
        <v>777.46100000000001</v>
      </c>
      <c r="N54" s="93"/>
      <c r="O54" s="93">
        <v>4115.1530000000002</v>
      </c>
      <c r="P54" s="93">
        <v>608.23800000000028</v>
      </c>
      <c r="Q54" s="93">
        <v>775.875</v>
      </c>
      <c r="R54" s="93">
        <v>1414.7550000000001</v>
      </c>
      <c r="S54" s="93">
        <v>1316.2850000000001</v>
      </c>
      <c r="T54" s="93"/>
      <c r="U54" s="93">
        <v>2993.5699999999997</v>
      </c>
      <c r="V54" s="93">
        <v>850.48299999999995</v>
      </c>
      <c r="W54" s="93">
        <v>910.26299999999992</v>
      </c>
      <c r="X54" s="93">
        <v>701</v>
      </c>
      <c r="Y54" s="93">
        <v>531.82399999999996</v>
      </c>
      <c r="Z54" s="93"/>
      <c r="AA54" s="93">
        <v>3228.4830000000002</v>
      </c>
      <c r="AB54" s="93">
        <v>1028.809</v>
      </c>
      <c r="AC54" s="93">
        <v>415.59500000000003</v>
      </c>
      <c r="AD54" s="93">
        <v>580.77700000000004</v>
      </c>
      <c r="AE54" s="93">
        <v>1203.3019999999999</v>
      </c>
      <c r="AF54" s="93"/>
      <c r="AG54" s="93">
        <v>3660.9880000000003</v>
      </c>
      <c r="AH54" s="93">
        <v>496.61</v>
      </c>
      <c r="AI54" s="93">
        <v>933.39499999999998</v>
      </c>
      <c r="AJ54" s="93">
        <v>371.17</v>
      </c>
      <c r="AK54" s="93">
        <v>1859.8130000000001</v>
      </c>
      <c r="AL54" s="93"/>
      <c r="AM54" s="93">
        <v>5716.9989999999998</v>
      </c>
    </row>
    <row r="55" spans="1:39">
      <c r="B55" s="92" t="s">
        <v>782</v>
      </c>
      <c r="C55" s="92" t="s">
        <v>364</v>
      </c>
      <c r="D55" s="93"/>
      <c r="E55" s="93">
        <v>3957</v>
      </c>
      <c r="F55" s="93">
        <v>23904.048423423133</v>
      </c>
      <c r="G55" s="93">
        <v>10108.146157429423</v>
      </c>
      <c r="H55" s="117"/>
      <c r="I55" s="93">
        <v>25469.871857304468</v>
      </c>
      <c r="J55" s="93">
        <v>7035.94092424474</v>
      </c>
      <c r="K55" s="93">
        <v>9136.052233102997</v>
      </c>
      <c r="L55" s="93">
        <v>3414.943986773399</v>
      </c>
      <c r="M55" s="93">
        <v>5882.934713183332</v>
      </c>
      <c r="N55" s="93"/>
      <c r="O55" s="93">
        <v>29599.239187000767</v>
      </c>
      <c r="P55" s="93">
        <v>4374.499993106816</v>
      </c>
      <c r="Q55" s="93">
        <v>5528.1255092032734</v>
      </c>
      <c r="R55" s="93">
        <v>10869.334393082678</v>
      </c>
      <c r="S55" s="93">
        <v>8827.2792916079998</v>
      </c>
      <c r="T55" s="93"/>
      <c r="U55" s="93">
        <v>24806.801372623693</v>
      </c>
      <c r="V55" s="93">
        <v>5916.7483150962835</v>
      </c>
      <c r="W55" s="93">
        <v>7323.0530575274097</v>
      </c>
      <c r="X55" s="93">
        <v>6130</v>
      </c>
      <c r="Y55" s="93">
        <v>5437</v>
      </c>
      <c r="Z55" s="93"/>
      <c r="AA55" s="93">
        <v>31507.4</v>
      </c>
      <c r="AB55" s="93">
        <v>8360.4</v>
      </c>
      <c r="AC55" s="93">
        <v>3837</v>
      </c>
      <c r="AD55" s="93">
        <v>5997</v>
      </c>
      <c r="AE55" s="93">
        <v>13313</v>
      </c>
      <c r="AF55" s="93"/>
      <c r="AG55" s="93">
        <v>28966.137648660741</v>
      </c>
      <c r="AH55" s="93">
        <v>4791.9318083395883</v>
      </c>
      <c r="AI55" s="93">
        <v>7812.8126015954458</v>
      </c>
      <c r="AJ55" s="93">
        <v>2935.1929136379767</v>
      </c>
      <c r="AK55" s="93">
        <v>13426.20032508773</v>
      </c>
      <c r="AL55" s="93"/>
      <c r="AM55" s="93">
        <v>32674</v>
      </c>
    </row>
    <row r="56" spans="1:39">
      <c r="B56" s="92" t="s">
        <v>783</v>
      </c>
      <c r="C56" s="92" t="s">
        <v>784</v>
      </c>
      <c r="D56" s="93"/>
      <c r="E56" s="93">
        <v>11895</v>
      </c>
      <c r="F56" s="93">
        <v>10272.315694051631</v>
      </c>
      <c r="G56" s="93">
        <v>9849.6518931457085</v>
      </c>
      <c r="H56" s="117"/>
      <c r="I56" s="93">
        <v>8910.235262636179</v>
      </c>
      <c r="J56" s="93">
        <v>8902.2539545454129</v>
      </c>
      <c r="K56" s="93">
        <v>10115.584768584064</v>
      </c>
      <c r="L56" s="93">
        <v>8812.4402906047271</v>
      </c>
      <c r="M56" s="93">
        <v>7566.8550746382543</v>
      </c>
      <c r="N56" s="93"/>
      <c r="O56" s="93">
        <v>7192.7433043196124</v>
      </c>
      <c r="P56" s="93">
        <v>7192.08598132115</v>
      </c>
      <c r="Q56" s="93">
        <v>7125.0207948487496</v>
      </c>
      <c r="R56" s="93">
        <v>7682.8386491531583</v>
      </c>
      <c r="S56" s="93">
        <v>6706.2067041772862</v>
      </c>
      <c r="T56" s="93"/>
      <c r="U56" s="93">
        <v>8286.6949403634117</v>
      </c>
      <c r="V56" s="93">
        <v>6956.9271991283586</v>
      </c>
      <c r="W56" s="93">
        <v>8044.9859628782133</v>
      </c>
      <c r="X56" s="93">
        <v>8744.6504992867322</v>
      </c>
      <c r="Y56" s="93">
        <v>10223.306958693103</v>
      </c>
      <c r="Z56" s="93"/>
      <c r="AA56" s="93">
        <v>9759.1965018864885</v>
      </c>
      <c r="AB56" s="93">
        <v>8126.2897194717389</v>
      </c>
      <c r="AC56" s="93">
        <v>9232.5461085912975</v>
      </c>
      <c r="AD56" s="93">
        <v>10325.822131386056</v>
      </c>
      <c r="AE56" s="93">
        <v>11063.722988908854</v>
      </c>
      <c r="AF56" s="93"/>
      <c r="AG56" s="93">
        <v>7912.109422008687</v>
      </c>
      <c r="AH56" s="93">
        <v>9649.285774228445</v>
      </c>
      <c r="AI56" s="93">
        <v>8370.3176057247438</v>
      </c>
      <c r="AJ56" s="93">
        <v>7907.9476079370015</v>
      </c>
      <c r="AK56" s="93">
        <v>7219.1130641025356</v>
      </c>
      <c r="AL56" s="93"/>
      <c r="AM56" s="93">
        <f>IFERROR(AM55/AM54*1000,0)</f>
        <v>5715.2362629414492</v>
      </c>
    </row>
    <row r="57" spans="1:39">
      <c r="B57" s="92" t="s">
        <v>785</v>
      </c>
      <c r="C57" s="92" t="s">
        <v>786</v>
      </c>
      <c r="D57" s="93"/>
      <c r="E57" s="93">
        <v>-3920</v>
      </c>
      <c r="F57" s="93">
        <v>-23061</v>
      </c>
      <c r="G57" s="93">
        <v>-10429.679208340191</v>
      </c>
      <c r="H57" s="117"/>
      <c r="I57" s="93">
        <v>-23805.26</v>
      </c>
      <c r="J57" s="93">
        <v>-7268.9067780569239</v>
      </c>
      <c r="K57" s="93">
        <v>-7988.7481022776647</v>
      </c>
      <c r="L57" s="93">
        <v>-2767</v>
      </c>
      <c r="M57" s="93">
        <v>-5780.6010413085769</v>
      </c>
      <c r="N57" s="93"/>
      <c r="O57" s="93">
        <v>-30025</v>
      </c>
      <c r="P57" s="93">
        <v>-4428.5220901053181</v>
      </c>
      <c r="Q57" s="93">
        <v>-5705.7107824328414</v>
      </c>
      <c r="R57" s="93">
        <v>-10672</v>
      </c>
      <c r="S57" s="93">
        <v>-9219</v>
      </c>
      <c r="T57" s="93"/>
      <c r="U57" s="93">
        <v>-25536</v>
      </c>
      <c r="V57" s="93">
        <v>-7037.4622243209051</v>
      </c>
      <c r="W57" s="93">
        <v>-6977.8842559723253</v>
      </c>
      <c r="X57" s="93">
        <v>-5439.412165001735</v>
      </c>
      <c r="Y57" s="93">
        <v>-6081</v>
      </c>
      <c r="Z57" s="93"/>
      <c r="AA57" s="93">
        <v>-27948</v>
      </c>
      <c r="AB57" s="93">
        <v>-7809</v>
      </c>
      <c r="AC57" s="93">
        <v>-3358</v>
      </c>
      <c r="AD57" s="93">
        <v>-5135</v>
      </c>
      <c r="AE57" s="93">
        <v>-11646</v>
      </c>
      <c r="AF57" s="93"/>
      <c r="AG57" s="93">
        <v>-25596</v>
      </c>
      <c r="AH57" s="93">
        <v>-4230.8495425867513</v>
      </c>
      <c r="AI57" s="93">
        <v>-7428.55747630927</v>
      </c>
      <c r="AJ57" s="93">
        <v>-1835.3847703541851</v>
      </c>
      <c r="AK57" s="93">
        <v>-12100.888299903678</v>
      </c>
      <c r="AL57" s="93"/>
      <c r="AM57" s="93">
        <v>-32436</v>
      </c>
    </row>
    <row r="58" spans="1:39">
      <c r="B58" s="92" t="s">
        <v>787</v>
      </c>
      <c r="C58" s="92" t="s">
        <v>788</v>
      </c>
      <c r="D58" s="93"/>
      <c r="E58" s="93">
        <v>-11785</v>
      </c>
      <c r="F58" s="93">
        <v>-9910.0314735139455</v>
      </c>
      <c r="G58" s="93">
        <v>-10162.962422523486</v>
      </c>
      <c r="H58" s="117"/>
      <c r="I58" s="93">
        <v>-8327.8969080243587</v>
      </c>
      <c r="J58" s="93">
        <v>-9197.0149844777643</v>
      </c>
      <c r="K58" s="93">
        <v>-8845.2710822569297</v>
      </c>
      <c r="L58" s="93">
        <v>-7140.3871860113468</v>
      </c>
      <c r="M58" s="93">
        <v>-7435.2296016244882</v>
      </c>
      <c r="N58" s="93"/>
      <c r="O58" s="93">
        <v>-7296.2050256697621</v>
      </c>
      <c r="P58" s="93">
        <v>-7280.9033472182209</v>
      </c>
      <c r="Q58" s="93">
        <v>-7353.9046656134578</v>
      </c>
      <c r="R58" s="93">
        <v>-7543.3555633307524</v>
      </c>
      <c r="S58" s="93">
        <v>-7003.8023680282004</v>
      </c>
      <c r="T58" s="93"/>
      <c r="U58" s="93">
        <v>-8530.2832404119508</v>
      </c>
      <c r="V58" s="93">
        <v>-8274.6653658226023</v>
      </c>
      <c r="W58" s="93">
        <v>-7665.7891795803262</v>
      </c>
      <c r="X58" s="93">
        <v>-7759.5038017143152</v>
      </c>
      <c r="Y58" s="93">
        <v>-11434.233881885737</v>
      </c>
      <c r="Z58" s="93"/>
      <c r="AA58" s="93">
        <v>-8656.6972785670532</v>
      </c>
      <c r="AB58" s="93">
        <v>-7590.3301779047424</v>
      </c>
      <c r="AC58" s="93">
        <v>-8079.9817129657467</v>
      </c>
      <c r="AD58" s="93">
        <v>-8841.6035758991839</v>
      </c>
      <c r="AE58" s="93">
        <v>-9678.3683564059556</v>
      </c>
      <c r="AF58" s="93"/>
      <c r="AG58" s="93">
        <v>-6991.5552850760496</v>
      </c>
      <c r="AH58" s="93">
        <v>-8519.4610309634336</v>
      </c>
      <c r="AI58" s="93">
        <v>-7958.6428857121264</v>
      </c>
      <c r="AJ58" s="93">
        <v>-4944.8629209100545</v>
      </c>
      <c r="AK58" s="93">
        <v>-6506.5080736093778</v>
      </c>
      <c r="AL58" s="93"/>
      <c r="AM58" s="93">
        <f>AM57/AM54*1000</f>
        <v>-5673.6060300167974</v>
      </c>
    </row>
    <row r="59" spans="1:39">
      <c r="B59" s="92" t="s">
        <v>789</v>
      </c>
      <c r="C59" s="92" t="s">
        <v>790</v>
      </c>
      <c r="D59" s="93"/>
      <c r="E59" s="93">
        <v>112</v>
      </c>
      <c r="F59" s="93">
        <v>362.28422053768554</v>
      </c>
      <c r="G59" s="93">
        <v>-313.31052937777713</v>
      </c>
      <c r="H59" s="117"/>
      <c r="I59" s="93">
        <v>582.33835461182025</v>
      </c>
      <c r="J59" s="93">
        <v>-294.76102993235145</v>
      </c>
      <c r="K59" s="93">
        <v>1270.3136863271338</v>
      </c>
      <c r="L59" s="93">
        <v>1672.0531045933803</v>
      </c>
      <c r="M59" s="93">
        <v>131.62547301376617</v>
      </c>
      <c r="N59" s="93"/>
      <c r="O59" s="93">
        <v>-103.46172135014967</v>
      </c>
      <c r="P59" s="93">
        <v>-88.817365897070886</v>
      </c>
      <c r="Q59" s="93">
        <v>-228.88387076470826</v>
      </c>
      <c r="R59" s="93">
        <v>139.48308582240588</v>
      </c>
      <c r="S59" s="93">
        <v>-297.59566385091421</v>
      </c>
      <c r="T59" s="93"/>
      <c r="U59" s="93">
        <v>-243.58830004853917</v>
      </c>
      <c r="V59" s="93">
        <v>-1317.7381666942438</v>
      </c>
      <c r="W59" s="93">
        <v>379.19678329788712</v>
      </c>
      <c r="X59" s="93">
        <v>985.146697572417</v>
      </c>
      <c r="Y59" s="93">
        <v>-1210.9269231926337</v>
      </c>
      <c r="Z59" s="93"/>
      <c r="AA59" s="93">
        <v>1102.4992233194353</v>
      </c>
      <c r="AB59" s="93">
        <v>535.95954156699645</v>
      </c>
      <c r="AC59" s="93">
        <v>1152.5643956255508</v>
      </c>
      <c r="AD59" s="93">
        <v>1484.218555486872</v>
      </c>
      <c r="AE59" s="93">
        <v>1385.3546325028983</v>
      </c>
      <c r="AF59" s="93"/>
      <c r="AG59" s="93">
        <v>920.55413693263745</v>
      </c>
      <c r="AH59" s="93">
        <v>1129.8247432650114</v>
      </c>
      <c r="AI59" s="93">
        <v>411.6747200126174</v>
      </c>
      <c r="AJ59" s="93">
        <v>2963.084687026947</v>
      </c>
      <c r="AK59" s="93">
        <v>712.60499049315786</v>
      </c>
      <c r="AL59" s="93"/>
      <c r="AM59" s="93">
        <f>AM56+AM58</f>
        <v>41.630232924651864</v>
      </c>
    </row>
    <row r="60" spans="1:39" ht="14.4" thickBot="1">
      <c r="B60" s="92" t="s">
        <v>791</v>
      </c>
      <c r="C60" s="92" t="s">
        <v>792</v>
      </c>
      <c r="D60" s="211"/>
      <c r="E60" s="211">
        <v>0.01</v>
      </c>
      <c r="F60" s="191">
        <v>3.5268018558607263E-2</v>
      </c>
      <c r="G60" s="191">
        <v>-3.1809299737365071E-2</v>
      </c>
      <c r="H60" s="117"/>
      <c r="I60" s="191">
        <f>I59/I56</f>
        <v>6.5356114338952914E-2</v>
      </c>
      <c r="J60" s="191">
        <f>J59/J56</f>
        <v>-3.3110831418356593E-2</v>
      </c>
      <c r="K60" s="191">
        <f>K59/K56</f>
        <v>0.12557985676441985</v>
      </c>
      <c r="L60" s="191">
        <f>L59/L56</f>
        <v>0.18973780808206087</v>
      </c>
      <c r="M60" s="191">
        <f>M59/M56</f>
        <v>1.7395003831239458E-2</v>
      </c>
      <c r="N60" s="211"/>
      <c r="O60" s="191">
        <f>O59/O56</f>
        <v>-1.4384180968618134E-2</v>
      </c>
      <c r="P60" s="191">
        <f t="shared" ref="P60:AK60" si="4">P59/P56</f>
        <v>-1.2349319255601499E-2</v>
      </c>
      <c r="Q60" s="191">
        <f t="shared" si="4"/>
        <v>-3.2123958280962046E-2</v>
      </c>
      <c r="R60" s="191">
        <f t="shared" si="4"/>
        <v>1.8155149703395167E-2</v>
      </c>
      <c r="S60" s="191">
        <f t="shared" si="4"/>
        <v>-4.4376154356462395E-2</v>
      </c>
      <c r="T60" s="211"/>
      <c r="U60" s="191">
        <f t="shared" si="4"/>
        <v>-2.9395108882559716E-2</v>
      </c>
      <c r="V60" s="191">
        <f t="shared" si="4"/>
        <v>-0.18941382150144459</v>
      </c>
      <c r="W60" s="191">
        <f t="shared" si="4"/>
        <v>4.7134548779526254E-2</v>
      </c>
      <c r="X60" s="191">
        <f t="shared" si="4"/>
        <v>0.1126570693308751</v>
      </c>
      <c r="Y60" s="191">
        <f t="shared" si="4"/>
        <v>-0.11844767334927334</v>
      </c>
      <c r="Z60" s="211"/>
      <c r="AA60" s="191">
        <f t="shared" si="4"/>
        <v>0.11297028634542999</v>
      </c>
      <c r="AB60" s="191">
        <f t="shared" si="4"/>
        <v>6.5953782115688253E-2</v>
      </c>
      <c r="AC60" s="191">
        <f t="shared" si="4"/>
        <v>0.12483711232733927</v>
      </c>
      <c r="AD60" s="191">
        <f t="shared" si="4"/>
        <v>0.14373853593463384</v>
      </c>
      <c r="AE60" s="191">
        <f t="shared" si="4"/>
        <v>0.12521595433035396</v>
      </c>
      <c r="AF60" s="211"/>
      <c r="AG60" s="191">
        <f t="shared" si="4"/>
        <v>0.11634749822493377</v>
      </c>
      <c r="AH60" s="191">
        <f t="shared" si="4"/>
        <v>0.11708895038455341</v>
      </c>
      <c r="AI60" s="191">
        <f t="shared" si="4"/>
        <v>4.9182688089524716E-2</v>
      </c>
      <c r="AJ60" s="191">
        <f t="shared" si="4"/>
        <v>0.37469705591536495</v>
      </c>
      <c r="AK60" s="191">
        <f t="shared" si="4"/>
        <v>9.8710878215307093E-2</v>
      </c>
      <c r="AL60" s="211"/>
      <c r="AM60" s="191">
        <f>AM59/AM56</f>
        <v>7.2840790842872549E-3</v>
      </c>
    </row>
    <row r="61" spans="1:39" ht="14.4" thickBot="1">
      <c r="B61" s="87" t="s">
        <v>793</v>
      </c>
      <c r="C61" s="87" t="s">
        <v>740</v>
      </c>
      <c r="D61" s="196"/>
      <c r="E61" s="51">
        <v>37</v>
      </c>
      <c r="F61" s="51">
        <v>843.04842342313373</v>
      </c>
      <c r="G61" s="51">
        <v>-321.53305091076749</v>
      </c>
      <c r="H61" s="278"/>
      <c r="I61" s="51">
        <v>1665</v>
      </c>
      <c r="J61" s="51">
        <v>-233</v>
      </c>
      <c r="K61" s="51">
        <v>1147.3041308253323</v>
      </c>
      <c r="L61" s="51">
        <v>647.94398677339905</v>
      </c>
      <c r="M61" s="51">
        <v>102.33367187475565</v>
      </c>
      <c r="N61" s="196"/>
      <c r="O61" s="51">
        <v>-425.76081299923248</v>
      </c>
      <c r="P61" s="51">
        <v>-54.022096998502626</v>
      </c>
      <c r="Q61" s="51">
        <v>-177.58527322956803</v>
      </c>
      <c r="R61" s="51">
        <v>197.33439308267785</v>
      </c>
      <c r="S61" s="51">
        <v>-391.72070839200063</v>
      </c>
      <c r="T61" s="196"/>
      <c r="U61" s="51">
        <v>-729.19862737630524</v>
      </c>
      <c r="V61" s="51">
        <v>-1120.7139092246205</v>
      </c>
      <c r="W61" s="51">
        <v>345.1688015550846</v>
      </c>
      <c r="X61" s="51">
        <v>690.58783499826427</v>
      </c>
      <c r="Y61" s="51">
        <v>-643.9999999999992</v>
      </c>
      <c r="Z61" s="196"/>
      <c r="AA61" s="51">
        <v>3559.4000000000005</v>
      </c>
      <c r="AB61" s="51">
        <v>551.4</v>
      </c>
      <c r="AC61" s="51">
        <v>479.0000000000008</v>
      </c>
      <c r="AD61" s="51">
        <v>861.99999999999909</v>
      </c>
      <c r="AE61" s="51">
        <v>1667.0000000000023</v>
      </c>
      <c r="AF61" s="196"/>
      <c r="AG61" s="51">
        <v>3370.1376486607405</v>
      </c>
      <c r="AH61" s="51">
        <v>561.08226575283697</v>
      </c>
      <c r="AI61" s="51">
        <v>384.25512528617583</v>
      </c>
      <c r="AJ61" s="51">
        <v>1099.8081432837917</v>
      </c>
      <c r="AK61" s="51">
        <v>1325.3120251840519</v>
      </c>
      <c r="AL61" s="196"/>
      <c r="AM61" s="51">
        <f>AM55+AM57</f>
        <v>238</v>
      </c>
    </row>
    <row r="62" spans="1:39">
      <c r="D62" s="23"/>
      <c r="E62" s="23"/>
      <c r="F62" s="23"/>
      <c r="G62" s="23"/>
      <c r="I62" s="23"/>
      <c r="J62" s="23"/>
      <c r="K62" s="23"/>
      <c r="L62" s="23"/>
      <c r="M62" s="23"/>
      <c r="N62" s="23"/>
      <c r="O62" s="23"/>
      <c r="P62" s="23"/>
      <c r="Q62" s="23"/>
      <c r="R62" s="23"/>
      <c r="S62" s="23"/>
      <c r="T62" s="23"/>
      <c r="U62" s="23"/>
      <c r="V62" s="23"/>
      <c r="W62" s="23"/>
      <c r="X62" s="23"/>
      <c r="Y62" s="23"/>
      <c r="Z62" s="23"/>
      <c r="AA62" s="23"/>
      <c r="AB62" s="23"/>
      <c r="AC62" s="23"/>
      <c r="AD62" s="23"/>
      <c r="AE62" s="23"/>
      <c r="AF62" s="23"/>
      <c r="AH62" s="193"/>
      <c r="AI62" s="193"/>
      <c r="AJ62" s="193"/>
      <c r="AK62" s="193"/>
      <c r="AL62" s="193"/>
      <c r="AM62" s="193"/>
    </row>
    <row r="63" spans="1:39" s="238" customFormat="1" ht="48">
      <c r="A63" s="19"/>
      <c r="B63" s="235" t="s">
        <v>795</v>
      </c>
      <c r="C63" s="235"/>
      <c r="D63" s="270"/>
      <c r="E63" s="236" t="s">
        <v>200</v>
      </c>
      <c r="F63" s="236" t="s">
        <v>201</v>
      </c>
      <c r="G63" s="236" t="s">
        <v>202</v>
      </c>
      <c r="H63" s="234"/>
      <c r="I63" s="236">
        <v>2025</v>
      </c>
      <c r="J63" s="236" t="s">
        <v>203</v>
      </c>
      <c r="K63" s="236" t="s">
        <v>204</v>
      </c>
      <c r="L63" s="236" t="s">
        <v>205</v>
      </c>
      <c r="M63" s="236" t="s">
        <v>206</v>
      </c>
      <c r="N63" s="237"/>
      <c r="O63" s="236">
        <v>2024</v>
      </c>
      <c r="P63" s="236" t="s">
        <v>208</v>
      </c>
      <c r="Q63" s="236" t="s">
        <v>209</v>
      </c>
      <c r="R63" s="236" t="s">
        <v>210</v>
      </c>
      <c r="S63" s="236" t="s">
        <v>211</v>
      </c>
      <c r="T63" s="237"/>
      <c r="U63" s="236">
        <v>2023</v>
      </c>
      <c r="V63" s="236" t="s">
        <v>212</v>
      </c>
      <c r="W63" s="236" t="s">
        <v>213</v>
      </c>
      <c r="X63" s="236" t="s">
        <v>214</v>
      </c>
      <c r="Y63" s="236" t="s">
        <v>215</v>
      </c>
      <c r="Z63" s="237"/>
      <c r="AA63" s="236">
        <v>2022</v>
      </c>
      <c r="AB63" s="236" t="s">
        <v>216</v>
      </c>
      <c r="AC63" s="236" t="s">
        <v>217</v>
      </c>
      <c r="AD63" s="236" t="s">
        <v>218</v>
      </c>
      <c r="AE63" s="236" t="s">
        <v>219</v>
      </c>
      <c r="AF63" s="237"/>
      <c r="AG63" s="236">
        <v>2021</v>
      </c>
      <c r="AH63" s="236" t="s">
        <v>220</v>
      </c>
      <c r="AI63" s="236" t="s">
        <v>221</v>
      </c>
      <c r="AJ63" s="236" t="s">
        <v>222</v>
      </c>
      <c r="AK63" s="236" t="s">
        <v>223</v>
      </c>
      <c r="AL63" s="237"/>
      <c r="AM63" s="236">
        <v>2020</v>
      </c>
    </row>
    <row r="64" spans="1:39" s="244" customFormat="1" ht="48" hidden="1">
      <c r="A64" s="121"/>
      <c r="B64" s="239"/>
      <c r="C64" s="239" t="s">
        <v>779</v>
      </c>
      <c r="D64" s="270"/>
      <c r="E64" s="270"/>
      <c r="F64" s="240" t="s">
        <v>269</v>
      </c>
      <c r="G64" s="240" t="s">
        <v>270</v>
      </c>
      <c r="H64" s="234"/>
      <c r="I64" s="240">
        <v>2025</v>
      </c>
      <c r="J64" s="240" t="s">
        <v>611</v>
      </c>
      <c r="K64" s="240" t="s">
        <v>271</v>
      </c>
      <c r="L64" s="240" t="s">
        <v>272</v>
      </c>
      <c r="M64" s="240" t="s">
        <v>273</v>
      </c>
      <c r="N64" s="241"/>
      <c r="O64" s="240">
        <v>2024</v>
      </c>
      <c r="P64" s="240" t="s">
        <v>274</v>
      </c>
      <c r="Q64" s="242" t="s">
        <v>275</v>
      </c>
      <c r="R64" s="242" t="s">
        <v>276</v>
      </c>
      <c r="S64" s="242" t="s">
        <v>277</v>
      </c>
      <c r="T64" s="241"/>
      <c r="U64" s="242">
        <v>2023</v>
      </c>
      <c r="V64" s="242" t="s">
        <v>278</v>
      </c>
      <c r="W64" s="242" t="s">
        <v>279</v>
      </c>
      <c r="X64" s="242" t="s">
        <v>280</v>
      </c>
      <c r="Y64" s="242" t="s">
        <v>281</v>
      </c>
      <c r="Z64" s="241"/>
      <c r="AA64" s="242">
        <v>2022</v>
      </c>
      <c r="AB64" s="242" t="s">
        <v>282</v>
      </c>
      <c r="AC64" s="242" t="s">
        <v>283</v>
      </c>
      <c r="AD64" s="242" t="s">
        <v>284</v>
      </c>
      <c r="AE64" s="242" t="s">
        <v>285</v>
      </c>
      <c r="AF64" s="241"/>
      <c r="AG64" s="240">
        <v>2021</v>
      </c>
      <c r="AH64" s="240" t="s">
        <v>286</v>
      </c>
      <c r="AI64" s="240" t="s">
        <v>287</v>
      </c>
      <c r="AJ64" s="240" t="s">
        <v>288</v>
      </c>
      <c r="AK64" s="240" t="s">
        <v>289</v>
      </c>
      <c r="AL64" s="243"/>
      <c r="AM64" s="240">
        <v>2020</v>
      </c>
    </row>
    <row r="65" spans="1:39">
      <c r="B65" s="92" t="s">
        <v>780</v>
      </c>
      <c r="C65" s="92" t="s">
        <v>781</v>
      </c>
      <c r="D65" s="93"/>
      <c r="E65" s="93">
        <v>2976</v>
      </c>
      <c r="F65" s="93">
        <v>4264.4006999999992</v>
      </c>
      <c r="G65" s="93">
        <v>2351.0309999999999</v>
      </c>
      <c r="H65" s="117"/>
      <c r="I65" s="93">
        <v>8546.077808</v>
      </c>
      <c r="J65" s="93">
        <v>1259.5085200000003</v>
      </c>
      <c r="K65" s="93">
        <v>3917.1405034678564</v>
      </c>
      <c r="L65" s="93">
        <v>1765.9700065321433</v>
      </c>
      <c r="M65" s="93">
        <v>1603.4587779999999</v>
      </c>
      <c r="N65" s="93"/>
      <c r="O65" s="93">
        <v>8054.5579000000007</v>
      </c>
      <c r="P65" s="93">
        <v>1763.0638000000008</v>
      </c>
      <c r="Q65" s="93">
        <v>2897.4331999999999</v>
      </c>
      <c r="R65" s="93">
        <v>1711.7515000000001</v>
      </c>
      <c r="S65" s="93">
        <v>1682.3093999999999</v>
      </c>
      <c r="T65" s="93"/>
      <c r="U65" s="93">
        <v>3377.0956010000009</v>
      </c>
      <c r="V65" s="93">
        <v>504.96050000000037</v>
      </c>
      <c r="W65" s="93">
        <v>404.88100000000009</v>
      </c>
      <c r="X65" s="93">
        <v>1167</v>
      </c>
      <c r="Y65" s="93">
        <v>1300.2541010000002</v>
      </c>
      <c r="Z65" s="93"/>
      <c r="AA65" s="93">
        <v>2075.0345000000002</v>
      </c>
      <c r="AB65" s="93">
        <v>140.6260000000002</v>
      </c>
      <c r="AC65" s="93">
        <v>124.02099999999996</v>
      </c>
      <c r="AD65" s="93">
        <v>967.58750000000009</v>
      </c>
      <c r="AE65" s="93">
        <v>842.8</v>
      </c>
      <c r="AF65" s="93"/>
      <c r="AG65" s="93">
        <v>3264.7391899999993</v>
      </c>
      <c r="AH65" s="93">
        <v>165.2519999999995</v>
      </c>
      <c r="AI65" s="93">
        <v>1764.0745999999999</v>
      </c>
      <c r="AJ65" s="93">
        <v>1056.0369900000001</v>
      </c>
      <c r="AK65" s="93">
        <v>279.37559999999996</v>
      </c>
      <c r="AL65" s="93"/>
      <c r="AM65" s="93">
        <v>2000.2195999999999</v>
      </c>
    </row>
    <row r="66" spans="1:39">
      <c r="B66" s="92" t="s">
        <v>782</v>
      </c>
      <c r="C66" s="92" t="s">
        <v>364</v>
      </c>
      <c r="D66" s="93"/>
      <c r="E66" s="93">
        <v>21744</v>
      </c>
      <c r="F66" s="93">
        <v>31212.500949806039</v>
      </c>
      <c r="G66" s="93">
        <v>16497.554096648732</v>
      </c>
      <c r="H66" s="117"/>
      <c r="I66" s="93">
        <v>79535.550644533068</v>
      </c>
      <c r="J66" s="93">
        <v>10073.523699999976</v>
      </c>
      <c r="K66" s="93">
        <v>37928.939189999968</v>
      </c>
      <c r="L66" s="93">
        <v>17272.000165052508</v>
      </c>
      <c r="M66" s="93">
        <v>14261.087589480616</v>
      </c>
      <c r="N66" s="93"/>
      <c r="O66" s="93">
        <v>70604.354540325046</v>
      </c>
      <c r="P66" s="93">
        <v>17213.686050320233</v>
      </c>
      <c r="Q66" s="93">
        <v>26294.086146759666</v>
      </c>
      <c r="R66" s="93">
        <v>14514.315736611428</v>
      </c>
      <c r="S66" s="93">
        <v>12582.266606633719</v>
      </c>
      <c r="T66" s="93"/>
      <c r="U66" s="93">
        <v>33749.847945904621</v>
      </c>
      <c r="V66" s="93">
        <v>4849.3692500000034</v>
      </c>
      <c r="W66" s="93">
        <v>3986.4786959046178</v>
      </c>
      <c r="X66" s="93">
        <v>12180</v>
      </c>
      <c r="Y66" s="93">
        <v>12734</v>
      </c>
      <c r="Z66" s="93"/>
      <c r="AA66" s="93">
        <v>21692.499769999999</v>
      </c>
      <c r="AB66" s="93">
        <v>1828</v>
      </c>
      <c r="AC66" s="93">
        <v>1606</v>
      </c>
      <c r="AD66" s="93">
        <v>10558.780029999998</v>
      </c>
      <c r="AE66" s="93">
        <v>7699.7197400000014</v>
      </c>
      <c r="AF66" s="93"/>
      <c r="AG66" s="93">
        <v>24284.053979999993</v>
      </c>
      <c r="AH66" s="93">
        <v>1374.4489700000013</v>
      </c>
      <c r="AI66" s="93">
        <v>14602.632929999991</v>
      </c>
      <c r="AJ66" s="93">
        <v>6677.9720800000014</v>
      </c>
      <c r="AK66" s="93">
        <v>1629</v>
      </c>
      <c r="AL66" s="93"/>
      <c r="AM66" s="93">
        <v>11870.95449</v>
      </c>
    </row>
    <row r="67" spans="1:39">
      <c r="B67" s="92" t="s">
        <v>783</v>
      </c>
      <c r="C67" s="92" t="s">
        <v>784</v>
      </c>
      <c r="D67" s="93"/>
      <c r="E67" s="93">
        <v>7306</v>
      </c>
      <c r="F67" s="93">
        <v>7319.3170964928422</v>
      </c>
      <c r="G67" s="93">
        <v>7017.1571947153107</v>
      </c>
      <c r="H67" s="117"/>
      <c r="I67" s="93">
        <v>9306.6728891796047</v>
      </c>
      <c r="J67" s="93">
        <v>7997.9797992950243</v>
      </c>
      <c r="K67" s="93">
        <v>9682.8130511073978</v>
      </c>
      <c r="L67" s="93">
        <v>9780.4606540117547</v>
      </c>
      <c r="M67" s="93">
        <v>8893.9533620368602</v>
      </c>
      <c r="N67" s="93"/>
      <c r="O67" s="93">
        <v>8765.764107341638</v>
      </c>
      <c r="P67" s="93">
        <v>9763.5071687821091</v>
      </c>
      <c r="Q67" s="93">
        <v>9074.9585345952637</v>
      </c>
      <c r="R67" s="93">
        <v>8479.218938386457</v>
      </c>
      <c r="S67" s="93">
        <v>7479.1632303984743</v>
      </c>
      <c r="T67" s="93"/>
      <c r="U67" s="93">
        <v>9993.7496397528284</v>
      </c>
      <c r="V67" s="93">
        <v>9603.4625480606883</v>
      </c>
      <c r="W67" s="93">
        <v>9846.050310843475</v>
      </c>
      <c r="X67" s="93">
        <v>10437.017994858612</v>
      </c>
      <c r="Y67" s="93">
        <v>9793.4703610675242</v>
      </c>
      <c r="Z67" s="93"/>
      <c r="AA67" s="93">
        <v>10454.042942418546</v>
      </c>
      <c r="AB67" s="93">
        <v>12999.018673644969</v>
      </c>
      <c r="AC67" s="93">
        <v>12949.41985631466</v>
      </c>
      <c r="AD67" s="93">
        <v>10912.480814396627</v>
      </c>
      <c r="AE67" s="93">
        <v>9135.8800901756076</v>
      </c>
      <c r="AF67" s="93"/>
      <c r="AG67" s="93">
        <v>7438.2829888472643</v>
      </c>
      <c r="AH67" s="93">
        <v>8317.2909858882522</v>
      </c>
      <c r="AI67" s="93">
        <v>8277.7865119763028</v>
      </c>
      <c r="AJ67" s="93">
        <v>6323.615690772348</v>
      </c>
      <c r="AK67" s="93">
        <v>5830.8599605692125</v>
      </c>
      <c r="AL67" s="93"/>
      <c r="AM67" s="93">
        <f>IFERROR(AM66/AM65*1000,0)</f>
        <v>5934.8256011489948</v>
      </c>
    </row>
    <row r="68" spans="1:39">
      <c r="B68" s="92" t="s">
        <v>785</v>
      </c>
      <c r="C68" s="92" t="s">
        <v>786</v>
      </c>
      <c r="D68" s="93"/>
      <c r="E68" s="93">
        <v>-33041</v>
      </c>
      <c r="F68" s="93">
        <v>-32688</v>
      </c>
      <c r="G68" s="93">
        <v>-19171.649574453797</v>
      </c>
      <c r="H68" s="117"/>
      <c r="I68" s="93">
        <v>-63772.94</v>
      </c>
      <c r="J68" s="93">
        <v>-7981.6718000000183</v>
      </c>
      <c r="K68" s="93">
        <v>-28202.250009999952</v>
      </c>
      <c r="L68" s="93">
        <v>-14214.86128494578</v>
      </c>
      <c r="M68" s="93">
        <v>-13374.157035395607</v>
      </c>
      <c r="N68" s="93"/>
      <c r="O68" s="93">
        <v>-58414</v>
      </c>
      <c r="P68" s="93">
        <v>-8542.9881500989777</v>
      </c>
      <c r="Q68" s="93">
        <v>-22729.045924627881</v>
      </c>
      <c r="R68" s="93">
        <v>-17701.52287030594</v>
      </c>
      <c r="S68" s="93">
        <v>-9440.3909327762831</v>
      </c>
      <c r="T68" s="93"/>
      <c r="U68" s="93">
        <v>-33121</v>
      </c>
      <c r="V68" s="93">
        <v>-5531.5907199999965</v>
      </c>
      <c r="W68" s="93">
        <v>-3611.9514156450064</v>
      </c>
      <c r="X68" s="93">
        <v>-10587.794902504676</v>
      </c>
      <c r="Y68" s="93">
        <v>-13390</v>
      </c>
      <c r="Z68" s="93"/>
      <c r="AA68" s="93">
        <v>-47124.54659217599</v>
      </c>
      <c r="AB68" s="93">
        <v>-47124.54659217599</v>
      </c>
      <c r="AC68" s="93">
        <v>-47124.54659217599</v>
      </c>
      <c r="AD68" s="93">
        <v>-47124.54659217599</v>
      </c>
      <c r="AE68" s="93">
        <v>-47124.54659217599</v>
      </c>
      <c r="AF68" s="93"/>
      <c r="AG68" s="93">
        <v>-11091</v>
      </c>
      <c r="AH68" s="93">
        <v>-456.28678999999852</v>
      </c>
      <c r="AI68" s="93">
        <v>-5083.6439000000028</v>
      </c>
      <c r="AJ68" s="93">
        <v>-4742.9662099999996</v>
      </c>
      <c r="AK68" s="93">
        <v>-808.10797999999977</v>
      </c>
      <c r="AL68" s="93"/>
      <c r="AM68" s="93">
        <v>-12981.3303328</v>
      </c>
    </row>
    <row r="69" spans="1:39">
      <c r="B69" s="92" t="s">
        <v>787</v>
      </c>
      <c r="C69" s="92" t="s">
        <v>788</v>
      </c>
      <c r="D69" s="93"/>
      <c r="E69" s="93">
        <v>-11102</v>
      </c>
      <c r="F69" s="93">
        <v>-7665.3209441598692</v>
      </c>
      <c r="G69" s="93">
        <v>-8154.5711538698542</v>
      </c>
      <c r="H69" s="117"/>
      <c r="I69" s="93">
        <v>-7462.2465922673946</v>
      </c>
      <c r="J69" s="93">
        <v>-6337.1320425843696</v>
      </c>
      <c r="K69" s="93">
        <v>-7199.7034533309215</v>
      </c>
      <c r="L69" s="93">
        <v>-8049.3220339906429</v>
      </c>
      <c r="M69" s="93">
        <v>-8340.8174995787813</v>
      </c>
      <c r="N69" s="93"/>
      <c r="O69" s="93">
        <v>-7252.291277215847</v>
      </c>
      <c r="P69" s="93">
        <v>-4845.5354537362591</v>
      </c>
      <c r="Q69" s="93">
        <v>-7844.5452770500042</v>
      </c>
      <c r="R69" s="93">
        <v>-10341.175614746615</v>
      </c>
      <c r="S69" s="93">
        <v>-5611.5664174356298</v>
      </c>
      <c r="T69" s="93"/>
      <c r="U69" s="93">
        <v>-9807.5399435516283</v>
      </c>
      <c r="V69" s="93">
        <v>-10954.501827370639</v>
      </c>
      <c r="W69" s="93">
        <v>-8921.0197950632555</v>
      </c>
      <c r="X69" s="93">
        <v>-9072.6605848369127</v>
      </c>
      <c r="Y69" s="93">
        <v>-10297.987131670656</v>
      </c>
      <c r="Z69" s="93"/>
      <c r="AA69" s="93">
        <v>-22710.247271636199</v>
      </c>
      <c r="AB69" s="93">
        <v>-335105.50390522322</v>
      </c>
      <c r="AC69" s="93">
        <v>-379972.31591565948</v>
      </c>
      <c r="AD69" s="93">
        <v>-48703.137020864764</v>
      </c>
      <c r="AE69" s="93">
        <v>-55914.269805619355</v>
      </c>
      <c r="AF69" s="93"/>
      <c r="AG69" s="93">
        <v>-3397.208583758264</v>
      </c>
      <c r="AH69" s="93">
        <v>-2761.1574443879645</v>
      </c>
      <c r="AI69" s="93">
        <v>-2881.7624266003281</v>
      </c>
      <c r="AJ69" s="93">
        <v>-4491.2879519494854</v>
      </c>
      <c r="AK69" s="93">
        <v>-2892.5503157756079</v>
      </c>
      <c r="AL69" s="93"/>
      <c r="AM69" s="93">
        <f>AM68/AM65*1000</f>
        <v>-6489.9525696078572</v>
      </c>
    </row>
    <row r="70" spans="1:39">
      <c r="B70" s="92" t="s">
        <v>789</v>
      </c>
      <c r="C70" s="92" t="s">
        <v>790</v>
      </c>
      <c r="D70" s="93"/>
      <c r="E70" s="93">
        <v>-3796</v>
      </c>
      <c r="F70" s="93">
        <v>-346.003847667027</v>
      </c>
      <c r="G70" s="93">
        <v>-1137.4139591545436</v>
      </c>
      <c r="H70" s="117"/>
      <c r="I70" s="93">
        <v>1844.4262969122101</v>
      </c>
      <c r="J70" s="93">
        <v>1660.8477567106547</v>
      </c>
      <c r="K70" s="93">
        <v>2483.1095977764762</v>
      </c>
      <c r="L70" s="93">
        <v>1731.1386200211118</v>
      </c>
      <c r="M70" s="93">
        <v>553.13586245807892</v>
      </c>
      <c r="N70" s="93"/>
      <c r="O70" s="93">
        <v>1513.472830125791</v>
      </c>
      <c r="P70" s="93">
        <v>4917.97171504585</v>
      </c>
      <c r="Q70" s="93">
        <v>1230.4132575452595</v>
      </c>
      <c r="R70" s="93">
        <v>-1861.9566763601579</v>
      </c>
      <c r="S70" s="93">
        <v>1867.5968129628445</v>
      </c>
      <c r="T70" s="93"/>
      <c r="U70" s="93">
        <v>186.20969620120013</v>
      </c>
      <c r="V70" s="93">
        <v>-1351.0392793099509</v>
      </c>
      <c r="W70" s="93">
        <v>925.0305157802195</v>
      </c>
      <c r="X70" s="93">
        <v>1364.3574100216993</v>
      </c>
      <c r="Y70" s="93">
        <v>-504.51677060313159</v>
      </c>
      <c r="Z70" s="93"/>
      <c r="AA70" s="93">
        <v>-12256.204329217653</v>
      </c>
      <c r="AB70" s="93">
        <v>-322106.48523157823</v>
      </c>
      <c r="AC70" s="93">
        <v>-367022.89605934481</v>
      </c>
      <c r="AD70" s="93">
        <v>-37790.656206468135</v>
      </c>
      <c r="AE70" s="93">
        <v>-46778.389715443744</v>
      </c>
      <c r="AF70" s="93"/>
      <c r="AG70" s="93">
        <v>4041.0744050890003</v>
      </c>
      <c r="AH70" s="93">
        <v>5556.1335415002877</v>
      </c>
      <c r="AI70" s="93">
        <v>5396.0240853759751</v>
      </c>
      <c r="AJ70" s="93">
        <v>1832.3277388228626</v>
      </c>
      <c r="AK70" s="93">
        <v>2938.3096447936045</v>
      </c>
      <c r="AL70" s="93"/>
      <c r="AM70" s="93">
        <f>AM67+AM69</f>
        <v>-555.12696845886239</v>
      </c>
    </row>
    <row r="71" spans="1:39" ht="14.4" thickBot="1">
      <c r="B71" s="92" t="s">
        <v>791</v>
      </c>
      <c r="C71" s="92" t="s">
        <v>792</v>
      </c>
      <c r="D71" s="211"/>
      <c r="E71" s="211">
        <v>-0.52</v>
      </c>
      <c r="F71" s="191">
        <v>-4.7272695403894963E-2</v>
      </c>
      <c r="G71" s="191">
        <v>-0.16209042032165691</v>
      </c>
      <c r="H71" s="117"/>
      <c r="I71" s="191">
        <f>I70/I67</f>
        <v>0.19818320885185842</v>
      </c>
      <c r="J71" s="191">
        <f>J70/J67</f>
        <v>0.20765840854674938</v>
      </c>
      <c r="K71" s="191">
        <f>K70/K67</f>
        <v>0.25644506246999055</v>
      </c>
      <c r="L71" s="191">
        <f>L70/L67</f>
        <v>0.17699970188122299</v>
      </c>
      <c r="M71" s="191">
        <f t="shared" ref="M71:AK71" si="5">M70/M67</f>
        <v>6.2192350234159741E-2</v>
      </c>
      <c r="N71" s="211"/>
      <c r="O71" s="191">
        <f t="shared" si="5"/>
        <v>0.17265726200163245</v>
      </c>
      <c r="P71" s="191">
        <f t="shared" si="5"/>
        <v>0.50370954105207189</v>
      </c>
      <c r="Q71" s="191">
        <f t="shared" si="5"/>
        <v>0.13558334761031887</v>
      </c>
      <c r="R71" s="191">
        <f t="shared" si="5"/>
        <v>-0.21959058845984661</v>
      </c>
      <c r="S71" s="191">
        <f t="shared" si="5"/>
        <v>0.24970665239289647</v>
      </c>
      <c r="T71" s="211"/>
      <c r="U71" s="191">
        <f t="shared" si="5"/>
        <v>1.8632615676152316E-2</v>
      </c>
      <c r="V71" s="191">
        <f t="shared" si="5"/>
        <v>-0.14068251659738895</v>
      </c>
      <c r="W71" s="191">
        <f t="shared" si="5"/>
        <v>9.3949399665516797E-2</v>
      </c>
      <c r="X71" s="191">
        <f t="shared" si="5"/>
        <v>0.13072291440848299</v>
      </c>
      <c r="Y71" s="191">
        <f t="shared" si="5"/>
        <v>-5.1515627454059854E-2</v>
      </c>
      <c r="Z71" s="211"/>
      <c r="AA71" s="191">
        <f t="shared" si="5"/>
        <v>-1.1723889405013461</v>
      </c>
      <c r="AB71" s="191">
        <f t="shared" si="5"/>
        <v>-24.779292446485769</v>
      </c>
      <c r="AC71" s="191">
        <f t="shared" si="5"/>
        <v>-28.342806097245322</v>
      </c>
      <c r="AD71" s="191">
        <f t="shared" si="5"/>
        <v>-3.4630673674689669</v>
      </c>
      <c r="AE71" s="191">
        <f t="shared" si="5"/>
        <v>-5.1202937487924691</v>
      </c>
      <c r="AF71" s="211"/>
      <c r="AG71" s="191">
        <f t="shared" si="5"/>
        <v>0.54328054083826394</v>
      </c>
      <c r="AH71" s="191">
        <f t="shared" si="5"/>
        <v>0.66802202194527593</v>
      </c>
      <c r="AI71" s="191">
        <f t="shared" si="5"/>
        <v>0.65186799364407466</v>
      </c>
      <c r="AJ71" s="191">
        <f t="shared" si="5"/>
        <v>0.28975950285793972</v>
      </c>
      <c r="AK71" s="191">
        <f t="shared" si="5"/>
        <v>0.50392389195825671</v>
      </c>
      <c r="AL71" s="211"/>
      <c r="AM71" s="191">
        <f>AM70/AM67</f>
        <v>-9.3537199871785381E-2</v>
      </c>
    </row>
    <row r="72" spans="1:39" ht="14.4" thickBot="1">
      <c r="B72" s="87" t="s">
        <v>793</v>
      </c>
      <c r="C72" s="87" t="s">
        <v>740</v>
      </c>
      <c r="D72" s="196"/>
      <c r="E72" s="51">
        <v>-11297</v>
      </c>
      <c r="F72" s="51">
        <v>-1475.4990501939631</v>
      </c>
      <c r="G72" s="51">
        <v>-2674.0954778050659</v>
      </c>
      <c r="H72" s="278"/>
      <c r="I72" s="51">
        <v>15762.610644533057</v>
      </c>
      <c r="J72" s="51">
        <v>2092</v>
      </c>
      <c r="K72" s="51">
        <v>9726.6891800000121</v>
      </c>
      <c r="L72" s="51">
        <v>3057.1388801067287</v>
      </c>
      <c r="M72" s="51">
        <v>886.93055408500732</v>
      </c>
      <c r="N72" s="196"/>
      <c r="O72" s="51">
        <v>12190.35454032505</v>
      </c>
      <c r="P72" s="51">
        <v>8670.6979002212593</v>
      </c>
      <c r="Q72" s="51">
        <v>3565.0402221317854</v>
      </c>
      <c r="R72" s="51">
        <v>-3187.2071336945151</v>
      </c>
      <c r="S72" s="51">
        <v>3141.8756738574352</v>
      </c>
      <c r="T72" s="196"/>
      <c r="U72" s="51">
        <v>628.84794590461956</v>
      </c>
      <c r="V72" s="51">
        <v>-682.22146999999302</v>
      </c>
      <c r="W72" s="51">
        <v>374.52728025961113</v>
      </c>
      <c r="X72" s="51">
        <v>1592.2050974953231</v>
      </c>
      <c r="Y72" s="51">
        <v>-655.99999999999829</v>
      </c>
      <c r="Z72" s="196"/>
      <c r="AA72" s="51">
        <v>-25432.046822175991</v>
      </c>
      <c r="AB72" s="51">
        <v>-45296.54659217599</v>
      </c>
      <c r="AC72" s="51">
        <v>-45518.54659217599</v>
      </c>
      <c r="AD72" s="51">
        <v>-36565.766562175995</v>
      </c>
      <c r="AE72" s="51">
        <v>-39424.826852175989</v>
      </c>
      <c r="AF72" s="196"/>
      <c r="AG72" s="51">
        <v>13193.053979999993</v>
      </c>
      <c r="AH72" s="51">
        <v>918.16218000000276</v>
      </c>
      <c r="AI72" s="51">
        <v>9518.9890299999879</v>
      </c>
      <c r="AJ72" s="51">
        <v>1935.0058700000018</v>
      </c>
      <c r="AK72" s="51">
        <v>820.89202000000023</v>
      </c>
      <c r="AL72" s="196"/>
      <c r="AM72" s="51">
        <f>AM66+AM68</f>
        <v>-1110.3758428000001</v>
      </c>
    </row>
    <row r="73" spans="1:39">
      <c r="D73" s="23"/>
      <c r="E73" s="23"/>
      <c r="F73" s="23"/>
      <c r="G73" s="23"/>
      <c r="I73" s="23"/>
      <c r="J73" s="23"/>
      <c r="K73" s="23"/>
      <c r="L73" s="23"/>
      <c r="M73" s="23"/>
      <c r="N73" s="23"/>
      <c r="O73" s="23"/>
      <c r="P73" s="23"/>
      <c r="Q73" s="23"/>
      <c r="R73" s="23"/>
      <c r="S73" s="23"/>
      <c r="T73" s="23"/>
      <c r="U73" s="23"/>
      <c r="V73" s="23"/>
      <c r="W73" s="23"/>
      <c r="X73" s="23"/>
      <c r="Y73" s="23"/>
      <c r="Z73" s="23"/>
      <c r="AA73" s="23"/>
      <c r="AB73" s="23"/>
      <c r="AC73" s="23"/>
      <c r="AD73" s="23"/>
      <c r="AE73" s="23"/>
      <c r="AF73" s="23"/>
      <c r="AH73" s="193"/>
      <c r="AI73" s="193"/>
      <c r="AJ73" s="193"/>
      <c r="AK73" s="193"/>
      <c r="AL73" s="193"/>
      <c r="AM73" s="193"/>
    </row>
    <row r="74" spans="1:39" s="238" customFormat="1" ht="48">
      <c r="A74" s="19"/>
      <c r="B74" s="235" t="s">
        <v>796</v>
      </c>
      <c r="C74" s="235"/>
      <c r="D74" s="270"/>
      <c r="E74" s="236" t="s">
        <v>200</v>
      </c>
      <c r="F74" s="236" t="s">
        <v>201</v>
      </c>
      <c r="G74" s="236" t="s">
        <v>202</v>
      </c>
      <c r="H74" s="234"/>
      <c r="I74" s="236">
        <v>2025</v>
      </c>
      <c r="J74" s="236" t="s">
        <v>203</v>
      </c>
      <c r="K74" s="236" t="s">
        <v>204</v>
      </c>
      <c r="L74" s="236" t="s">
        <v>205</v>
      </c>
      <c r="M74" s="236" t="s">
        <v>206</v>
      </c>
      <c r="N74" s="237"/>
      <c r="O74" s="236">
        <v>2024</v>
      </c>
      <c r="P74" s="236" t="s">
        <v>208</v>
      </c>
      <c r="Q74" s="236" t="s">
        <v>209</v>
      </c>
      <c r="R74" s="236" t="s">
        <v>210</v>
      </c>
      <c r="S74" s="236" t="s">
        <v>211</v>
      </c>
      <c r="T74" s="237"/>
      <c r="U74" s="236">
        <v>2023</v>
      </c>
      <c r="V74" s="236" t="s">
        <v>212</v>
      </c>
      <c r="W74" s="236" t="s">
        <v>213</v>
      </c>
      <c r="X74" s="236" t="s">
        <v>214</v>
      </c>
      <c r="Y74" s="236" t="s">
        <v>215</v>
      </c>
      <c r="Z74" s="237"/>
      <c r="AA74" s="236">
        <v>2022</v>
      </c>
      <c r="AB74" s="236" t="s">
        <v>216</v>
      </c>
      <c r="AC74" s="236" t="s">
        <v>217</v>
      </c>
      <c r="AD74" s="236" t="s">
        <v>218</v>
      </c>
      <c r="AE74" s="236" t="s">
        <v>219</v>
      </c>
      <c r="AF74" s="237"/>
      <c r="AG74" s="236">
        <v>2021</v>
      </c>
      <c r="AH74" s="236" t="s">
        <v>220</v>
      </c>
      <c r="AI74" s="236" t="s">
        <v>221</v>
      </c>
      <c r="AJ74" s="236" t="s">
        <v>222</v>
      </c>
      <c r="AK74" s="236" t="s">
        <v>223</v>
      </c>
      <c r="AL74" s="237"/>
      <c r="AM74" s="236">
        <v>2020</v>
      </c>
    </row>
    <row r="75" spans="1:39" s="244" customFormat="1" ht="48" hidden="1">
      <c r="A75" s="121"/>
      <c r="B75" s="239"/>
      <c r="C75" s="239" t="s">
        <v>779</v>
      </c>
      <c r="D75" s="270"/>
      <c r="E75" s="270"/>
      <c r="F75" s="240" t="s">
        <v>269</v>
      </c>
      <c r="G75" s="240" t="s">
        <v>270</v>
      </c>
      <c r="H75" s="234"/>
      <c r="I75" s="240">
        <v>2025</v>
      </c>
      <c r="J75" s="240" t="s">
        <v>611</v>
      </c>
      <c r="K75" s="240" t="s">
        <v>271</v>
      </c>
      <c r="L75" s="240" t="s">
        <v>272</v>
      </c>
      <c r="M75" s="240" t="s">
        <v>273</v>
      </c>
      <c r="N75" s="241"/>
      <c r="O75" s="240">
        <v>2024</v>
      </c>
      <c r="P75" s="240" t="s">
        <v>274</v>
      </c>
      <c r="Q75" s="242" t="s">
        <v>275</v>
      </c>
      <c r="R75" s="242" t="s">
        <v>276</v>
      </c>
      <c r="S75" s="242" t="s">
        <v>277</v>
      </c>
      <c r="T75" s="241"/>
      <c r="U75" s="242">
        <v>2023</v>
      </c>
      <c r="V75" s="242" t="s">
        <v>278</v>
      </c>
      <c r="W75" s="242" t="s">
        <v>279</v>
      </c>
      <c r="X75" s="242" t="s">
        <v>280</v>
      </c>
      <c r="Y75" s="242" t="s">
        <v>281</v>
      </c>
      <c r="Z75" s="241"/>
      <c r="AA75" s="242">
        <v>2022</v>
      </c>
      <c r="AB75" s="242" t="s">
        <v>282</v>
      </c>
      <c r="AC75" s="242" t="s">
        <v>283</v>
      </c>
      <c r="AD75" s="242" t="s">
        <v>284</v>
      </c>
      <c r="AE75" s="242" t="s">
        <v>285</v>
      </c>
      <c r="AF75" s="241"/>
      <c r="AG75" s="240">
        <v>2021</v>
      </c>
      <c r="AH75" s="240" t="s">
        <v>286</v>
      </c>
      <c r="AI75" s="240" t="s">
        <v>287</v>
      </c>
      <c r="AJ75" s="240" t="s">
        <v>288</v>
      </c>
      <c r="AK75" s="240" t="s">
        <v>289</v>
      </c>
      <c r="AL75" s="243"/>
      <c r="AM75" s="240">
        <v>2020</v>
      </c>
    </row>
    <row r="76" spans="1:39">
      <c r="B76" s="92" t="s">
        <v>780</v>
      </c>
      <c r="C76" s="92" t="s">
        <v>781</v>
      </c>
      <c r="D76" s="93"/>
      <c r="E76" s="93">
        <v>1808</v>
      </c>
      <c r="F76" s="93">
        <v>5632.5669999999991</v>
      </c>
      <c r="G76" s="93">
        <v>4449.1640000000007</v>
      </c>
      <c r="H76" s="117"/>
      <c r="I76" s="93">
        <v>10720.962599999999</v>
      </c>
      <c r="J76" s="93">
        <v>785.07999999999811</v>
      </c>
      <c r="K76" s="93">
        <v>1727.8113865321448</v>
      </c>
      <c r="L76" s="93">
        <v>4753.7962134678564</v>
      </c>
      <c r="M76" s="93">
        <v>3454.2749999999996</v>
      </c>
      <c r="N76" s="93"/>
      <c r="O76" s="93">
        <v>10158.32</v>
      </c>
      <c r="P76" s="93">
        <v>277.75</v>
      </c>
      <c r="Q76" s="93">
        <v>2157.0199999999995</v>
      </c>
      <c r="R76" s="93">
        <v>6248.2300000000005</v>
      </c>
      <c r="S76" s="93">
        <v>1475.32</v>
      </c>
      <c r="T76" s="93"/>
      <c r="U76" s="93">
        <v>3540.8049999999998</v>
      </c>
      <c r="V76" s="93">
        <v>0</v>
      </c>
      <c r="W76" s="93">
        <v>0</v>
      </c>
      <c r="X76" s="93">
        <v>2703.2649999999999</v>
      </c>
      <c r="Y76" s="93">
        <v>837.54</v>
      </c>
      <c r="Z76" s="93"/>
      <c r="AA76" s="93">
        <v>2501.88</v>
      </c>
      <c r="AB76" s="93">
        <v>0</v>
      </c>
      <c r="AC76" s="93">
        <v>535.69999999999993</v>
      </c>
      <c r="AD76" s="93">
        <v>1171.2600000000002</v>
      </c>
      <c r="AE76" s="93">
        <v>794.92</v>
      </c>
      <c r="AF76" s="93"/>
      <c r="AG76" s="93">
        <v>3951.5590000000002</v>
      </c>
      <c r="AH76" s="93">
        <v>614</v>
      </c>
      <c r="AI76" s="93">
        <v>2069.7790000000005</v>
      </c>
      <c r="AJ76" s="93">
        <v>1267.78</v>
      </c>
      <c r="AK76" s="93">
        <v>0</v>
      </c>
      <c r="AL76" s="93"/>
      <c r="AM76" s="93">
        <v>2474.4999999999995</v>
      </c>
    </row>
    <row r="77" spans="1:39">
      <c r="B77" s="92" t="s">
        <v>782</v>
      </c>
      <c r="C77" s="92" t="s">
        <v>364</v>
      </c>
      <c r="D77" s="93"/>
      <c r="E77" s="93">
        <v>1831</v>
      </c>
      <c r="F77" s="93">
        <v>5303.4234774925799</v>
      </c>
      <c r="G77" s="93">
        <v>4118.6897848229501</v>
      </c>
      <c r="H77" s="117"/>
      <c r="I77" s="93">
        <v>8354.2211627152574</v>
      </c>
      <c r="J77" s="93">
        <v>863.91096999999536</v>
      </c>
      <c r="K77" s="93">
        <v>1703.8496500000019</v>
      </c>
      <c r="L77" s="93">
        <v>3753.0442535510047</v>
      </c>
      <c r="M77" s="93">
        <v>2033.4162891642554</v>
      </c>
      <c r="N77" s="93"/>
      <c r="O77" s="93">
        <v>7367.4242845436029</v>
      </c>
      <c r="P77" s="93">
        <v>521.15238152050915</v>
      </c>
      <c r="Q77" s="93">
        <v>1279.7832982863165</v>
      </c>
      <c r="R77" s="93">
        <v>4613.2348067501453</v>
      </c>
      <c r="S77" s="93">
        <v>953.25379798663221</v>
      </c>
      <c r="T77" s="93"/>
      <c r="U77" s="93">
        <v>4446.4524700000002</v>
      </c>
      <c r="V77" s="93">
        <v>0</v>
      </c>
      <c r="W77" s="93">
        <v>0</v>
      </c>
      <c r="X77" s="93">
        <v>3418.6137900000003</v>
      </c>
      <c r="Y77" s="93">
        <v>1027.7</v>
      </c>
      <c r="Z77" s="93"/>
      <c r="AA77" s="93">
        <v>3549.5949999999998</v>
      </c>
      <c r="AB77" s="93">
        <v>0.4986599999997452</v>
      </c>
      <c r="AC77" s="93">
        <v>719</v>
      </c>
      <c r="AD77" s="93">
        <v>1615.1116</v>
      </c>
      <c r="AE77" s="93">
        <v>1214.9847400000001</v>
      </c>
      <c r="AF77" s="93"/>
      <c r="AG77" s="93">
        <v>3486.5338800000004</v>
      </c>
      <c r="AH77" s="93">
        <v>445.76400000000012</v>
      </c>
      <c r="AI77" s="93">
        <v>1833.8433200000002</v>
      </c>
      <c r="AJ77" s="93">
        <v>1206.9265600000001</v>
      </c>
      <c r="AK77" s="93">
        <v>0</v>
      </c>
      <c r="AL77" s="93"/>
      <c r="AM77" s="93">
        <v>1181.52577</v>
      </c>
    </row>
    <row r="78" spans="1:39">
      <c r="B78" s="92" t="s">
        <v>783</v>
      </c>
      <c r="C78" s="92" t="s">
        <v>784</v>
      </c>
      <c r="D78" s="93"/>
      <c r="E78" s="93">
        <v>1012</v>
      </c>
      <c r="F78" s="93">
        <v>941.56420642534397</v>
      </c>
      <c r="G78" s="93">
        <v>925.7221772051895</v>
      </c>
      <c r="H78" s="117"/>
      <c r="I78" s="93">
        <v>779.2417037920884</v>
      </c>
      <c r="J78" s="93">
        <v>1100.4113848270208</v>
      </c>
      <c r="K78" s="93">
        <v>986.13174058296022</v>
      </c>
      <c r="L78" s="93">
        <v>789.48362214567646</v>
      </c>
      <c r="M78" s="93">
        <v>588.66659115567109</v>
      </c>
      <c r="N78" s="93"/>
      <c r="O78" s="93">
        <v>725.26011038671777</v>
      </c>
      <c r="P78" s="93">
        <v>1876.3362070945425</v>
      </c>
      <c r="Q78" s="93">
        <v>593.31081690773237</v>
      </c>
      <c r="R78" s="93">
        <v>738.32666319103885</v>
      </c>
      <c r="S78" s="93">
        <v>646.13358321356191</v>
      </c>
      <c r="T78" s="93"/>
      <c r="U78" s="93">
        <v>1255.7744552439347</v>
      </c>
      <c r="V78" s="93">
        <v>0</v>
      </c>
      <c r="W78" s="93">
        <v>0</v>
      </c>
      <c r="X78" s="93">
        <v>1264.6239972773665</v>
      </c>
      <c r="Y78" s="93">
        <v>1227.0458724359435</v>
      </c>
      <c r="Z78" s="93"/>
      <c r="AA78" s="93">
        <v>1418.7710841447229</v>
      </c>
      <c r="AB78" s="93">
        <v>-11646.242289999995</v>
      </c>
      <c r="AC78" s="93">
        <v>-411</v>
      </c>
      <c r="AD78" s="93">
        <v>-4268.2025400000057</v>
      </c>
      <c r="AE78" s="93">
        <v>-5231.9291199999989</v>
      </c>
      <c r="AF78" s="93"/>
      <c r="AG78" s="93">
        <v>882.31856844349284</v>
      </c>
      <c r="AH78" s="93">
        <v>726.00000000000023</v>
      </c>
      <c r="AI78" s="93">
        <v>886.00924060008322</v>
      </c>
      <c r="AJ78" s="93">
        <v>952.00000000000011</v>
      </c>
      <c r="AK78" s="93">
        <v>0</v>
      </c>
      <c r="AL78" s="93"/>
      <c r="AM78" s="93">
        <f>IFERROR(AM77/AM76*1000,0)</f>
        <v>477.48061022428777</v>
      </c>
    </row>
    <row r="79" spans="1:39">
      <c r="B79" s="92" t="s">
        <v>785</v>
      </c>
      <c r="C79" s="92" t="s">
        <v>786</v>
      </c>
      <c r="D79" s="93"/>
      <c r="E79" s="93">
        <v>-1796</v>
      </c>
      <c r="F79" s="93">
        <v>-4841</v>
      </c>
      <c r="G79" s="93">
        <v>-4181.5772279681851</v>
      </c>
      <c r="H79" s="117"/>
      <c r="I79" s="93">
        <v>-15328.87</v>
      </c>
      <c r="J79" s="93">
        <v>-1253.2578499999881</v>
      </c>
      <c r="K79" s="93">
        <v>-1487.8032500000081</v>
      </c>
      <c r="L79" s="93">
        <v>-3785.434569138296</v>
      </c>
      <c r="M79" s="93">
        <v>-8802.3756248738064</v>
      </c>
      <c r="N79" s="93"/>
      <c r="O79" s="93">
        <v>-11570</v>
      </c>
      <c r="P79" s="93">
        <v>-236.05527523492651</v>
      </c>
      <c r="Q79" s="93">
        <v>-208.45758398194448</v>
      </c>
      <c r="R79" s="93">
        <v>-10242.780664349488</v>
      </c>
      <c r="S79" s="93">
        <v>-883.12877922791097</v>
      </c>
      <c r="T79" s="93"/>
      <c r="U79" s="93">
        <v>-6876</v>
      </c>
      <c r="V79" s="93">
        <v>-38.747500000000002</v>
      </c>
      <c r="W79" s="93">
        <v>-702.94199823062058</v>
      </c>
      <c r="X79" s="93">
        <v>-5394.8879635850599</v>
      </c>
      <c r="Y79" s="93">
        <v>-739</v>
      </c>
      <c r="Z79" s="93"/>
      <c r="AA79" s="93">
        <v>-5073</v>
      </c>
      <c r="AB79" s="93">
        <v>11335</v>
      </c>
      <c r="AC79" s="93">
        <v>-1554</v>
      </c>
      <c r="AD79" s="93">
        <v>-2376.90283</v>
      </c>
      <c r="AE79" s="93">
        <v>-786.97080000000062</v>
      </c>
      <c r="AF79" s="93"/>
      <c r="AG79" s="93">
        <v>-5073</v>
      </c>
      <c r="AH79" s="93">
        <v>-1194.4292</v>
      </c>
      <c r="AI79" s="93">
        <v>-3079.58563</v>
      </c>
      <c r="AJ79" s="93">
        <v>-798.70139999999992</v>
      </c>
      <c r="AK79" s="93">
        <v>0</v>
      </c>
      <c r="AL79" s="93"/>
      <c r="AM79" s="93">
        <v>-1338.3632272</v>
      </c>
    </row>
    <row r="80" spans="1:39">
      <c r="B80" s="92" t="s">
        <v>787</v>
      </c>
      <c r="C80" s="92" t="s">
        <v>788</v>
      </c>
      <c r="D80" s="93"/>
      <c r="E80" s="93">
        <v>-993</v>
      </c>
      <c r="F80" s="93">
        <v>-859.46603031974598</v>
      </c>
      <c r="G80" s="93">
        <v>-939.85684231199036</v>
      </c>
      <c r="H80" s="117"/>
      <c r="I80" s="93">
        <v>-1429.8035140986317</v>
      </c>
      <c r="J80" s="93">
        <v>-1596.3441305344566</v>
      </c>
      <c r="K80" s="93">
        <v>-861.09124039641154</v>
      </c>
      <c r="L80" s="93">
        <v>-796.29719053035546</v>
      </c>
      <c r="M80" s="93">
        <v>-2548.2556035271673</v>
      </c>
      <c r="N80" s="93"/>
      <c r="O80" s="93">
        <v>-1138.9678608273809</v>
      </c>
      <c r="P80" s="93">
        <v>-849.88397924365972</v>
      </c>
      <c r="Q80" s="93">
        <v>-96.64147016807658</v>
      </c>
      <c r="R80" s="93">
        <v>-1639.3091586496475</v>
      </c>
      <c r="S80" s="93">
        <v>-598.60150965750552</v>
      </c>
      <c r="T80" s="93"/>
      <c r="U80" s="93">
        <v>-1941.9312839876807</v>
      </c>
      <c r="V80" s="93">
        <v>0</v>
      </c>
      <c r="W80" s="93">
        <v>0</v>
      </c>
      <c r="X80" s="93">
        <v>-1995.6933425265595</v>
      </c>
      <c r="Y80" s="93">
        <v>-882.34591780691073</v>
      </c>
      <c r="Z80" s="93"/>
      <c r="AA80" s="93">
        <v>-2027.6751882584297</v>
      </c>
      <c r="AB80" s="93">
        <v>0</v>
      </c>
      <c r="AC80" s="93">
        <v>-2900.8773567295129</v>
      </c>
      <c r="AD80" s="93">
        <v>-2029.3554206580943</v>
      </c>
      <c r="AE80" s="93">
        <v>-990.00000000000091</v>
      </c>
      <c r="AF80" s="93"/>
      <c r="AG80" s="93">
        <v>-1283.7971038772291</v>
      </c>
      <c r="AH80" s="93">
        <v>-1945.3244299674268</v>
      </c>
      <c r="AI80" s="93">
        <v>-1487.8813776736547</v>
      </c>
      <c r="AJ80" s="93">
        <v>-630</v>
      </c>
      <c r="AK80" s="93">
        <v>0</v>
      </c>
      <c r="AL80" s="93"/>
      <c r="AM80" s="93">
        <f>AM79/AM76*1000</f>
        <v>-540.86208413820975</v>
      </c>
    </row>
    <row r="81" spans="2:39">
      <c r="B81" s="92" t="s">
        <v>789</v>
      </c>
      <c r="C81" s="92" t="s">
        <v>790</v>
      </c>
      <c r="D81" s="93"/>
      <c r="E81" s="93">
        <v>19</v>
      </c>
      <c r="F81" s="93">
        <v>82.098176105597986</v>
      </c>
      <c r="G81" s="93">
        <v>-14.134665106800867</v>
      </c>
      <c r="H81" s="117"/>
      <c r="I81" s="93">
        <v>-650.56181030654329</v>
      </c>
      <c r="J81" s="93">
        <v>-495.93274570743574</v>
      </c>
      <c r="K81" s="93">
        <v>125.04050018654868</v>
      </c>
      <c r="L81" s="93">
        <v>-6.8135683846790016</v>
      </c>
      <c r="M81" s="93">
        <v>-1959.5890123714962</v>
      </c>
      <c r="N81" s="93"/>
      <c r="O81" s="93">
        <v>-413.70775044066318</v>
      </c>
      <c r="P81" s="93">
        <v>1026.4522278508828</v>
      </c>
      <c r="Q81" s="93">
        <v>496.66934673965579</v>
      </c>
      <c r="R81" s="93">
        <v>-900.9824954586087</v>
      </c>
      <c r="S81" s="93">
        <v>47.532073556056389</v>
      </c>
      <c r="T81" s="93"/>
      <c r="U81" s="93">
        <v>-686.15682874374602</v>
      </c>
      <c r="V81" s="93">
        <v>0</v>
      </c>
      <c r="W81" s="93">
        <v>0</v>
      </c>
      <c r="X81" s="93">
        <v>-731.06934524919302</v>
      </c>
      <c r="Y81" s="93">
        <v>344.69995462903273</v>
      </c>
      <c r="Z81" s="93"/>
      <c r="AA81" s="93">
        <v>-608.90410411370681</v>
      </c>
      <c r="AB81" s="93">
        <v>0</v>
      </c>
      <c r="AC81" s="93">
        <v>-3311.8773567295129</v>
      </c>
      <c r="AD81" s="93">
        <v>-6297.5579606580995</v>
      </c>
      <c r="AE81" s="93">
        <v>-6221.9291199999998</v>
      </c>
      <c r="AF81" s="93"/>
      <c r="AG81" s="93">
        <v>-401.47853543373628</v>
      </c>
      <c r="AH81" s="93">
        <v>-1219.3244299674266</v>
      </c>
      <c r="AI81" s="93">
        <v>-601.87213707357148</v>
      </c>
      <c r="AJ81" s="93">
        <v>322.00000000000011</v>
      </c>
      <c r="AK81" s="93">
        <v>0</v>
      </c>
      <c r="AL81" s="93"/>
      <c r="AM81" s="93">
        <f>AM78+AM80</f>
        <v>-63.38147391392198</v>
      </c>
    </row>
    <row r="82" spans="2:39" ht="14.4" thickBot="1">
      <c r="B82" s="92" t="s">
        <v>791</v>
      </c>
      <c r="C82" s="92" t="s">
        <v>792</v>
      </c>
      <c r="D82" s="211"/>
      <c r="E82" s="211">
        <v>0.02</v>
      </c>
      <c r="F82" s="191">
        <v>8.7193391109549892E-2</v>
      </c>
      <c r="G82" s="191">
        <v>-1.5268798193291928E-2</v>
      </c>
      <c r="H82" s="117"/>
      <c r="I82" s="191">
        <f>I81/I78</f>
        <v>-0.83486523775698929</v>
      </c>
      <c r="J82" s="191">
        <f>J81/J78</f>
        <v>-0.45067940276298929</v>
      </c>
      <c r="K82" s="191">
        <f>K81/K78</f>
        <v>0.12679898135377929</v>
      </c>
      <c r="L82" s="191">
        <f>L81/L78</f>
        <v>-8.6304113138673238E-3</v>
      </c>
      <c r="M82" s="191">
        <f>M81/M78</f>
        <v>-3.3288605839248127</v>
      </c>
      <c r="N82" s="211"/>
      <c r="O82" s="191">
        <f t="shared" ref="O82:AJ82" si="6">O81/O78</f>
        <v>-0.5704267262404229</v>
      </c>
      <c r="P82" s="191">
        <f t="shared" si="6"/>
        <v>0.54705133545353113</v>
      </c>
      <c r="Q82" s="191">
        <f t="shared" si="6"/>
        <v>0.8371149363637751</v>
      </c>
      <c r="R82" s="191">
        <f t="shared" si="6"/>
        <v>-1.2203033431903614</v>
      </c>
      <c r="S82" s="191">
        <f t="shared" si="6"/>
        <v>7.3563849319910612E-2</v>
      </c>
      <c r="T82" s="211"/>
      <c r="U82" s="191">
        <f t="shared" si="6"/>
        <v>-0.54640132698865884</v>
      </c>
      <c r="V82" s="93">
        <v>0</v>
      </c>
      <c r="W82" s="93">
        <v>0</v>
      </c>
      <c r="X82" s="191">
        <f t="shared" si="6"/>
        <v>-0.57809226048463924</v>
      </c>
      <c r="Y82" s="191">
        <f t="shared" si="6"/>
        <v>0.28091855599883236</v>
      </c>
      <c r="Z82" s="211"/>
      <c r="AA82" s="191">
        <f t="shared" si="6"/>
        <v>-0.42917713147556302</v>
      </c>
      <c r="AB82" s="191">
        <f t="shared" si="6"/>
        <v>0</v>
      </c>
      <c r="AC82" s="191">
        <f t="shared" si="6"/>
        <v>8.0580957584659689</v>
      </c>
      <c r="AD82" s="191">
        <f t="shared" si="6"/>
        <v>1.4754590255827202</v>
      </c>
      <c r="AE82" s="191">
        <f t="shared" si="6"/>
        <v>1.1892227469625967</v>
      </c>
      <c r="AF82" s="211"/>
      <c r="AG82" s="191">
        <f t="shared" si="6"/>
        <v>-0.45502673273893424</v>
      </c>
      <c r="AH82" s="191">
        <f t="shared" si="6"/>
        <v>-1.6795102341149122</v>
      </c>
      <c r="AI82" s="191">
        <f t="shared" si="6"/>
        <v>-0.67930683958322025</v>
      </c>
      <c r="AJ82" s="191">
        <f t="shared" si="6"/>
        <v>0.33823529411764713</v>
      </c>
      <c r="AK82" s="93">
        <v>0</v>
      </c>
      <c r="AL82" s="93"/>
      <c r="AM82" s="191">
        <f>AM81/AM78</f>
        <v>-0.13274146123787037</v>
      </c>
    </row>
    <row r="83" spans="2:39" ht="14.4" thickBot="1">
      <c r="B83" s="87" t="s">
        <v>793</v>
      </c>
      <c r="C83" s="87" t="s">
        <v>740</v>
      </c>
      <c r="D83" s="196"/>
      <c r="E83" s="51">
        <v>35</v>
      </c>
      <c r="F83" s="51">
        <v>462.42347749257965</v>
      </c>
      <c r="G83" s="51">
        <v>-62.887443145234585</v>
      </c>
      <c r="H83" s="278"/>
      <c r="I83" s="51">
        <v>-6975</v>
      </c>
      <c r="J83" s="51">
        <v>-389</v>
      </c>
      <c r="K83" s="51">
        <v>216.04639999999358</v>
      </c>
      <c r="L83" s="51">
        <v>-32.39031558729134</v>
      </c>
      <c r="M83" s="51">
        <v>-6768.9593357095491</v>
      </c>
      <c r="N83" s="196"/>
      <c r="O83" s="51">
        <v>-4202.5757154563971</v>
      </c>
      <c r="P83" s="51">
        <v>285.0971062855827</v>
      </c>
      <c r="Q83" s="51">
        <v>1071.3257143043722</v>
      </c>
      <c r="R83" s="51">
        <v>-5629.5458575993434</v>
      </c>
      <c r="S83" s="51">
        <v>70.125018758721112</v>
      </c>
      <c r="T83" s="196"/>
      <c r="U83" s="51">
        <v>-2429.5475299999994</v>
      </c>
      <c r="V83" s="51">
        <v>0</v>
      </c>
      <c r="W83" s="51">
        <v>0</v>
      </c>
      <c r="X83" s="51">
        <v>-1976.2741735850595</v>
      </c>
      <c r="Y83" s="51">
        <v>288.70000000000005</v>
      </c>
      <c r="Z83" s="196"/>
      <c r="AA83" s="51">
        <v>-1523.4050000000002</v>
      </c>
      <c r="AB83" s="51">
        <v>11335.498659999999</v>
      </c>
      <c r="AC83" s="51">
        <v>-835</v>
      </c>
      <c r="AD83" s="51">
        <v>-761.79123000000004</v>
      </c>
      <c r="AE83" s="51">
        <v>428.01393999999948</v>
      </c>
      <c r="AF83" s="196"/>
      <c r="AG83" s="51">
        <v>-1586.4661199999996</v>
      </c>
      <c r="AH83" s="51">
        <v>-748.66519999999991</v>
      </c>
      <c r="AI83" s="51">
        <v>-1245.7423099999999</v>
      </c>
      <c r="AJ83" s="51">
        <v>408.22516000000019</v>
      </c>
      <c r="AK83" s="51">
        <v>0</v>
      </c>
      <c r="AL83" s="196"/>
      <c r="AM83" s="51">
        <f>AM77+AM79</f>
        <v>-156.83745720000002</v>
      </c>
    </row>
    <row r="86" spans="2:39">
      <c r="S86" s="190"/>
      <c r="T86" s="190"/>
      <c r="V86" s="190"/>
    </row>
  </sheetData>
  <mergeCells count="1">
    <mergeCell ref="B6:C6"/>
  </mergeCells>
  <phoneticPr fontId="15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F8CE96-9482-4142-BEB2-44EDDC776369}">
  <dimension ref="A1:BQ19"/>
  <sheetViews>
    <sheetView showGridLines="0" zoomScaleNormal="100" zoomScaleSheetLayoutView="50" workbookViewId="0">
      <pane xSplit="3" ySplit="7" topLeftCell="D9" activePane="bottomRight" state="frozen"/>
      <selection pane="topRight" activeCell="D1" sqref="D1"/>
      <selection pane="bottomLeft" activeCell="A8" sqref="A8"/>
      <selection pane="bottomRight" activeCell="G18" sqref="G18"/>
    </sheetView>
  </sheetViews>
  <sheetFormatPr defaultColWidth="8.69921875" defaultRowHeight="13.8"/>
  <cols>
    <col min="1" max="1" width="2.69921875" style="28" customWidth="1"/>
    <col min="2" max="2" width="39.796875" style="28" customWidth="1"/>
    <col min="3" max="3" width="15" style="28" hidden="1" customWidth="1"/>
    <col min="4" max="4" width="14.796875" style="28" customWidth="1"/>
    <col min="5" max="9" width="13.69921875" style="28" customWidth="1"/>
    <col min="10" max="10" width="11.69921875" style="28" customWidth="1"/>
    <col min="11" max="11" width="10.09765625" style="28" customWidth="1"/>
    <col min="12" max="12" width="10" style="28" customWidth="1"/>
    <col min="13" max="13" width="9.69921875" style="28" customWidth="1"/>
    <col min="14" max="15" width="10" style="28" customWidth="1"/>
    <col min="16" max="17" width="9.69921875" style="28" customWidth="1"/>
    <col min="18" max="19" width="10" style="28" customWidth="1"/>
    <col min="20" max="21" width="9.69921875" style="28" customWidth="1"/>
    <col min="22" max="22" width="10.69921875" style="28" customWidth="1"/>
    <col min="23" max="23" width="10" style="28" customWidth="1"/>
    <col min="24" max="24" width="10.09765625" style="28" customWidth="1"/>
    <col min="25" max="25" width="11.19921875" style="28" customWidth="1"/>
    <col min="26" max="26" width="11.5" style="28" customWidth="1"/>
    <col min="27" max="28" width="11.19921875" style="28" customWidth="1"/>
    <col min="29" max="30" width="11.5" style="28" customWidth="1"/>
    <col min="31" max="31" width="11.19921875" style="28" customWidth="1"/>
    <col min="32" max="32" width="11.19921875" style="28" bestFit="1" customWidth="1"/>
    <col min="33" max="16384" width="8.69921875" style="28"/>
  </cols>
  <sheetData>
    <row r="1" spans="1:69" s="22" customFormat="1" ht="12">
      <c r="B1" s="3"/>
      <c r="C1" s="3"/>
      <c r="D1" s="3"/>
      <c r="E1" s="253" t="s">
        <v>0</v>
      </c>
      <c r="F1" s="253"/>
      <c r="G1" s="253"/>
      <c r="H1" s="253"/>
      <c r="I1" s="23"/>
      <c r="J1" s="4"/>
      <c r="K1" s="4"/>
      <c r="L1" s="3"/>
      <c r="M1" s="23"/>
      <c r="N1" s="4"/>
      <c r="O1" s="4"/>
      <c r="P1" s="4"/>
      <c r="Q1" s="23"/>
      <c r="R1" s="4"/>
      <c r="S1" s="4"/>
      <c r="T1" s="4"/>
      <c r="U1" s="23"/>
      <c r="V1" s="4"/>
      <c r="W1" s="4"/>
      <c r="X1" s="4"/>
      <c r="Y1" s="23"/>
      <c r="Z1" s="4"/>
      <c r="AA1" s="4"/>
      <c r="AB1" s="4"/>
      <c r="AC1" s="4"/>
      <c r="AD1" s="4"/>
      <c r="AE1" s="4"/>
      <c r="AF1" s="4"/>
    </row>
    <row r="2" spans="1:69" s="22" customFormat="1" ht="12">
      <c r="B2" s="3"/>
      <c r="C2" s="3"/>
      <c r="D2" s="3"/>
      <c r="E2" s="253" t="s">
        <v>1</v>
      </c>
      <c r="F2" s="253"/>
      <c r="G2" s="253"/>
      <c r="H2" s="253"/>
      <c r="I2" s="23"/>
      <c r="J2" s="4"/>
      <c r="K2" s="4"/>
      <c r="L2" s="3"/>
      <c r="M2" s="23"/>
      <c r="N2" s="4"/>
      <c r="O2" s="4"/>
      <c r="P2" s="4"/>
      <c r="Q2" s="23"/>
      <c r="R2" s="4"/>
      <c r="S2" s="4"/>
      <c r="T2" s="4"/>
      <c r="U2" s="23"/>
      <c r="V2" s="4"/>
      <c r="W2" s="4"/>
      <c r="X2" s="4"/>
      <c r="Y2" s="23"/>
      <c r="Z2" s="4"/>
      <c r="AA2" s="4"/>
      <c r="AB2" s="4"/>
      <c r="AC2" s="4"/>
      <c r="AD2" s="4"/>
      <c r="AE2" s="4"/>
      <c r="AF2" s="4"/>
    </row>
    <row r="3" spans="1:69" s="22" customFormat="1" ht="15" customHeight="1">
      <c r="B3" s="3"/>
      <c r="C3" s="3"/>
      <c r="D3" s="3"/>
      <c r="E3" s="253" t="s">
        <v>2</v>
      </c>
      <c r="F3" s="253"/>
      <c r="G3" s="253"/>
      <c r="H3" s="253"/>
      <c r="I3" s="23"/>
      <c r="J3" s="4"/>
      <c r="K3" s="4"/>
      <c r="L3" s="3"/>
      <c r="M3" s="23"/>
      <c r="N3" s="4"/>
      <c r="O3" s="4"/>
      <c r="P3" s="4"/>
      <c r="Q3" s="23"/>
      <c r="R3" s="4"/>
      <c r="S3" s="4"/>
      <c r="T3" s="4"/>
      <c r="U3" s="23"/>
      <c r="V3" s="4"/>
      <c r="W3" s="4"/>
      <c r="X3" s="4"/>
      <c r="Y3" s="23"/>
      <c r="Z3" s="4"/>
      <c r="AA3" s="4"/>
      <c r="AB3" s="4"/>
      <c r="AC3" s="4"/>
      <c r="AD3" s="4"/>
      <c r="AE3" s="4"/>
      <c r="AF3" s="4"/>
    </row>
    <row r="4" spans="1:69" s="22" customFormat="1" ht="15" customHeight="1">
      <c r="B4" s="3"/>
      <c r="C4" s="3"/>
      <c r="D4" s="3"/>
      <c r="E4" s="253" t="s">
        <v>3</v>
      </c>
      <c r="F4" s="253"/>
      <c r="G4" s="253"/>
      <c r="H4" s="253"/>
      <c r="I4" s="23"/>
      <c r="J4" s="4"/>
      <c r="K4" s="4"/>
      <c r="L4" s="3"/>
      <c r="M4" s="23"/>
      <c r="N4" s="4"/>
      <c r="O4" s="4"/>
      <c r="P4" s="4"/>
      <c r="Q4" s="23"/>
      <c r="R4" s="4"/>
      <c r="S4" s="4"/>
      <c r="T4" s="4"/>
      <c r="U4" s="23"/>
      <c r="V4" s="4"/>
      <c r="W4" s="4"/>
      <c r="X4" s="4"/>
      <c r="Y4" s="23"/>
      <c r="Z4" s="4"/>
      <c r="AA4" s="4"/>
      <c r="AB4" s="4"/>
      <c r="AC4" s="4"/>
      <c r="AD4" s="4"/>
      <c r="AE4" s="4"/>
      <c r="AF4" s="4"/>
    </row>
    <row r="5" spans="1:69" s="145" customFormat="1" ht="42" customHeight="1">
      <c r="B5" s="38" t="e" vm="1">
        <v>#VALUE!</v>
      </c>
      <c r="C5" s="3"/>
      <c r="D5" s="3"/>
      <c r="E5" s="3"/>
      <c r="F5" s="3"/>
      <c r="G5" s="3"/>
      <c r="H5" s="3"/>
      <c r="I5" s="3"/>
      <c r="J5" s="3"/>
      <c r="K5" s="3"/>
      <c r="M5" s="3"/>
      <c r="N5" s="3"/>
      <c r="O5" s="4"/>
      <c r="P5" s="4"/>
      <c r="Q5" s="4"/>
      <c r="S5" s="4"/>
      <c r="T5" s="4"/>
      <c r="U5" s="4"/>
      <c r="V5" s="4"/>
      <c r="W5" s="4"/>
      <c r="Y5" s="4"/>
      <c r="Z5" s="4"/>
      <c r="AA5" s="4"/>
      <c r="AB5" s="4"/>
      <c r="AC5" s="4"/>
      <c r="AE5" s="4"/>
      <c r="AF5" s="4"/>
      <c r="AG5" s="4"/>
      <c r="AI5" s="4"/>
      <c r="AJ5" s="4"/>
      <c r="AK5" s="4"/>
      <c r="AL5" s="4"/>
      <c r="AM5" s="4"/>
      <c r="AO5" s="4"/>
      <c r="AP5" s="4"/>
      <c r="AQ5" s="4"/>
      <c r="AR5" s="4"/>
      <c r="AS5" s="4"/>
      <c r="AU5" s="4"/>
      <c r="AV5" s="4"/>
      <c r="AW5" s="4"/>
      <c r="AX5" s="4"/>
      <c r="AY5" s="4"/>
      <c r="BA5" s="4"/>
      <c r="BB5" s="4"/>
      <c r="BC5" s="4"/>
      <c r="BD5" s="4"/>
      <c r="BE5" s="4"/>
      <c r="BG5" s="4"/>
      <c r="BH5" s="4"/>
      <c r="BI5" s="4"/>
      <c r="BJ5" s="4"/>
      <c r="BK5" s="4"/>
      <c r="BM5" s="4"/>
      <c r="BN5" s="4"/>
      <c r="BO5" s="4"/>
      <c r="BP5" s="4"/>
      <c r="BQ5" s="4"/>
    </row>
    <row r="6" spans="1:69" s="3" customFormat="1" ht="34.950000000000003" customHeight="1">
      <c r="B6" s="134" t="s">
        <v>797</v>
      </c>
      <c r="C6" s="134"/>
      <c r="D6" s="134"/>
      <c r="E6" s="134"/>
      <c r="F6" s="134"/>
      <c r="G6" s="134"/>
      <c r="H6" s="134"/>
      <c r="I6" s="134"/>
      <c r="J6" s="134"/>
      <c r="K6" s="134"/>
      <c r="L6" s="134"/>
      <c r="M6" s="134"/>
      <c r="N6" s="134"/>
      <c r="O6" s="134"/>
      <c r="P6" s="134"/>
      <c r="Q6" s="134"/>
      <c r="R6" s="134"/>
      <c r="S6" s="134"/>
      <c r="T6" s="134"/>
      <c r="U6" s="134"/>
      <c r="V6" s="134"/>
      <c r="W6" s="134"/>
      <c r="X6" s="134"/>
      <c r="Y6" s="134"/>
      <c r="Z6" s="134"/>
      <c r="AA6" s="134"/>
      <c r="AB6" s="134"/>
      <c r="AC6" s="134"/>
      <c r="AD6" s="134"/>
      <c r="AE6" s="134"/>
      <c r="AF6" s="134"/>
    </row>
    <row r="7" spans="1:69" s="252" customFormat="1" ht="28.2" customHeight="1">
      <c r="A7" s="120"/>
      <c r="B7" s="245" t="s">
        <v>798</v>
      </c>
      <c r="C7" s="245"/>
      <c r="D7" s="331">
        <v>46112</v>
      </c>
      <c r="E7" s="331">
        <v>46022</v>
      </c>
      <c r="F7" s="331">
        <v>45930</v>
      </c>
      <c r="G7" s="250">
        <v>45838</v>
      </c>
      <c r="H7" s="250">
        <v>45747</v>
      </c>
      <c r="I7" s="250">
        <v>45657</v>
      </c>
      <c r="J7" s="250">
        <v>45565</v>
      </c>
      <c r="K7" s="250">
        <v>45473</v>
      </c>
      <c r="L7" s="251">
        <v>45382</v>
      </c>
      <c r="M7" s="250">
        <v>45291</v>
      </c>
      <c r="N7" s="250">
        <v>45199</v>
      </c>
      <c r="O7" s="250">
        <v>45107</v>
      </c>
      <c r="P7" s="250">
        <v>45016</v>
      </c>
      <c r="Q7" s="250">
        <v>44926</v>
      </c>
      <c r="R7" s="250">
        <v>44834</v>
      </c>
      <c r="S7" s="250">
        <v>44742</v>
      </c>
      <c r="T7" s="250">
        <v>44651</v>
      </c>
      <c r="U7" s="250">
        <v>44561</v>
      </c>
      <c r="V7" s="250">
        <v>44469</v>
      </c>
      <c r="W7" s="250">
        <v>44377</v>
      </c>
      <c r="X7" s="250">
        <v>44286</v>
      </c>
      <c r="Y7" s="250">
        <v>44196</v>
      </c>
      <c r="Z7" s="250">
        <v>44104</v>
      </c>
      <c r="AA7" s="250">
        <v>44012</v>
      </c>
      <c r="AB7" s="250">
        <v>43921</v>
      </c>
      <c r="AC7" s="250">
        <v>43830</v>
      </c>
      <c r="AD7" s="250">
        <v>43738</v>
      </c>
      <c r="AE7" s="250">
        <v>43646</v>
      </c>
      <c r="AF7" s="250">
        <v>43555</v>
      </c>
    </row>
    <row r="8" spans="1:69" s="249" customFormat="1" hidden="1">
      <c r="A8" s="120"/>
      <c r="B8" s="246"/>
      <c r="C8" s="246" t="s">
        <v>799</v>
      </c>
      <c r="D8" s="246"/>
      <c r="E8" s="247" t="s">
        <v>11</v>
      </c>
      <c r="F8" s="247" t="s">
        <v>12</v>
      </c>
      <c r="G8" s="247" t="s">
        <v>13</v>
      </c>
      <c r="H8" s="247" t="s">
        <v>14</v>
      </c>
      <c r="I8" s="247" t="s">
        <v>15</v>
      </c>
      <c r="J8" s="247" t="s">
        <v>16</v>
      </c>
      <c r="K8" s="247" t="s">
        <v>17</v>
      </c>
      <c r="L8" s="248" t="s">
        <v>18</v>
      </c>
      <c r="M8" s="247" t="s">
        <v>19</v>
      </c>
      <c r="N8" s="247" t="s">
        <v>20</v>
      </c>
      <c r="O8" s="247" t="s">
        <v>21</v>
      </c>
      <c r="P8" s="247" t="s">
        <v>22</v>
      </c>
      <c r="Q8" s="247" t="s">
        <v>23</v>
      </c>
      <c r="R8" s="247" t="s">
        <v>24</v>
      </c>
      <c r="S8" s="247" t="s">
        <v>25</v>
      </c>
      <c r="T8" s="247" t="s">
        <v>26</v>
      </c>
      <c r="U8" s="247" t="s">
        <v>27</v>
      </c>
      <c r="V8" s="247" t="s">
        <v>28</v>
      </c>
      <c r="W8" s="247" t="s">
        <v>29</v>
      </c>
      <c r="X8" s="247" t="s">
        <v>30</v>
      </c>
      <c r="Y8" s="247" t="s">
        <v>31</v>
      </c>
      <c r="Z8" s="247" t="s">
        <v>32</v>
      </c>
      <c r="AA8" s="247" t="s">
        <v>33</v>
      </c>
      <c r="AB8" s="247" t="s">
        <v>34</v>
      </c>
      <c r="AC8" s="247" t="s">
        <v>35</v>
      </c>
      <c r="AD8" s="247" t="s">
        <v>36</v>
      </c>
      <c r="AE8" s="247" t="s">
        <v>37</v>
      </c>
      <c r="AF8" s="247" t="s">
        <v>38</v>
      </c>
    </row>
    <row r="9" spans="1:69">
      <c r="B9" s="126" t="s">
        <v>800</v>
      </c>
      <c r="C9" s="126" t="s">
        <v>801</v>
      </c>
      <c r="D9" s="127">
        <v>473344</v>
      </c>
      <c r="E9" s="127">
        <v>361478</v>
      </c>
      <c r="F9" s="127">
        <v>371967</v>
      </c>
      <c r="G9" s="127">
        <v>355841</v>
      </c>
      <c r="H9" s="127">
        <f>'Balance Sheet'!K51</f>
        <v>337575</v>
      </c>
      <c r="I9" s="127">
        <f>'Balance Sheet'!L51</f>
        <v>231846</v>
      </c>
      <c r="J9" s="127">
        <f>'Balance Sheet'!M51</f>
        <v>211078</v>
      </c>
      <c r="K9" s="127">
        <f>'Balance Sheet'!N51</f>
        <v>177311</v>
      </c>
      <c r="L9" s="127">
        <f>'Balance Sheet'!P51</f>
        <v>272354</v>
      </c>
      <c r="M9" s="127">
        <f>'Balance Sheet'!P51</f>
        <v>272354</v>
      </c>
      <c r="N9" s="127">
        <f>'Balance Sheet'!Q51</f>
        <v>241531</v>
      </c>
      <c r="O9" s="127">
        <f>'Balance Sheet'!R51</f>
        <v>208501</v>
      </c>
      <c r="P9" s="127">
        <f>'Balance Sheet'!S51</f>
        <v>198213</v>
      </c>
      <c r="Q9" s="127">
        <f>'Balance Sheet'!V51</f>
        <v>238539</v>
      </c>
      <c r="R9" s="127">
        <f>'Balance Sheet'!W51</f>
        <v>84862</v>
      </c>
      <c r="S9" s="127">
        <f>'Balance Sheet'!W51</f>
        <v>84862</v>
      </c>
      <c r="T9" s="127">
        <f>'Balance Sheet'!Z51</f>
        <v>116393</v>
      </c>
      <c r="U9" s="127">
        <f>'Balance Sheet'!AA51</f>
        <v>267747</v>
      </c>
      <c r="V9" s="127">
        <f>'Balance Sheet'!AB51</f>
        <v>325725</v>
      </c>
      <c r="W9" s="127">
        <f>'Balance Sheet'!AC51</f>
        <v>322046</v>
      </c>
      <c r="X9" s="127">
        <f>'Balance Sheet'!AE51</f>
        <v>362379</v>
      </c>
      <c r="Y9" s="127">
        <f>'Balance Sheet'!AA51</f>
        <v>267747</v>
      </c>
      <c r="Z9" s="127">
        <f>'Balance Sheet'!AG51</f>
        <v>208061</v>
      </c>
      <c r="AA9" s="127">
        <f>'Balance Sheet'!AH51</f>
        <v>217274</v>
      </c>
      <c r="AB9" s="127">
        <f>'Balance Sheet'!AJ51</f>
        <v>130258</v>
      </c>
      <c r="AC9" s="127">
        <f>'Balance Sheet'!AK51</f>
        <v>113222</v>
      </c>
      <c r="AD9" s="127">
        <f>'Balance Sheet'!AL51</f>
        <v>115085</v>
      </c>
      <c r="AE9" s="127">
        <f>'Balance Sheet'!AM51</f>
        <v>76608</v>
      </c>
      <c r="AF9" s="127">
        <f>'Balance Sheet'!AO51</f>
        <v>88276</v>
      </c>
    </row>
    <row r="10" spans="1:69">
      <c r="B10" s="126" t="s">
        <v>802</v>
      </c>
      <c r="C10" s="126" t="s">
        <v>803</v>
      </c>
      <c r="D10" s="127">
        <v>527272</v>
      </c>
      <c r="E10" s="127">
        <v>524695</v>
      </c>
      <c r="F10" s="127">
        <v>523030</v>
      </c>
      <c r="G10" s="127">
        <v>529678</v>
      </c>
      <c r="H10" s="127">
        <f>'Balance Sheet'!K66</f>
        <v>547405</v>
      </c>
      <c r="I10" s="127">
        <f>'Balance Sheet'!L66</f>
        <v>566420</v>
      </c>
      <c r="J10" s="127">
        <f>'Balance Sheet'!M66</f>
        <v>525703</v>
      </c>
      <c r="K10" s="127">
        <f>'Balance Sheet'!N66</f>
        <v>504627</v>
      </c>
      <c r="L10" s="127">
        <f>'Balance Sheet'!P66</f>
        <v>500734</v>
      </c>
      <c r="M10" s="127">
        <f>'Balance Sheet'!P66</f>
        <v>500734</v>
      </c>
      <c r="N10" s="127">
        <f>'Balance Sheet'!Q66</f>
        <v>501610</v>
      </c>
      <c r="O10" s="127">
        <f>'Balance Sheet'!R66</f>
        <v>338167</v>
      </c>
      <c r="P10" s="127">
        <f>'Balance Sheet'!S66</f>
        <v>356425</v>
      </c>
      <c r="Q10" s="127">
        <f>'Balance Sheet'!V66</f>
        <v>324694</v>
      </c>
      <c r="R10" s="127">
        <f>'Balance Sheet'!W66</f>
        <v>312802</v>
      </c>
      <c r="S10" s="127">
        <f>'Balance Sheet'!W66</f>
        <v>312802</v>
      </c>
      <c r="T10" s="127">
        <f>'Balance Sheet'!Z66</f>
        <v>323437</v>
      </c>
      <c r="U10" s="127">
        <f>'Balance Sheet'!AA66</f>
        <v>320173</v>
      </c>
      <c r="V10" s="127">
        <f>'Balance Sheet'!AB66</f>
        <v>300689</v>
      </c>
      <c r="W10" s="127">
        <f>'Balance Sheet'!AC66</f>
        <v>341135</v>
      </c>
      <c r="X10" s="127">
        <f>'Balance Sheet'!AE66</f>
        <v>106475</v>
      </c>
      <c r="Y10" s="127">
        <f>'Balance Sheet'!AA66</f>
        <v>320173</v>
      </c>
      <c r="Z10" s="127">
        <f>'Balance Sheet'!AG66</f>
        <v>247176</v>
      </c>
      <c r="AA10" s="127">
        <f>'Balance Sheet'!AH66</f>
        <v>296839</v>
      </c>
      <c r="AB10" s="127">
        <f>'Balance Sheet'!AJ66</f>
        <v>313003</v>
      </c>
      <c r="AC10" s="127">
        <f>'Balance Sheet'!AK66</f>
        <v>168128</v>
      </c>
      <c r="AD10" s="127">
        <f>'Balance Sheet'!AL66</f>
        <v>142350</v>
      </c>
      <c r="AE10" s="127">
        <f>'Balance Sheet'!AM66</f>
        <v>209245</v>
      </c>
      <c r="AF10" s="127">
        <f>'Balance Sheet'!AO66</f>
        <v>213185</v>
      </c>
    </row>
    <row r="11" spans="1:69">
      <c r="B11" s="130" t="s">
        <v>804</v>
      </c>
      <c r="C11" s="130" t="s">
        <v>805</v>
      </c>
      <c r="D11" s="131">
        <v>1000616</v>
      </c>
      <c r="E11" s="131">
        <v>886173</v>
      </c>
      <c r="F11" s="131">
        <v>894997</v>
      </c>
      <c r="G11" s="131">
        <f>SUM(G9:G10)</f>
        <v>885519</v>
      </c>
      <c r="H11" s="131">
        <f t="shared" ref="H11:AF11" si="0">SUM(H9:H10)</f>
        <v>884980</v>
      </c>
      <c r="I11" s="131">
        <f t="shared" si="0"/>
        <v>798266</v>
      </c>
      <c r="J11" s="131">
        <f t="shared" si="0"/>
        <v>736781</v>
      </c>
      <c r="K11" s="131">
        <f t="shared" si="0"/>
        <v>681938</v>
      </c>
      <c r="L11" s="131">
        <f t="shared" si="0"/>
        <v>773088</v>
      </c>
      <c r="M11" s="131">
        <f t="shared" si="0"/>
        <v>773088</v>
      </c>
      <c r="N11" s="131">
        <f t="shared" si="0"/>
        <v>743141</v>
      </c>
      <c r="O11" s="131">
        <f t="shared" si="0"/>
        <v>546668</v>
      </c>
      <c r="P11" s="131">
        <f t="shared" si="0"/>
        <v>554638</v>
      </c>
      <c r="Q11" s="131">
        <f t="shared" si="0"/>
        <v>563233</v>
      </c>
      <c r="R11" s="131">
        <f t="shared" si="0"/>
        <v>397664</v>
      </c>
      <c r="S11" s="131">
        <f t="shared" si="0"/>
        <v>397664</v>
      </c>
      <c r="T11" s="131">
        <f t="shared" si="0"/>
        <v>439830</v>
      </c>
      <c r="U11" s="131">
        <f t="shared" si="0"/>
        <v>587920</v>
      </c>
      <c r="V11" s="131">
        <f t="shared" si="0"/>
        <v>626414</v>
      </c>
      <c r="W11" s="131">
        <f t="shared" si="0"/>
        <v>663181</v>
      </c>
      <c r="X11" s="131">
        <f t="shared" si="0"/>
        <v>468854</v>
      </c>
      <c r="Y11" s="131">
        <f t="shared" si="0"/>
        <v>587920</v>
      </c>
      <c r="Z11" s="131">
        <f t="shared" si="0"/>
        <v>455237</v>
      </c>
      <c r="AA11" s="131">
        <f t="shared" si="0"/>
        <v>514113</v>
      </c>
      <c r="AB11" s="131">
        <f t="shared" si="0"/>
        <v>443261</v>
      </c>
      <c r="AC11" s="131">
        <f t="shared" si="0"/>
        <v>281350</v>
      </c>
      <c r="AD11" s="131">
        <f t="shared" si="0"/>
        <v>257435</v>
      </c>
      <c r="AE11" s="131">
        <f t="shared" si="0"/>
        <v>285853</v>
      </c>
      <c r="AF11" s="131">
        <f t="shared" si="0"/>
        <v>301461</v>
      </c>
    </row>
    <row r="12" spans="1:69">
      <c r="B12" s="117" t="s">
        <v>806</v>
      </c>
      <c r="C12" s="117" t="s">
        <v>807</v>
      </c>
      <c r="D12" s="127">
        <v>113323</v>
      </c>
      <c r="E12" s="129">
        <v>73250</v>
      </c>
      <c r="F12" s="129">
        <v>253024</v>
      </c>
      <c r="G12" s="129">
        <v>159816</v>
      </c>
      <c r="H12" s="129">
        <v>105577</v>
      </c>
      <c r="I12" s="129">
        <v>105577</v>
      </c>
      <c r="J12" s="129">
        <v>196879</v>
      </c>
      <c r="K12" s="129">
        <v>209614</v>
      </c>
      <c r="L12" s="129">
        <v>105577</v>
      </c>
      <c r="M12" s="129">
        <v>241574</v>
      </c>
      <c r="N12" s="129">
        <v>399248</v>
      </c>
      <c r="O12" s="129">
        <v>433622</v>
      </c>
      <c r="P12" s="129">
        <v>247665</v>
      </c>
      <c r="Q12" s="129">
        <v>313202</v>
      </c>
      <c r="R12" s="129">
        <v>448257</v>
      </c>
      <c r="S12" s="129">
        <v>448257</v>
      </c>
      <c r="T12" s="129">
        <v>243985</v>
      </c>
      <c r="U12" s="129">
        <v>912463</v>
      </c>
      <c r="V12" s="129">
        <v>1207862</v>
      </c>
      <c r="W12" s="129">
        <v>1069562</v>
      </c>
      <c r="X12" s="129">
        <v>392207</v>
      </c>
      <c r="Y12" s="129">
        <v>168890</v>
      </c>
      <c r="Z12" s="129">
        <v>229238</v>
      </c>
      <c r="AA12" s="129">
        <v>176089</v>
      </c>
      <c r="AB12" s="129">
        <v>89102</v>
      </c>
      <c r="AC12" s="129">
        <v>102855</v>
      </c>
      <c r="AD12" s="129">
        <v>125711</v>
      </c>
      <c r="AE12" s="129">
        <v>119779</v>
      </c>
      <c r="AF12" s="129">
        <v>68534</v>
      </c>
    </row>
    <row r="13" spans="1:69">
      <c r="B13" s="117" t="s">
        <v>808</v>
      </c>
      <c r="C13" s="117" t="s">
        <v>809</v>
      </c>
      <c r="D13" s="127">
        <v>8887293</v>
      </c>
      <c r="E13" s="129">
        <v>812923</v>
      </c>
      <c r="F13" s="129">
        <v>641973</v>
      </c>
      <c r="G13" s="129">
        <v>725703</v>
      </c>
      <c r="H13" s="129">
        <f t="shared" ref="H13:AF13" si="1">H11-H12</f>
        <v>779403</v>
      </c>
      <c r="I13" s="129">
        <f t="shared" si="1"/>
        <v>692689</v>
      </c>
      <c r="J13" s="129">
        <f t="shared" si="1"/>
        <v>539902</v>
      </c>
      <c r="K13" s="129">
        <f t="shared" si="1"/>
        <v>472324</v>
      </c>
      <c r="L13" s="129">
        <f t="shared" si="1"/>
        <v>667511</v>
      </c>
      <c r="M13" s="129">
        <f t="shared" si="1"/>
        <v>531514</v>
      </c>
      <c r="N13" s="129">
        <f t="shared" si="1"/>
        <v>343893</v>
      </c>
      <c r="O13" s="129">
        <f t="shared" si="1"/>
        <v>113046</v>
      </c>
      <c r="P13" s="129">
        <f t="shared" si="1"/>
        <v>306973</v>
      </c>
      <c r="Q13" s="129">
        <f t="shared" si="1"/>
        <v>250031</v>
      </c>
      <c r="R13" s="129">
        <f t="shared" si="1"/>
        <v>-50593</v>
      </c>
      <c r="S13" s="129">
        <f t="shared" si="1"/>
        <v>-50593</v>
      </c>
      <c r="T13" s="129">
        <f t="shared" si="1"/>
        <v>195845</v>
      </c>
      <c r="U13" s="129">
        <f t="shared" si="1"/>
        <v>-324543</v>
      </c>
      <c r="V13" s="129">
        <f t="shared" si="1"/>
        <v>-581448</v>
      </c>
      <c r="W13" s="129">
        <f t="shared" si="1"/>
        <v>-406381</v>
      </c>
      <c r="X13" s="129">
        <f t="shared" si="1"/>
        <v>76647</v>
      </c>
      <c r="Y13" s="129">
        <f t="shared" si="1"/>
        <v>419030</v>
      </c>
      <c r="Z13" s="129">
        <f t="shared" si="1"/>
        <v>225999</v>
      </c>
      <c r="AA13" s="129">
        <f t="shared" si="1"/>
        <v>338024</v>
      </c>
      <c r="AB13" s="129">
        <f t="shared" si="1"/>
        <v>354159</v>
      </c>
      <c r="AC13" s="129">
        <f t="shared" si="1"/>
        <v>178495</v>
      </c>
      <c r="AD13" s="129">
        <f t="shared" si="1"/>
        <v>131724</v>
      </c>
      <c r="AE13" s="129">
        <f t="shared" si="1"/>
        <v>166074</v>
      </c>
      <c r="AF13" s="129">
        <f t="shared" si="1"/>
        <v>232927</v>
      </c>
    </row>
    <row r="14" spans="1:69">
      <c r="B14" s="117" t="s">
        <v>810</v>
      </c>
      <c r="C14" s="117"/>
      <c r="D14" s="127">
        <v>678276</v>
      </c>
      <c r="E14" s="129">
        <v>649288</v>
      </c>
      <c r="F14" s="129">
        <v>651655</v>
      </c>
      <c r="G14" s="129" t="s">
        <v>76</v>
      </c>
      <c r="H14" s="129" t="s">
        <v>76</v>
      </c>
      <c r="I14" s="129" t="s">
        <v>76</v>
      </c>
      <c r="J14" s="129" t="s">
        <v>76</v>
      </c>
      <c r="K14" s="129" t="s">
        <v>76</v>
      </c>
      <c r="L14" s="129" t="s">
        <v>76</v>
      </c>
      <c r="M14" s="129" t="s">
        <v>76</v>
      </c>
      <c r="N14" s="129" t="s">
        <v>76</v>
      </c>
      <c r="O14" s="129" t="s">
        <v>76</v>
      </c>
      <c r="P14" s="129" t="s">
        <v>76</v>
      </c>
      <c r="Q14" s="129" t="s">
        <v>76</v>
      </c>
      <c r="R14" s="129" t="s">
        <v>76</v>
      </c>
      <c r="S14" s="129" t="s">
        <v>76</v>
      </c>
      <c r="T14" s="129" t="s">
        <v>76</v>
      </c>
      <c r="U14" s="129" t="s">
        <v>76</v>
      </c>
      <c r="V14" s="129" t="s">
        <v>76</v>
      </c>
      <c r="W14" s="129" t="s">
        <v>76</v>
      </c>
      <c r="X14" s="129" t="s">
        <v>76</v>
      </c>
      <c r="Y14" s="129" t="s">
        <v>76</v>
      </c>
      <c r="Z14" s="129" t="s">
        <v>76</v>
      </c>
      <c r="AA14" s="129" t="s">
        <v>76</v>
      </c>
      <c r="AB14" s="129" t="s">
        <v>76</v>
      </c>
      <c r="AC14" s="129" t="s">
        <v>76</v>
      </c>
      <c r="AD14" s="129" t="s">
        <v>76</v>
      </c>
      <c r="AE14" s="129" t="s">
        <v>76</v>
      </c>
      <c r="AF14" s="129" t="s">
        <v>76</v>
      </c>
    </row>
    <row r="15" spans="1:69">
      <c r="B15" s="126" t="s">
        <v>811</v>
      </c>
      <c r="C15" s="117"/>
      <c r="D15" s="127">
        <v>209017</v>
      </c>
      <c r="E15" s="332">
        <v>163635</v>
      </c>
      <c r="F15" s="332">
        <v>-9682</v>
      </c>
      <c r="G15" s="129" t="s">
        <v>76</v>
      </c>
      <c r="H15" s="129" t="s">
        <v>76</v>
      </c>
      <c r="I15" s="129" t="s">
        <v>76</v>
      </c>
      <c r="J15" s="129" t="s">
        <v>76</v>
      </c>
      <c r="K15" s="129" t="s">
        <v>76</v>
      </c>
      <c r="L15" s="129" t="s">
        <v>76</v>
      </c>
      <c r="M15" s="129" t="s">
        <v>76</v>
      </c>
      <c r="N15" s="129" t="s">
        <v>76</v>
      </c>
      <c r="O15" s="129" t="s">
        <v>76</v>
      </c>
      <c r="P15" s="129" t="s">
        <v>76</v>
      </c>
      <c r="Q15" s="129" t="s">
        <v>76</v>
      </c>
      <c r="R15" s="129" t="s">
        <v>76</v>
      </c>
      <c r="S15" s="129" t="s">
        <v>76</v>
      </c>
      <c r="T15" s="129" t="s">
        <v>76</v>
      </c>
      <c r="U15" s="129" t="s">
        <v>76</v>
      </c>
      <c r="V15" s="129" t="s">
        <v>76</v>
      </c>
      <c r="W15" s="129" t="s">
        <v>76</v>
      </c>
      <c r="X15" s="129" t="s">
        <v>76</v>
      </c>
      <c r="Y15" s="129" t="s">
        <v>76</v>
      </c>
      <c r="Z15" s="129" t="s">
        <v>76</v>
      </c>
      <c r="AA15" s="129" t="s">
        <v>76</v>
      </c>
      <c r="AB15" s="129" t="s">
        <v>76</v>
      </c>
      <c r="AC15" s="129" t="s">
        <v>76</v>
      </c>
      <c r="AD15" s="129" t="s">
        <v>76</v>
      </c>
      <c r="AE15" s="129" t="s">
        <v>76</v>
      </c>
      <c r="AF15" s="129" t="s">
        <v>76</v>
      </c>
    </row>
    <row r="16" spans="1:69">
      <c r="B16" s="126" t="s">
        <v>812</v>
      </c>
      <c r="C16" s="126" t="s">
        <v>813</v>
      </c>
      <c r="D16" s="127">
        <v>114820</v>
      </c>
      <c r="E16" s="127">
        <v>138234.17180749966</v>
      </c>
      <c r="F16" s="127">
        <v>162313.46860250033</v>
      </c>
      <c r="G16" s="127">
        <v>267321</v>
      </c>
      <c r="H16" s="127">
        <v>458679</v>
      </c>
      <c r="I16" s="127">
        <v>469376</v>
      </c>
      <c r="J16" s="127">
        <v>425751</v>
      </c>
      <c r="K16" s="127">
        <v>279817</v>
      </c>
      <c r="L16" s="127">
        <v>458679</v>
      </c>
      <c r="M16" s="127">
        <v>310131</v>
      </c>
      <c r="N16" s="127">
        <v>451011</v>
      </c>
      <c r="O16" s="127">
        <v>533729</v>
      </c>
      <c r="P16" s="127">
        <v>381777</v>
      </c>
      <c r="Q16" s="127">
        <v>212496</v>
      </c>
      <c r="R16" s="127">
        <v>107143</v>
      </c>
      <c r="S16" s="127">
        <v>107143</v>
      </c>
      <c r="T16" s="127">
        <v>235350</v>
      </c>
      <c r="U16" s="127">
        <v>530939</v>
      </c>
      <c r="V16" s="127">
        <v>190649</v>
      </c>
      <c r="W16" s="127">
        <v>365681</v>
      </c>
      <c r="X16" s="127">
        <v>219018</v>
      </c>
      <c r="Y16" s="127">
        <v>116728</v>
      </c>
      <c r="Z16" s="127">
        <v>68235</v>
      </c>
      <c r="AA16" s="127">
        <v>177573</v>
      </c>
      <c r="AB16" s="127">
        <v>78451</v>
      </c>
      <c r="AC16" s="127">
        <v>70652</v>
      </c>
      <c r="AD16" s="127">
        <v>57439</v>
      </c>
      <c r="AE16" s="127">
        <v>204747</v>
      </c>
      <c r="AF16" s="127">
        <v>171556</v>
      </c>
    </row>
    <row r="17" spans="2:33">
      <c r="B17" s="126" t="s">
        <v>814</v>
      </c>
      <c r="C17" s="126" t="s">
        <v>815</v>
      </c>
      <c r="D17" s="127" t="s">
        <v>816</v>
      </c>
      <c r="E17" s="333" t="s">
        <v>817</v>
      </c>
      <c r="F17" s="333" t="s">
        <v>818</v>
      </c>
      <c r="G17" s="133" t="s">
        <v>819</v>
      </c>
      <c r="H17" s="133" t="s">
        <v>816</v>
      </c>
      <c r="I17" s="133" t="s">
        <v>820</v>
      </c>
      <c r="J17" s="133" t="s">
        <v>821</v>
      </c>
      <c r="K17" s="133" t="s">
        <v>822</v>
      </c>
      <c r="L17" s="133" t="s">
        <v>816</v>
      </c>
      <c r="M17" s="133" t="s">
        <v>823</v>
      </c>
      <c r="N17" s="133" t="s">
        <v>824</v>
      </c>
      <c r="O17" s="133" t="s">
        <v>825</v>
      </c>
      <c r="P17" s="133" t="s">
        <v>826</v>
      </c>
      <c r="Q17" s="133" t="s">
        <v>827</v>
      </c>
      <c r="R17" s="133" t="s">
        <v>828</v>
      </c>
      <c r="S17" s="133" t="s">
        <v>828</v>
      </c>
      <c r="T17" s="133" t="s">
        <v>829</v>
      </c>
      <c r="U17" s="133" t="s">
        <v>830</v>
      </c>
      <c r="V17" s="133" t="s">
        <v>831</v>
      </c>
      <c r="W17" s="133" t="s">
        <v>832</v>
      </c>
      <c r="X17" s="133" t="s">
        <v>833</v>
      </c>
      <c r="Y17" s="133" t="s">
        <v>834</v>
      </c>
      <c r="Z17" s="133" t="s">
        <v>835</v>
      </c>
      <c r="AA17" s="133" t="s">
        <v>836</v>
      </c>
      <c r="AB17" s="133" t="s">
        <v>837</v>
      </c>
      <c r="AC17" s="133" t="s">
        <v>838</v>
      </c>
      <c r="AD17" s="133" t="s">
        <v>839</v>
      </c>
      <c r="AE17" s="133" t="s">
        <v>840</v>
      </c>
      <c r="AF17" s="133" t="s">
        <v>841</v>
      </c>
    </row>
    <row r="18" spans="2:33">
      <c r="B18" s="126" t="s">
        <v>842</v>
      </c>
      <c r="C18" s="126" t="s">
        <v>843</v>
      </c>
      <c r="D18" s="334">
        <v>5.6000000000000001E-2</v>
      </c>
      <c r="E18" s="334">
        <v>4.3837559252434793E-2</v>
      </c>
      <c r="F18" s="334">
        <v>-2.5937925791063871E-3</v>
      </c>
      <c r="G18" s="303">
        <f>G13/NAV!F14</f>
        <v>0.19213451107568671</v>
      </c>
      <c r="H18" s="324">
        <f>H13/NAV!I14</f>
        <v>0.21975057582458141</v>
      </c>
      <c r="I18" s="324">
        <f>I13/NAV!I14</f>
        <v>0.1953017971670028</v>
      </c>
      <c r="J18" s="324">
        <v>0.16</v>
      </c>
      <c r="K18" s="324">
        <f>K13/NAV!L14</f>
        <v>0.12389594140615194</v>
      </c>
      <c r="L18" s="324">
        <v>0.14000000000000001</v>
      </c>
      <c r="M18" s="324">
        <v>0.13</v>
      </c>
      <c r="N18" s="324">
        <v>0.03</v>
      </c>
      <c r="O18" s="324">
        <v>0.02</v>
      </c>
      <c r="P18" s="324">
        <f>P13/NAV!Q14</f>
        <v>0.1406454959014497</v>
      </c>
      <c r="Q18" s="324">
        <v>7.0000000000000007E-2</v>
      </c>
      <c r="R18" s="324">
        <v>3.0000000000000001E-3</v>
      </c>
      <c r="S18" s="324">
        <f>0.3%</f>
        <v>3.0000000000000001E-3</v>
      </c>
      <c r="T18" s="324">
        <v>0.11</v>
      </c>
      <c r="U18" s="324">
        <v>-7.0000000000000007E-2</v>
      </c>
      <c r="V18" s="324">
        <v>-0.13</v>
      </c>
      <c r="W18" s="324">
        <v>-0.1</v>
      </c>
      <c r="X18" s="324">
        <v>0.08</v>
      </c>
      <c r="Y18" s="324">
        <v>0.19</v>
      </c>
      <c r="Z18" s="324">
        <v>0.08</v>
      </c>
      <c r="AA18" s="324">
        <v>0.14000000000000001</v>
      </c>
      <c r="AB18" s="324">
        <v>7.0000000000000007E-2</v>
      </c>
      <c r="AC18" s="324">
        <v>0.04</v>
      </c>
      <c r="AD18" s="324">
        <v>0.03</v>
      </c>
      <c r="AE18" s="324">
        <v>0.1</v>
      </c>
      <c r="AF18" s="324">
        <v>0.11</v>
      </c>
      <c r="AG18" s="128"/>
    </row>
    <row r="19" spans="2:33">
      <c r="B19" s="335" t="s">
        <v>844</v>
      </c>
    </row>
  </sheetData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5657afbf-69f8-488b-9696-5c86472af69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79CA9C1EF10A142B624B5B889F63871" ma:contentTypeVersion="10" ma:contentTypeDescription="Crie um novo documento." ma:contentTypeScope="" ma:versionID="c07b6ff201b4d0a96bebfc84ca170b47">
  <xsd:schema xmlns:xsd="http://www.w3.org/2001/XMLSchema" xmlns:xs="http://www.w3.org/2001/XMLSchema" xmlns:p="http://schemas.microsoft.com/office/2006/metadata/properties" xmlns:ns3="5657afbf-69f8-488b-9696-5c86472af69f" targetNamespace="http://schemas.microsoft.com/office/2006/metadata/properties" ma:root="true" ma:fieldsID="0033acd782207c73582955e3e91e48be" ns3:_="">
    <xsd:import namespace="5657afbf-69f8-488b-9696-5c86472af69f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3:MediaServiceSystemTags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57afbf-69f8-488b-9696-5c86472af69f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  <xsd:element name="MediaServiceSystemTags" ma:index="1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9B3A2A-79B0-40BA-ACFC-5047CF3498F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3C0B154-3721-47C8-B23F-67A9FAEB8FB2}">
  <ds:schemaRefs>
    <ds:schemaRef ds:uri="http://schemas.microsoft.com/office/2006/metadata/properties"/>
    <ds:schemaRef ds:uri="http://schemas.microsoft.com/office/infopath/2007/PartnerControls"/>
    <ds:schemaRef ds:uri="5657afbf-69f8-488b-9696-5c86472af69f"/>
  </ds:schemaRefs>
</ds:datastoreItem>
</file>

<file path=customXml/itemProps3.xml><?xml version="1.0" encoding="utf-8"?>
<ds:datastoreItem xmlns:ds="http://schemas.openxmlformats.org/officeDocument/2006/customXml" ds:itemID="{7FE2363F-1B5D-4DAF-853A-77C3F751A7A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657afbf-69f8-488b-9696-5c86472af6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12</vt:i4>
      </vt:variant>
    </vt:vector>
  </HeadingPairs>
  <TitlesOfParts>
    <vt:vector size="12" baseType="lpstr">
      <vt:lpstr>Home</vt:lpstr>
      <vt:lpstr>Balance Sheet</vt:lpstr>
      <vt:lpstr>Income Statement</vt:lpstr>
      <vt:lpstr>Cash Flow</vt:lpstr>
      <vt:lpstr>Cash Flow - Resume</vt:lpstr>
      <vt:lpstr>EBITDA</vt:lpstr>
      <vt:lpstr>Operational Results</vt:lpstr>
      <vt:lpstr>Gross Income by Crop</vt:lpstr>
      <vt:lpstr>Debt</vt:lpstr>
      <vt:lpstr>NAV</vt:lpstr>
      <vt:lpstr>Dividends</vt:lpstr>
      <vt:lpstr>Portfolio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claudia.vilela</dc:creator>
  <cp:keywords/>
  <dc:description/>
  <cp:lastModifiedBy>Drielly Coletti</cp:lastModifiedBy>
  <cp:revision/>
  <dcterms:created xsi:type="dcterms:W3CDTF">2008-05-10T20:05:19Z</dcterms:created>
  <dcterms:modified xsi:type="dcterms:W3CDTF">2026-05-07T18:35:52Z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0x010100079CA9C1EF10A142B624B5B889F63871</vt:lpwstr>
  </property>
</Properties>
</file>