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printerSettings/printerSettings2.bin" ContentType="application/vnd.openxmlformats-officedocument.spreadsheetml.printerSettings"/>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argoscorp.sharepoint.com/sites/RelacinconInversionistas/Documentos compartidos/Relación con Inversionistas/Kit Valoracion/"/>
    </mc:Choice>
  </mc:AlternateContent>
  <xr:revisionPtr revIDLastSave="0" documentId="8_{3EF9D592-44D5-4460-9754-29D034C9E4E3}" xr6:coauthVersionLast="47" xr6:coauthVersionMax="47" xr10:uidLastSave="{00000000-0000-0000-0000-000000000000}"/>
  <bookViews>
    <workbookView xWindow="-110" yWindow="-110" windowWidth="19420" windowHeight="10420" xr2:uid="{BCAC16E4-5E89-4E3D-9DA8-7E221F23B162}"/>
  </bookViews>
  <sheets>
    <sheet name="Balance" sheetId="1" r:id="rId1"/>
    <sheet name="Income statement" sheetId="2" r:id="rId2"/>
    <sheet name="Cash flow" sheetId="3" r:id="rId3"/>
    <sheet name="Adjusted figures by region" sheetId="5" r:id="rId4"/>
    <sheet name="Prices" sheetId="4" r:id="rId5"/>
  </sheets>
  <definedNames>
    <definedName name="_Int_f00XB3gP" localSheetId="0">Balance!$B$56</definedName>
    <definedName name="_Int_uKMhTnvy" localSheetId="0">Balance!$B$59</definedName>
    <definedName name="_Int_X8Aw4wXX" localSheetId="0">Balance!$B$67</definedName>
    <definedName name="_Int_xtIaHJ7G" localSheetId="0">Balance!$B$46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5" l="1"/>
  <c r="J14" i="5"/>
  <c r="K19" i="5"/>
  <c r="J20" i="5"/>
  <c r="J19" i="5"/>
  <c r="K17" i="5"/>
  <c r="J17" i="5"/>
  <c r="K16" i="5"/>
  <c r="J16" i="5"/>
  <c r="K15" i="5"/>
  <c r="J15" i="5"/>
  <c r="I20" i="5"/>
  <c r="I18" i="5"/>
  <c r="K20" i="5" l="1"/>
  <c r="J38" i="2"/>
  <c r="J37" i="2"/>
  <c r="J36" i="2"/>
  <c r="J35" i="2"/>
  <c r="J34" i="2"/>
  <c r="J31" i="2"/>
  <c r="J30" i="2"/>
  <c r="J29" i="2"/>
  <c r="J28" i="2"/>
  <c r="J27" i="2"/>
  <c r="J26" i="2"/>
  <c r="J24" i="2"/>
  <c r="J23" i="2"/>
  <c r="J22" i="2"/>
  <c r="J21" i="2"/>
  <c r="J20" i="2"/>
  <c r="J19" i="2"/>
  <c r="J18" i="2"/>
  <c r="J17" i="2"/>
  <c r="J16" i="2"/>
  <c r="J15" i="2"/>
  <c r="J14" i="2"/>
  <c r="J13" i="2"/>
  <c r="J12" i="2"/>
  <c r="J11" i="2"/>
  <c r="J10" i="2"/>
  <c r="J9" i="2"/>
  <c r="K38" i="2"/>
  <c r="K37" i="2"/>
  <c r="K36" i="2"/>
  <c r="K35" i="2"/>
  <c r="K34" i="2"/>
  <c r="K26" i="2"/>
  <c r="K31" i="2"/>
  <c r="K30" i="2"/>
  <c r="K29" i="2"/>
  <c r="K28" i="2"/>
  <c r="K27" i="2"/>
  <c r="K24" i="2"/>
  <c r="K23" i="2"/>
  <c r="K22" i="2"/>
  <c r="K21" i="2"/>
  <c r="K20" i="2"/>
  <c r="K19" i="2"/>
  <c r="K18" i="2"/>
  <c r="K17" i="2"/>
  <c r="K16" i="2"/>
  <c r="K15" i="2"/>
  <c r="K14" i="2"/>
  <c r="K13" i="2"/>
  <c r="K12" i="2"/>
  <c r="K11" i="2"/>
  <c r="K10" i="2"/>
  <c r="H20" i="2"/>
  <c r="K9" i="2"/>
  <c r="I78" i="5" l="1"/>
  <c r="H78" i="5"/>
  <c r="K73" i="5"/>
  <c r="J73" i="5"/>
  <c r="K72" i="5"/>
  <c r="J72" i="5"/>
  <c r="I72" i="5"/>
  <c r="H72" i="5"/>
  <c r="K50" i="5"/>
  <c r="K63" i="5"/>
  <c r="J63" i="5"/>
  <c r="K62" i="5"/>
  <c r="J62" i="5"/>
  <c r="K61" i="5"/>
  <c r="J61" i="5"/>
  <c r="K60" i="5"/>
  <c r="J60" i="5"/>
  <c r="K59" i="5"/>
  <c r="J59" i="5"/>
  <c r="K58" i="5"/>
  <c r="J58" i="5"/>
  <c r="K57" i="5"/>
  <c r="J57" i="5"/>
  <c r="K56" i="5"/>
  <c r="J56" i="5"/>
  <c r="K55" i="5"/>
  <c r="J55" i="5"/>
  <c r="K54" i="5"/>
  <c r="J54" i="5"/>
  <c r="K53" i="5"/>
  <c r="J53" i="5"/>
  <c r="K52" i="5"/>
  <c r="J52" i="5"/>
  <c r="K51" i="5"/>
  <c r="J51" i="5"/>
  <c r="J50" i="5"/>
  <c r="K49" i="5"/>
  <c r="J49" i="5"/>
  <c r="I64" i="5"/>
  <c r="I65" i="5"/>
  <c r="I66" i="5"/>
  <c r="I48" i="5"/>
  <c r="H48" i="5"/>
  <c r="J42" i="5"/>
  <c r="J41" i="5"/>
  <c r="J40" i="5"/>
  <c r="J39" i="5"/>
  <c r="J38" i="5"/>
  <c r="J37" i="5"/>
  <c r="J36" i="5"/>
  <c r="K37" i="5"/>
  <c r="K42" i="5"/>
  <c r="K41" i="5"/>
  <c r="K40" i="5"/>
  <c r="K39" i="5"/>
  <c r="K38" i="5"/>
  <c r="K36" i="5"/>
  <c r="I43" i="5"/>
  <c r="I35" i="5"/>
  <c r="H35" i="5"/>
  <c r="H64" i="5" l="1"/>
  <c r="H65" i="5"/>
  <c r="H66" i="5"/>
  <c r="H43" i="5"/>
  <c r="K18" i="5"/>
  <c r="H20" i="5"/>
  <c r="H18" i="5"/>
  <c r="G36" i="2" l="1"/>
  <c r="G14" i="2"/>
  <c r="F67" i="1"/>
  <c r="G20" i="2" l="1"/>
  <c r="K65" i="5"/>
  <c r="J65" i="5"/>
  <c r="K43" i="5"/>
  <c r="J43" i="5"/>
  <c r="G66" i="5"/>
  <c r="G65" i="5"/>
  <c r="G60" i="5"/>
  <c r="G56" i="5"/>
  <c r="G64" i="5" s="1"/>
  <c r="G53" i="5"/>
  <c r="G49" i="5"/>
  <c r="G43" i="5"/>
  <c r="G36" i="5"/>
  <c r="G30" i="5"/>
  <c r="G20" i="5"/>
  <c r="G18" i="5"/>
  <c r="F13" i="3"/>
  <c r="F16" i="3" s="1"/>
  <c r="F18" i="3" s="1"/>
  <c r="F22" i="3" s="1"/>
  <c r="F24" i="3" s="1"/>
  <c r="F27" i="3" s="1"/>
  <c r="F30" i="3" s="1"/>
  <c r="F36" i="2"/>
  <c r="F11" i="2"/>
  <c r="F14" i="2" s="1"/>
  <c r="F20" i="2" s="1"/>
  <c r="F29" i="2" s="1"/>
  <c r="F31" i="2" s="1"/>
  <c r="E64" i="1"/>
  <c r="E56" i="1"/>
  <c r="E46" i="1"/>
  <c r="E28" i="1"/>
  <c r="E15" i="1"/>
  <c r="F66" i="5"/>
  <c r="F65" i="5"/>
  <c r="F64" i="5"/>
  <c r="G29" i="2" l="1"/>
  <c r="J64" i="5"/>
  <c r="J66" i="5"/>
  <c r="K64" i="5"/>
  <c r="K66" i="5"/>
  <c r="E31" i="1"/>
  <c r="E59" i="1"/>
  <c r="E67" i="1" s="1"/>
  <c r="E66" i="5"/>
  <c r="E65" i="5"/>
  <c r="E64" i="5"/>
  <c r="F30" i="5"/>
  <c r="E30" i="5"/>
  <c r="F43" i="5"/>
  <c r="E43" i="5"/>
  <c r="F20" i="5"/>
  <c r="E20" i="5"/>
  <c r="F18" i="5"/>
  <c r="E18" i="5"/>
  <c r="D18" i="5"/>
  <c r="J18" i="5" s="1"/>
  <c r="G31" i="2" l="1"/>
  <c r="D66" i="5"/>
  <c r="D65" i="5"/>
  <c r="D64" i="5"/>
  <c r="D30" i="5"/>
  <c r="D43" i="5"/>
  <c r="D20" i="5"/>
  <c r="D13" i="3" l="1"/>
  <c r="D16" i="3" s="1"/>
  <c r="D18" i="3" s="1"/>
  <c r="D22" i="3" s="1"/>
  <c r="D24" i="3" s="1"/>
  <c r="D27" i="3" s="1"/>
  <c r="D30" i="3" s="1"/>
  <c r="C13" i="3"/>
  <c r="C16" i="3" s="1"/>
  <c r="C18" i="3" s="1"/>
  <c r="C22" i="3" s="1"/>
  <c r="C24" i="3" s="1"/>
  <c r="C27" i="3" s="1"/>
  <c r="C30" i="3" s="1"/>
  <c r="C32" i="3" s="1"/>
  <c r="D31" i="3" s="1"/>
  <c r="D32" i="3" l="1"/>
  <c r="E31" i="3" s="1"/>
  <c r="E13" i="3"/>
  <c r="E16" i="3" s="1"/>
  <c r="E18" i="3" s="1"/>
  <c r="E22" i="3" s="1"/>
  <c r="E24" i="3" s="1"/>
  <c r="E27" i="3" s="1"/>
  <c r="E30" i="3" s="1"/>
  <c r="E32" i="3" l="1"/>
  <c r="F31" i="3" s="1"/>
  <c r="F32" i="3" s="1"/>
  <c r="C36" i="2"/>
  <c r="C11" i="2"/>
  <c r="D36" i="2"/>
  <c r="D11" i="2"/>
  <c r="D14" i="2" s="1"/>
  <c r="D20" i="2" s="1"/>
  <c r="D29" i="2" s="1"/>
  <c r="D31" i="2" s="1"/>
  <c r="E36" i="2"/>
  <c r="E11" i="2"/>
  <c r="E14" i="2" s="1"/>
  <c r="E20" i="2" s="1"/>
  <c r="E29" i="2" s="1"/>
  <c r="E31" i="2" s="1"/>
  <c r="C14" i="2" l="1"/>
  <c r="C20" i="2" l="1"/>
  <c r="C29" i="2" l="1"/>
  <c r="C3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Susana Gaviria Ruiz</author>
  </authors>
  <commentList>
    <comment ref="J7" authorId="0" shapeId="0" xr:uid="{AE802658-EBD8-400B-AA08-A2588D86D338}">
      <text>
        <r>
          <rPr>
            <b/>
            <sz val="9"/>
            <color indexed="81"/>
            <rFont val="Tahoma"/>
            <family val="2"/>
          </rPr>
          <t>Includes Argos US results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Susana Gaviria Ruiz</author>
  </authors>
  <commentList>
    <comment ref="D41" authorId="0" shapeId="0" xr:uid="{1B2AA655-9D8D-4AE8-B17E-E1B93023DD95}">
      <text>
        <r>
          <rPr>
            <b/>
            <sz val="9"/>
            <color indexed="81"/>
            <rFont val="Tahoma"/>
            <family val="2"/>
          </rPr>
          <t xml:space="preserve">Adjusted figures: </t>
        </r>
        <r>
          <rPr>
            <sz val="9"/>
            <color indexed="81"/>
            <rFont val="Tahoma"/>
            <family val="2"/>
          </rPr>
          <t>For a detailed reconciliation of the adjustments please refer tothe appendix of our results presentation</t>
        </r>
      </text>
    </comment>
    <comment ref="E41" authorId="0" shapeId="0" xr:uid="{A7D0CE94-6F69-4E85-99F1-A2F07CB5BA0F}">
      <text>
        <r>
          <rPr>
            <b/>
            <sz val="9"/>
            <color indexed="81"/>
            <rFont val="Tahoma"/>
            <family val="2"/>
          </rPr>
          <t xml:space="preserve">Adjusted figures: </t>
        </r>
        <r>
          <rPr>
            <sz val="9"/>
            <color indexed="81"/>
            <rFont val="Tahoma"/>
            <family val="2"/>
          </rPr>
          <t>For a detailed reconciliation of the adjustments please refer tothe appendix of our results presentation</t>
        </r>
      </text>
    </comment>
  </commentList>
</comments>
</file>

<file path=xl/sharedStrings.xml><?xml version="1.0" encoding="utf-8"?>
<sst xmlns="http://schemas.openxmlformats.org/spreadsheetml/2006/main" count="303" uniqueCount="158">
  <si>
    <t>EBITDA</t>
  </si>
  <si>
    <t>%</t>
  </si>
  <si>
    <t>Trading</t>
  </si>
  <si>
    <t>-</t>
  </si>
  <si>
    <t>(+) D&amp;A</t>
  </si>
  <si>
    <t>COP/USD</t>
  </si>
  <si>
    <t xml:space="preserve">Miles de Millones de pesos </t>
  </si>
  <si>
    <t>Balance Sheet</t>
  </si>
  <si>
    <t>Consolidated figures in millions of pesos</t>
  </si>
  <si>
    <t>Derivative financial instruments</t>
  </si>
  <si>
    <t>Trade receivables and other accounts receivable, net</t>
  </si>
  <si>
    <t>Tax asset</t>
  </si>
  <si>
    <t>Inventories</t>
  </si>
  <si>
    <t>Other non-financial assets</t>
  </si>
  <si>
    <t>Assets held for sale</t>
  </si>
  <si>
    <t>Total current assets</t>
  </si>
  <si>
    <t>Cash and cash equivalents</t>
  </si>
  <si>
    <t>ASSETS</t>
  </si>
  <si>
    <r>
      <t>Other financial assets</t>
    </r>
    <r>
      <rPr>
        <vertAlign val="superscript"/>
        <sz val="10"/>
        <color theme="1"/>
        <rFont val="Trebuchet MS"/>
        <family val="2"/>
      </rPr>
      <t>(1)</t>
    </r>
  </si>
  <si>
    <r>
      <rPr>
        <vertAlign val="superscript"/>
        <sz val="10"/>
        <color theme="1"/>
        <rFont val="Trebuchet MS"/>
        <family val="2"/>
      </rPr>
      <t xml:space="preserve">(1) </t>
    </r>
    <r>
      <rPr>
        <sz val="10"/>
        <color theme="1"/>
        <rFont val="Trebuchet MS"/>
        <family val="2"/>
      </rPr>
      <t>CDTs “with various financial entities with terms of less than 1 year”</t>
    </r>
  </si>
  <si>
    <t>Investments in associates and joint ventures</t>
  </si>
  <si>
    <t>Other financial assets</t>
  </si>
  <si>
    <t>Other intangible assets, net</t>
  </si>
  <si>
    <t>Assets by right of use of leases, net</t>
  </si>
  <si>
    <t>Biological assets</t>
  </si>
  <si>
    <t>Property, plant and equipment, net</t>
  </si>
  <si>
    <t>Investment property</t>
  </si>
  <si>
    <t>Goodwill</t>
  </si>
  <si>
    <t>Deferred tax assets</t>
  </si>
  <si>
    <t>Other non-current assets</t>
  </si>
  <si>
    <t>Total non current assets</t>
  </si>
  <si>
    <t>TOTAL ASSETS</t>
  </si>
  <si>
    <t xml:space="preserve">US$ dollars (millions) </t>
  </si>
  <si>
    <t>LIABILITIES</t>
  </si>
  <si>
    <t>Financial liabilities</t>
  </si>
  <si>
    <t>Leasing liability</t>
  </si>
  <si>
    <t>Trade liabilities and accounts payable</t>
  </si>
  <si>
    <t>Tax liability</t>
  </si>
  <si>
    <t>Employee benefits</t>
  </si>
  <si>
    <t>Provisions</t>
  </si>
  <si>
    <t>Other financial liabilities</t>
  </si>
  <si>
    <t>Outstanding bonds and preferred shares</t>
  </si>
  <si>
    <t>Other non-financial liabilities</t>
  </si>
  <si>
    <t>Total current liabilities</t>
  </si>
  <si>
    <t>Deferred tax liabilities</t>
  </si>
  <si>
    <t>Total non-current liabilities</t>
  </si>
  <si>
    <t>TOTAL LIABILITIES</t>
  </si>
  <si>
    <t>Equity attributable to the owners of the parent company</t>
  </si>
  <si>
    <t>Non-controlling interest</t>
  </si>
  <si>
    <t>EQUITY</t>
  </si>
  <si>
    <t>TOTAL EQUITY AND LIABILITIES</t>
  </si>
  <si>
    <t>Income statement</t>
  </si>
  <si>
    <t>US$ dollar (millions)</t>
  </si>
  <si>
    <t>Cost of sales</t>
  </si>
  <si>
    <t>Depreciation and amortization</t>
  </si>
  <si>
    <t>Income from operations</t>
  </si>
  <si>
    <t>Gross profit</t>
  </si>
  <si>
    <t>Administrative expenses</t>
  </si>
  <si>
    <t>Selling expenses</t>
  </si>
  <si>
    <t>Impairment of goodwill and assets</t>
  </si>
  <si>
    <t>Other revenues, net</t>
  </si>
  <si>
    <t>Operating profit</t>
  </si>
  <si>
    <t>Adjusted EBITDA</t>
  </si>
  <si>
    <t>Financial expenses, net</t>
  </si>
  <si>
    <t>Foreign currency exchange (loss) gains</t>
  </si>
  <si>
    <t>Share of profit of associates and joint ventures</t>
  </si>
  <si>
    <t>Profit before income tax</t>
  </si>
  <si>
    <t>Income tax</t>
  </si>
  <si>
    <t>Net income</t>
  </si>
  <si>
    <t>Owners of the parent company</t>
  </si>
  <si>
    <t>Income for the period attributable to:</t>
  </si>
  <si>
    <t>Net income for the year</t>
  </si>
  <si>
    <t>US$ dollar - Owners of the parent company</t>
  </si>
  <si>
    <t>Adjusted net income</t>
  </si>
  <si>
    <t>Quarterly</t>
  </si>
  <si>
    <t>Acumulated</t>
  </si>
  <si>
    <t>Accounting net income</t>
  </si>
  <si>
    <t>(=) Net income from cont. ops</t>
  </si>
  <si>
    <t>(+) Taxes from cont. ops</t>
  </si>
  <si>
    <t>(+) Net interest expenses</t>
  </si>
  <si>
    <t>(=) Ebit 1Q23</t>
  </si>
  <si>
    <t>(=) Operating Ebitda</t>
  </si>
  <si>
    <t>(-) ∆ WK</t>
  </si>
  <si>
    <t>(-) Maintenance CapEx</t>
  </si>
  <si>
    <t>(-) Taxes of cont. ops</t>
  </si>
  <si>
    <t>(=) Free CF from Ops</t>
  </si>
  <si>
    <t>(-) Net interests paid</t>
  </si>
  <si>
    <t>(=) Economic net income</t>
  </si>
  <si>
    <t>(+) M&amp;A &amp; IPO charges</t>
  </si>
  <si>
    <t>(+) Debt disbursements and other</t>
  </si>
  <si>
    <t>(=) CF avail. for reinvest. &amp; divds.</t>
  </si>
  <si>
    <t>(-) Growth CapEx</t>
  </si>
  <si>
    <t>(-) Dividends</t>
  </si>
  <si>
    <t>(=) Net CF</t>
  </si>
  <si>
    <t>(+) BoP cash balance</t>
  </si>
  <si>
    <t>(=) EoP cash balance</t>
  </si>
  <si>
    <t>Accumulated</t>
  </si>
  <si>
    <t>Cash flow</t>
  </si>
  <si>
    <t>Adjusted figures by region</t>
  </si>
  <si>
    <t>Cement Volumes</t>
  </si>
  <si>
    <t>Adjusted RMX volumes</t>
  </si>
  <si>
    <t>Adjusted Revenues*</t>
  </si>
  <si>
    <t>Adjusted EBITDA*</t>
  </si>
  <si>
    <t>EBITDA margin adjusted*</t>
  </si>
  <si>
    <t>Adjusted net income*</t>
  </si>
  <si>
    <t>Net margin adjusted*</t>
  </si>
  <si>
    <t>Local market</t>
  </si>
  <si>
    <t>Exports</t>
  </si>
  <si>
    <t>RMX volumes</t>
  </si>
  <si>
    <t>Aggregates volume</t>
  </si>
  <si>
    <t>Revenue</t>
  </si>
  <si>
    <t>EBTIDA margin</t>
  </si>
  <si>
    <t>Central America</t>
  </si>
  <si>
    <t>Caribbean</t>
  </si>
  <si>
    <t>Cement volume</t>
  </si>
  <si>
    <t>RMX volume</t>
  </si>
  <si>
    <t xml:space="preserve">EBITDA </t>
  </si>
  <si>
    <t>*Does not include sales to related companies</t>
  </si>
  <si>
    <t>Thousands of Metric Tons</t>
  </si>
  <si>
    <t>Thousands of Cubic Meters</t>
  </si>
  <si>
    <t xml:space="preserve">Billions of pesos </t>
  </si>
  <si>
    <t>Million dollars</t>
  </si>
  <si>
    <t>EBITDA margin Central America</t>
  </si>
  <si>
    <t>EBITDA margin Caribbean</t>
  </si>
  <si>
    <t>EBITDA margin</t>
  </si>
  <si>
    <t>Non-current assets held for sale</t>
  </si>
  <si>
    <t>Liabilities associated with assets held for sale</t>
  </si>
  <si>
    <t>1Q23</t>
  </si>
  <si>
    <t>2Q23</t>
  </si>
  <si>
    <t>4Q23</t>
  </si>
  <si>
    <t>3Q23</t>
  </si>
  <si>
    <t>Cementos Argos Consolidated</t>
  </si>
  <si>
    <t>Indicator</t>
  </si>
  <si>
    <t>Unit</t>
  </si>
  <si>
    <t>US Region</t>
  </si>
  <si>
    <t>Colombia Region</t>
  </si>
  <si>
    <t>CCA Region</t>
  </si>
  <si>
    <t>Corporate</t>
  </si>
  <si>
    <t>Exchange rate</t>
  </si>
  <si>
    <t>Exchange rate end of the period</t>
  </si>
  <si>
    <t>Average exchange rate**</t>
  </si>
  <si>
    <t>**The average exchange rate of every quarter is a year to date calculation</t>
  </si>
  <si>
    <t>Prices</t>
  </si>
  <si>
    <t>Actual variations of year over year Fob average prices per ton of cement / cubic meter of ready mix</t>
  </si>
  <si>
    <t>Cement</t>
  </si>
  <si>
    <t>Ready Mix</t>
  </si>
  <si>
    <t>1Q24</t>
  </si>
  <si>
    <t>Liabilities associated with assets held for sale or for distribution to owners</t>
  </si>
  <si>
    <t>1Q14</t>
  </si>
  <si>
    <t>Pre transaction figures</t>
  </si>
  <si>
    <t>Trading**</t>
  </si>
  <si>
    <t xml:space="preserve">** Trading business for 2024 includes volumes managed for third parties that are not necessarily registered in our books </t>
  </si>
  <si>
    <t>2Q24</t>
  </si>
  <si>
    <t>Other Liabilities</t>
  </si>
  <si>
    <t>Continuing Operations</t>
  </si>
  <si>
    <t>(+) Other non-cash taxes</t>
  </si>
  <si>
    <t>(-) GOS combination with SUM</t>
  </si>
  <si>
    <t>(+) Other non-recurring entries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</si>
</sst>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 #,##0_-;\-* #,##0_-;_-* &quot;-&quot;??_-;_-@_-"/>
    <numFmt numFmtId="165" formatCode="_-&quot;$&quot;\ * #,##0_-;\-&quot;$&quot;\ * #,##0_-;_-&quot;$&quot;\ * &quot;-&quot;??_-;_-@_-"/>
    <numFmt numFmtId="166" formatCode="0.0%"/>
  </numFmts>
  <fonts count="19">
    <font>
      <sz val="11"/>
      <color theme="1"/>
      <name val="Calibri"/>
      <family val="2"/>
      <scheme val="minor"/>
    </font>
    <font>
      <sz val="11"/>
      <color theme="1"/>
      <name val="Calibri"/>
      <family val="2"/>
      <scheme val="minor"/>
    </font>
    <font>
      <sz val="10"/>
      <color theme="1"/>
      <name val="Trebuchet MS"/>
      <family val="2"/>
    </font>
    <font>
      <i/>
      <sz val="10"/>
      <color theme="1"/>
      <name val="Trebuchet MS"/>
      <family val="2"/>
    </font>
    <font>
      <b/>
      <sz val="10"/>
      <color theme="1"/>
      <name val="Trebuchet MS"/>
      <family val="2"/>
    </font>
    <font>
      <b/>
      <sz val="10"/>
      <name val="Trebuchet MS"/>
      <family val="2"/>
    </font>
    <font>
      <sz val="10"/>
      <name val="Trebuchet MS"/>
      <family val="2"/>
    </font>
    <font>
      <i/>
      <sz val="10"/>
      <name val="Trebuchet MS"/>
      <family val="2"/>
    </font>
    <font>
      <sz val="10"/>
      <color rgb="FFFF0000"/>
      <name val="Trebuchet MS"/>
      <family val="2"/>
    </font>
    <font>
      <b/>
      <sz val="16"/>
      <color theme="1"/>
      <name val="Trebuchet MS"/>
      <family val="2"/>
    </font>
    <font>
      <vertAlign val="superscript"/>
      <sz val="10"/>
      <color theme="1"/>
      <name val="Trebuchet MS"/>
      <family val="2"/>
    </font>
    <font>
      <sz val="10"/>
      <color theme="1"/>
      <name val="Trebuchet"/>
    </font>
    <font>
      <b/>
      <sz val="10"/>
      <color theme="1"/>
      <name val="Trebuchet"/>
    </font>
    <font>
      <b/>
      <i/>
      <sz val="10"/>
      <color theme="1"/>
      <name val="Trebuchet"/>
    </font>
    <font>
      <i/>
      <sz val="10"/>
      <color theme="1"/>
      <name val="Trebuchet"/>
    </font>
    <font>
      <sz val="8"/>
      <color theme="1"/>
      <name val="Trebuchet MS"/>
      <family val="2"/>
    </font>
    <font>
      <b/>
      <i/>
      <sz val="10"/>
      <color theme="1"/>
      <name val="Trebuchet MS"/>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rgb="FFFFFFFF"/>
        <bgColor indexed="64"/>
      </patternFill>
    </fill>
    <fill>
      <patternFill patternType="solid">
        <fgColor rgb="FFC4D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0" fontId="2" fillId="0" borderId="0" xfId="0" applyFont="1"/>
    <xf numFmtId="0" fontId="2" fillId="0" borderId="0" xfId="0" applyFont="1" applyAlignment="1">
      <alignment horizontal="left"/>
    </xf>
    <xf numFmtId="0" fontId="3" fillId="0" borderId="0" xfId="0" applyFont="1"/>
    <xf numFmtId="0" fontId="2" fillId="0" borderId="0" xfId="0" applyFont="1" applyAlignment="1">
      <alignment horizontal="center"/>
    </xf>
    <xf numFmtId="0" fontId="4" fillId="0" borderId="0" xfId="0" applyFont="1" applyAlignment="1">
      <alignment horizontal="center"/>
    </xf>
    <xf numFmtId="0" fontId="4" fillId="0" borderId="0" xfId="0" applyFont="1"/>
    <xf numFmtId="0" fontId="5" fillId="0" borderId="0" xfId="0" applyFont="1"/>
    <xf numFmtId="0" fontId="2" fillId="0" borderId="0" xfId="0" applyFont="1" applyAlignment="1">
      <alignment horizontal="left" indent="2"/>
    </xf>
    <xf numFmtId="0" fontId="2" fillId="0" borderId="0" xfId="0" applyFont="1" applyAlignment="1">
      <alignment horizontal="left" indent="1"/>
    </xf>
    <xf numFmtId="0" fontId="4" fillId="0" borderId="0" xfId="0" applyFont="1" applyAlignment="1">
      <alignment horizontal="left" indent="1"/>
    </xf>
    <xf numFmtId="0" fontId="4" fillId="0" borderId="0" xfId="0" applyFont="1" applyAlignment="1">
      <alignment horizontal="left"/>
    </xf>
    <xf numFmtId="0" fontId="6" fillId="0" borderId="0" xfId="0" applyFont="1"/>
    <xf numFmtId="164" fontId="6" fillId="0" borderId="0" xfId="1" applyNumberFormat="1" applyFont="1" applyBorder="1" applyAlignment="1">
      <alignment horizontal="right" vertical="center" wrapText="1"/>
    </xf>
    <xf numFmtId="164" fontId="5" fillId="2" borderId="0" xfId="1" applyNumberFormat="1" applyFont="1" applyFill="1" applyBorder="1" applyAlignment="1">
      <alignment horizontal="right" vertical="center" wrapText="1"/>
    </xf>
    <xf numFmtId="164" fontId="7" fillId="2" borderId="0" xfId="1" applyNumberFormat="1" applyFont="1" applyFill="1" applyBorder="1" applyAlignment="1">
      <alignment horizontal="right" vertical="center" wrapText="1"/>
    </xf>
    <xf numFmtId="164" fontId="6" fillId="0" borderId="0" xfId="1" applyNumberFormat="1" applyFont="1" applyBorder="1"/>
    <xf numFmtId="164" fontId="6" fillId="2" borderId="0" xfId="1" applyNumberFormat="1" applyFont="1" applyFill="1" applyBorder="1" applyAlignment="1">
      <alignment horizontal="right" vertical="center" wrapText="1"/>
    </xf>
    <xf numFmtId="164" fontId="2" fillId="0" borderId="0" xfId="1" applyNumberFormat="1" applyFont="1"/>
    <xf numFmtId="164" fontId="7" fillId="0" borderId="0" xfId="1" applyNumberFormat="1" applyFont="1" applyBorder="1" applyAlignment="1">
      <alignment horizontal="right" vertical="center" wrapText="1"/>
    </xf>
    <xf numFmtId="0" fontId="5" fillId="2" borderId="0" xfId="0" applyFont="1" applyFill="1" applyAlignment="1">
      <alignment horizontal="left" vertical="center" wrapText="1"/>
    </xf>
    <xf numFmtId="0" fontId="6" fillId="2" borderId="0" xfId="0" applyFont="1" applyFill="1" applyAlignment="1">
      <alignment horizontal="left" vertical="center" wrapText="1"/>
    </xf>
    <xf numFmtId="0" fontId="7" fillId="2" borderId="0" xfId="0" applyFont="1" applyFill="1" applyAlignment="1">
      <alignment horizontal="left" vertical="center" wrapText="1"/>
    </xf>
    <xf numFmtId="37" fontId="2" fillId="0" borderId="0" xfId="0" applyNumberFormat="1" applyFont="1"/>
    <xf numFmtId="37" fontId="2" fillId="0" borderId="0" xfId="0" applyNumberFormat="1" applyFont="1" applyAlignment="1">
      <alignment horizontal="center"/>
    </xf>
    <xf numFmtId="37" fontId="6" fillId="2" borderId="0" xfId="1" applyNumberFormat="1" applyFont="1" applyFill="1" applyBorder="1" applyAlignment="1">
      <alignment horizontal="right" vertical="center" wrapText="1"/>
    </xf>
    <xf numFmtId="37" fontId="5" fillId="2" borderId="0" xfId="1" applyNumberFormat="1" applyFont="1" applyFill="1" applyBorder="1" applyAlignment="1">
      <alignment horizontal="right" vertical="center" wrapText="1"/>
    </xf>
    <xf numFmtId="37" fontId="7" fillId="2" borderId="0" xfId="1" applyNumberFormat="1" applyFont="1" applyFill="1" applyBorder="1" applyAlignment="1">
      <alignment horizontal="right" vertical="center" wrapText="1"/>
    </xf>
    <xf numFmtId="0" fontId="8" fillId="0" borderId="0" xfId="0" applyFont="1"/>
    <xf numFmtId="0" fontId="5" fillId="0" borderId="0" xfId="0" applyFont="1" applyAlignment="1">
      <alignment horizontal="center"/>
    </xf>
    <xf numFmtId="37" fontId="4" fillId="0" borderId="0" xfId="0" applyNumberFormat="1" applyFont="1" applyAlignment="1">
      <alignment horizontal="center"/>
    </xf>
    <xf numFmtId="164" fontId="4" fillId="0" borderId="0" xfId="1" applyNumberFormat="1" applyFont="1"/>
    <xf numFmtId="43" fontId="4" fillId="0" borderId="0" xfId="1" applyFont="1"/>
    <xf numFmtId="164" fontId="4" fillId="0" borderId="0" xfId="1" applyNumberFormat="1" applyFont="1" applyAlignment="1">
      <alignment horizontal="center"/>
    </xf>
    <xf numFmtId="164" fontId="2" fillId="0" borderId="0" xfId="0" applyNumberFormat="1" applyFont="1"/>
    <xf numFmtId="165" fontId="2" fillId="0" borderId="0" xfId="2" applyNumberFormat="1" applyFont="1"/>
    <xf numFmtId="166" fontId="2" fillId="0" borderId="0" xfId="3" applyNumberFormat="1" applyFont="1"/>
    <xf numFmtId="165" fontId="2" fillId="0" borderId="0" xfId="0" applyNumberFormat="1" applyFont="1"/>
    <xf numFmtId="166" fontId="4" fillId="0" borderId="0" xfId="3" applyNumberFormat="1" applyFont="1"/>
    <xf numFmtId="1" fontId="2" fillId="0" borderId="0" xfId="0" applyNumberFormat="1" applyFont="1"/>
    <xf numFmtId="165" fontId="4" fillId="0" borderId="0" xfId="2" applyNumberFormat="1" applyFont="1"/>
    <xf numFmtId="1" fontId="4" fillId="0" borderId="0" xfId="0" applyNumberFormat="1" applyFont="1"/>
    <xf numFmtId="44" fontId="2" fillId="0" borderId="0" xfId="2" applyFont="1"/>
    <xf numFmtId="10" fontId="2" fillId="0" borderId="0" xfId="0" applyNumberFormat="1" applyFont="1"/>
    <xf numFmtId="166" fontId="2" fillId="0" borderId="0" xfId="0" applyNumberFormat="1" applyFont="1"/>
    <xf numFmtId="37" fontId="6" fillId="0" borderId="0" xfId="1" applyNumberFormat="1" applyFont="1" applyFill="1" applyBorder="1" applyAlignment="1">
      <alignment horizontal="right" vertical="center" wrapText="1"/>
    </xf>
    <xf numFmtId="37" fontId="5" fillId="0" borderId="0" xfId="1" applyNumberFormat="1" applyFont="1" applyFill="1" applyBorder="1" applyAlignment="1">
      <alignment horizontal="right" vertical="center" wrapText="1"/>
    </xf>
    <xf numFmtId="164" fontId="2" fillId="0" borderId="0" xfId="1" applyNumberFormat="1" applyFont="1" applyFill="1"/>
    <xf numFmtId="165" fontId="2" fillId="0" borderId="0" xfId="2" applyNumberFormat="1" applyFont="1" applyFill="1"/>
    <xf numFmtId="166" fontId="2" fillId="0" borderId="0" xfId="3" applyNumberFormat="1" applyFont="1" applyFill="1"/>
    <xf numFmtId="0" fontId="2" fillId="3" borderId="0" xfId="0" applyFont="1" applyFill="1"/>
    <xf numFmtId="37" fontId="2" fillId="3" borderId="0" xfId="0" applyNumberFormat="1" applyFont="1" applyFill="1"/>
    <xf numFmtId="0" fontId="3" fillId="3" borderId="0" xfId="0" applyFont="1" applyFill="1"/>
    <xf numFmtId="164" fontId="2" fillId="3" borderId="0" xfId="1" applyNumberFormat="1" applyFont="1" applyFill="1"/>
    <xf numFmtId="0" fontId="2" fillId="4" borderId="0" xfId="0" applyFont="1" applyFill="1"/>
    <xf numFmtId="0" fontId="4" fillId="4" borderId="0" xfId="0" applyFont="1" applyFill="1"/>
    <xf numFmtId="0" fontId="6" fillId="2" borderId="0" xfId="0" applyFont="1" applyFill="1" applyAlignment="1">
      <alignment horizontal="left" vertical="center" wrapText="1" indent="1"/>
    </xf>
    <xf numFmtId="0" fontId="11" fillId="0" borderId="0" xfId="0" applyFont="1"/>
    <xf numFmtId="0" fontId="11" fillId="0" borderId="0" xfId="0" applyFont="1" applyAlignment="1">
      <alignment horizontal="left" indent="1"/>
    </xf>
    <xf numFmtId="0" fontId="12" fillId="0" borderId="0" xfId="0" applyFont="1"/>
    <xf numFmtId="0" fontId="13" fillId="0" borderId="0" xfId="0" applyFont="1"/>
    <xf numFmtId="0" fontId="14" fillId="0" borderId="0" xfId="0" applyFont="1" applyAlignment="1">
      <alignment horizontal="left" indent="1"/>
    </xf>
    <xf numFmtId="0" fontId="15" fillId="0" borderId="0" xfId="0" applyFont="1"/>
    <xf numFmtId="37" fontId="4" fillId="6" borderId="0" xfId="0" applyNumberFormat="1" applyFont="1" applyFill="1" applyAlignment="1">
      <alignment horizontal="center"/>
    </xf>
    <xf numFmtId="164" fontId="2" fillId="6" borderId="0" xfId="1" applyNumberFormat="1" applyFont="1" applyFill="1"/>
    <xf numFmtId="165" fontId="2" fillId="6" borderId="0" xfId="2" applyNumberFormat="1" applyFont="1" applyFill="1"/>
    <xf numFmtId="166" fontId="2" fillId="6" borderId="0" xfId="3" applyNumberFormat="1" applyFont="1" applyFill="1"/>
    <xf numFmtId="0" fontId="9" fillId="3" borderId="0" xfId="0" applyFont="1" applyFill="1" applyAlignment="1">
      <alignment horizontal="center" vertical="center"/>
    </xf>
    <xf numFmtId="0" fontId="4" fillId="0" borderId="0" xfId="0" applyFont="1" applyAlignment="1">
      <alignment horizontal="center"/>
    </xf>
    <xf numFmtId="0" fontId="16" fillId="5" borderId="0" xfId="0" applyFont="1" applyFill="1" applyAlignment="1">
      <alignment horizontal="center"/>
    </xf>
    <xf numFmtId="0" fontId="4" fillId="5" borderId="0" xfId="0" applyFont="1" applyFill="1" applyAlignment="1">
      <alignment horizontal="center"/>
    </xf>
    <xf numFmtId="0" fontId="4" fillId="0" borderId="0" xfId="0" applyFont="1" applyAlignment="1">
      <alignment horizontal="center" vertical="center"/>
    </xf>
    <xf numFmtId="0" fontId="9" fillId="3" borderId="0" xfId="0" applyFont="1" applyFill="1" applyAlignment="1">
      <alignment horizontal="center" vertical="center" wrapText="1"/>
    </xf>
    <xf numFmtId="0" fontId="4" fillId="0" borderId="0" xfId="0" applyFont="1" applyAlignment="1">
      <alignment horizontal="left"/>
    </xf>
    <xf numFmtId="0" fontId="4" fillId="4" borderId="0" xfId="0" applyFont="1" applyFill="1" applyAlignment="1">
      <alignment horizontal="left"/>
    </xf>
    <xf numFmtId="164" fontId="4" fillId="0" borderId="0" xfId="0" applyNumberFormat="1" applyFont="1"/>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colors>
    <mruColors>
      <color rgb="FFC4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642938</xdr:colOff>
      <xdr:row>5</xdr:row>
      <xdr:rowOff>79375</xdr:rowOff>
    </xdr:from>
    <xdr:to>
      <xdr:col>13</xdr:col>
      <xdr:colOff>515938</xdr:colOff>
      <xdr:row>10</xdr:row>
      <xdr:rowOff>119062</xdr:rowOff>
    </xdr:to>
    <xdr:sp macro="" textlink="">
      <xdr:nvSpPr>
        <xdr:cNvPr id="4" name="CuadroTexto 3">
          <a:extLst>
            <a:ext uri="{FF2B5EF4-FFF2-40B4-BE49-F238E27FC236}">
              <a16:creationId xmlns:a16="http://schemas.microsoft.com/office/drawing/2014/main" id="{93440B9C-B8C4-4217-A4C7-568E65E524E0}"/>
            </a:ext>
          </a:extLst>
        </xdr:cNvPr>
        <xdr:cNvSpPr txBox="1"/>
      </xdr:nvSpPr>
      <xdr:spPr>
        <a:xfrm>
          <a:off x="9532938" y="952500"/>
          <a:ext cx="4445000" cy="93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i="1"/>
            <a:t>* On January 12, 2024, the transaction under which Argos' assets in the United States were combined with Summit was colsed.</a:t>
          </a:r>
          <a:r>
            <a:rPr lang="es-CO" sz="1100" i="1" baseline="0"/>
            <a:t> </a:t>
          </a:r>
          <a:r>
            <a:rPr lang="es-CO" sz="1100" b="0" i="1">
              <a:solidFill>
                <a:schemeClr val="dk1"/>
              </a:solidFill>
              <a:effectLst/>
              <a:latin typeface="+mn-lt"/>
              <a:ea typeface="+mn-ea"/>
              <a:cs typeface="+mn-cs"/>
            </a:rPr>
            <a:t>Consequently, ARGOS U.S. operations will no longer be consolidated in our financials, starting with the first quarter of 2024.</a:t>
          </a:r>
          <a:endParaRPr lang="es-CO" sz="1100" i="1"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603250</xdr:colOff>
      <xdr:row>7</xdr:row>
      <xdr:rowOff>71438</xdr:rowOff>
    </xdr:from>
    <xdr:to>
      <xdr:col>19</xdr:col>
      <xdr:colOff>476250</xdr:colOff>
      <xdr:row>12</xdr:row>
      <xdr:rowOff>134938</xdr:rowOff>
    </xdr:to>
    <xdr:sp macro="" textlink="">
      <xdr:nvSpPr>
        <xdr:cNvPr id="4" name="CuadroTexto 3">
          <a:extLst>
            <a:ext uri="{FF2B5EF4-FFF2-40B4-BE49-F238E27FC236}">
              <a16:creationId xmlns:a16="http://schemas.microsoft.com/office/drawing/2014/main" id="{5268EBFF-B984-4098-99D9-483D96C34962}"/>
            </a:ext>
          </a:extLst>
        </xdr:cNvPr>
        <xdr:cNvSpPr txBox="1"/>
      </xdr:nvSpPr>
      <xdr:spPr>
        <a:xfrm>
          <a:off x="12025313" y="1293813"/>
          <a:ext cx="4445000" cy="93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i="1"/>
            <a:t>* On January 12, 2024, the transaction under which Argos' assets in the United States were combined with Summit was colsed.</a:t>
          </a:r>
          <a:r>
            <a:rPr lang="es-CO" sz="1100" i="1" baseline="0"/>
            <a:t> </a:t>
          </a:r>
          <a:r>
            <a:rPr lang="es-CO" sz="1100" b="0" i="1">
              <a:solidFill>
                <a:schemeClr val="dk1"/>
              </a:solidFill>
              <a:effectLst/>
              <a:latin typeface="+mn-lt"/>
              <a:ea typeface="+mn-ea"/>
              <a:cs typeface="+mn-cs"/>
            </a:rPr>
            <a:t>Consequently, ARGOS U.S. operations will no longer be consolidated in our financials, starting with the first quarter of 2024.</a:t>
          </a:r>
          <a:endParaRPr lang="es-CO" sz="1100" i="1"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809625</xdr:colOff>
      <xdr:row>7</xdr:row>
      <xdr:rowOff>87312</xdr:rowOff>
    </xdr:from>
    <xdr:to>
      <xdr:col>14</xdr:col>
      <xdr:colOff>865188</xdr:colOff>
      <xdr:row>12</xdr:row>
      <xdr:rowOff>150812</xdr:rowOff>
    </xdr:to>
    <xdr:sp macro="" textlink="">
      <xdr:nvSpPr>
        <xdr:cNvPr id="2" name="CuadroTexto 1">
          <a:extLst>
            <a:ext uri="{FF2B5EF4-FFF2-40B4-BE49-F238E27FC236}">
              <a16:creationId xmlns:a16="http://schemas.microsoft.com/office/drawing/2014/main" id="{26423BB3-3D0F-4554-A5C1-F1D063EDFF72}"/>
            </a:ext>
          </a:extLst>
        </xdr:cNvPr>
        <xdr:cNvSpPr txBox="1"/>
      </xdr:nvSpPr>
      <xdr:spPr>
        <a:xfrm>
          <a:off x="11787188" y="1309687"/>
          <a:ext cx="4445000" cy="93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i="1"/>
            <a:t>* On January 12, 2024, the transaction under which Argos' assets in the United States were combined with Summit was colsed.</a:t>
          </a:r>
          <a:r>
            <a:rPr lang="es-CO" sz="1100" i="1" baseline="0"/>
            <a:t> </a:t>
          </a:r>
          <a:r>
            <a:rPr lang="es-CO" sz="1100" b="0" i="1">
              <a:solidFill>
                <a:schemeClr val="dk1"/>
              </a:solidFill>
              <a:effectLst/>
              <a:latin typeface="+mn-lt"/>
              <a:ea typeface="+mn-ea"/>
              <a:cs typeface="+mn-cs"/>
            </a:rPr>
            <a:t>Consequently, ARGOS U.S. operations will no longer be consolidated in our financials, starting with the first quarter of 2024.</a:t>
          </a:r>
          <a:endParaRPr lang="es-CO" sz="1100" i="1"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41276</xdr:colOff>
      <xdr:row>4</xdr:row>
      <xdr:rowOff>3175</xdr:rowOff>
    </xdr:from>
    <xdr:to>
      <xdr:col>12</xdr:col>
      <xdr:colOff>722313</xdr:colOff>
      <xdr:row>7</xdr:row>
      <xdr:rowOff>142876</xdr:rowOff>
    </xdr:to>
    <xdr:sp macro="" textlink="">
      <xdr:nvSpPr>
        <xdr:cNvPr id="2" name="CuadroTexto 1">
          <a:extLst>
            <a:ext uri="{FF2B5EF4-FFF2-40B4-BE49-F238E27FC236}">
              <a16:creationId xmlns:a16="http://schemas.microsoft.com/office/drawing/2014/main" id="{E53E4B78-AA99-73B5-4282-94EDF71B7A01}"/>
            </a:ext>
          </a:extLst>
        </xdr:cNvPr>
        <xdr:cNvSpPr txBox="1"/>
      </xdr:nvSpPr>
      <xdr:spPr>
        <a:xfrm>
          <a:off x="350839" y="701675"/>
          <a:ext cx="12849224" cy="663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i="1"/>
            <a:t>*Recent divestitures transactions in the United States and the combination</a:t>
          </a:r>
          <a:r>
            <a:rPr lang="es-CO" sz="1100" i="1" baseline="0"/>
            <a:t> with Summit Materials in the US </a:t>
          </a:r>
          <a:r>
            <a:rPr lang="es-CO" sz="1100" i="1"/>
            <a:t>have led to non-recurring operations that are excluded from these figures to allow comparability of the figures. The details of the adjustments made and the reconciliation are found in the annex to the presentation of the last delivery of results, available at: </a:t>
          </a:r>
          <a:r>
            <a:rPr lang="es-CO" sz="1100" i="1" baseline="0"/>
            <a:t>https://ir.argos.co/en/financial-information/quarterly-results/</a:t>
          </a:r>
          <a:endParaRPr lang="es-CO" sz="1100" i="1"/>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49D96-FEF5-438E-89E9-F52AC7B86942}">
  <dimension ref="B1:H69"/>
  <sheetViews>
    <sheetView showGridLines="0" tabSelected="1" zoomScale="80" zoomScaleNormal="80" workbookViewId="0">
      <pane xSplit="2" ySplit="5" topLeftCell="C6" activePane="bottomRight" state="frozen"/>
      <selection pane="topRight" activeCell="B1" sqref="B1"/>
      <selection pane="bottomLeft" activeCell="A6" sqref="A6"/>
      <selection pane="bottomRight" activeCell="J15" sqref="J15"/>
    </sheetView>
  </sheetViews>
  <sheetFormatPr baseColWidth="10" defaultRowHeight="13.5"/>
  <cols>
    <col min="1" max="1" width="2.90625" style="1" customWidth="1"/>
    <col min="2" max="2" width="59.7265625" style="1" bestFit="1" customWidth="1"/>
    <col min="3" max="5" width="14.81640625" style="1" bestFit="1" customWidth="1"/>
    <col min="6" max="7" width="14.81640625" style="1" customWidth="1"/>
    <col min="8" max="16384" width="10.90625" style="1"/>
  </cols>
  <sheetData>
    <row r="1" spans="2:8" s="50" customFormat="1">
      <c r="B1" s="67" t="s">
        <v>7</v>
      </c>
    </row>
    <row r="2" spans="2:8" s="50" customFormat="1">
      <c r="B2" s="67"/>
    </row>
    <row r="3" spans="2:8" s="50" customFormat="1">
      <c r="B3" s="67"/>
    </row>
    <row r="4" spans="2:8" s="4" customFormat="1"/>
    <row r="5" spans="2:8">
      <c r="B5" s="1" t="s">
        <v>8</v>
      </c>
      <c r="C5" s="5">
        <v>2021</v>
      </c>
      <c r="D5" s="5">
        <v>2022</v>
      </c>
      <c r="E5" s="5">
        <v>2023</v>
      </c>
      <c r="F5" s="5" t="s">
        <v>146</v>
      </c>
      <c r="G5" s="5" t="s">
        <v>152</v>
      </c>
    </row>
    <row r="6" spans="2:8" s="6" customFormat="1">
      <c r="B6" s="6" t="s">
        <v>17</v>
      </c>
      <c r="C6" s="7"/>
      <c r="D6" s="7"/>
      <c r="E6" s="7"/>
      <c r="F6" s="7"/>
      <c r="G6" s="7"/>
    </row>
    <row r="7" spans="2:8">
      <c r="B7" s="8" t="s">
        <v>16</v>
      </c>
      <c r="C7" s="13">
        <v>483229</v>
      </c>
      <c r="D7" s="13">
        <v>790086</v>
      </c>
      <c r="E7" s="13">
        <v>1008527</v>
      </c>
      <c r="F7" s="13">
        <v>1991158</v>
      </c>
      <c r="G7" s="13">
        <v>2751620</v>
      </c>
    </row>
    <row r="8" spans="2:8" ht="15.5">
      <c r="B8" s="8" t="s">
        <v>18</v>
      </c>
      <c r="C8" s="13">
        <v>16263</v>
      </c>
      <c r="D8" s="13">
        <v>470805</v>
      </c>
      <c r="E8" s="13">
        <v>127</v>
      </c>
      <c r="F8" s="13">
        <v>673565</v>
      </c>
      <c r="G8" s="13">
        <v>117422</v>
      </c>
    </row>
    <row r="9" spans="2:8">
      <c r="B9" s="8" t="s">
        <v>9</v>
      </c>
      <c r="C9" s="13">
        <v>160</v>
      </c>
      <c r="D9" s="13">
        <v>66715</v>
      </c>
      <c r="E9" s="13">
        <v>135390</v>
      </c>
      <c r="F9" s="13">
        <v>114527</v>
      </c>
      <c r="G9" s="13">
        <v>8582</v>
      </c>
    </row>
    <row r="10" spans="2:8">
      <c r="B10" s="8" t="s">
        <v>10</v>
      </c>
      <c r="C10" s="13">
        <v>1130253</v>
      </c>
      <c r="D10" s="13">
        <v>1353453</v>
      </c>
      <c r="E10" s="13">
        <v>1184294</v>
      </c>
      <c r="F10" s="13">
        <v>595907</v>
      </c>
      <c r="G10" s="13">
        <v>618145</v>
      </c>
    </row>
    <row r="11" spans="2:8">
      <c r="B11" s="8" t="s">
        <v>11</v>
      </c>
      <c r="C11" s="13">
        <v>155790</v>
      </c>
      <c r="D11" s="13">
        <v>173580</v>
      </c>
      <c r="E11" s="13">
        <v>199616</v>
      </c>
      <c r="F11" s="13">
        <v>263616</v>
      </c>
      <c r="G11" s="13">
        <v>296095</v>
      </c>
    </row>
    <row r="12" spans="2:8">
      <c r="B12" s="8" t="s">
        <v>12</v>
      </c>
      <c r="C12" s="13">
        <v>1035296</v>
      </c>
      <c r="D12" s="13">
        <v>1502691</v>
      </c>
      <c r="E12" s="13">
        <v>1219898</v>
      </c>
      <c r="F12" s="13">
        <v>725242</v>
      </c>
      <c r="G12" s="13">
        <v>737237</v>
      </c>
    </row>
    <row r="13" spans="2:8">
      <c r="B13" s="8" t="s">
        <v>13</v>
      </c>
      <c r="C13" s="13">
        <v>126816</v>
      </c>
      <c r="D13" s="13">
        <v>244559</v>
      </c>
      <c r="E13" s="13">
        <v>234567</v>
      </c>
      <c r="F13" s="13">
        <v>112161</v>
      </c>
      <c r="G13" s="13">
        <v>114525</v>
      </c>
    </row>
    <row r="14" spans="2:8">
      <c r="B14" s="8" t="s">
        <v>14</v>
      </c>
      <c r="C14" s="13">
        <v>42507</v>
      </c>
      <c r="D14" s="13">
        <v>40944</v>
      </c>
      <c r="E14" s="13">
        <v>236</v>
      </c>
      <c r="F14" s="13">
        <v>0</v>
      </c>
      <c r="G14" s="13">
        <v>0</v>
      </c>
    </row>
    <row r="15" spans="2:8" s="6" customFormat="1">
      <c r="B15" s="10" t="s">
        <v>15</v>
      </c>
      <c r="C15" s="14">
        <v>2990314</v>
      </c>
      <c r="D15" s="14">
        <v>4642833</v>
      </c>
      <c r="E15" s="14">
        <f>+SUM(E7:E14)</f>
        <v>3982655</v>
      </c>
      <c r="F15" s="14">
        <v>4476176</v>
      </c>
      <c r="G15" s="14">
        <v>4643626</v>
      </c>
      <c r="H15" s="75"/>
    </row>
    <row r="16" spans="2:8">
      <c r="B16" s="8" t="s">
        <v>10</v>
      </c>
      <c r="C16" s="13">
        <v>48782</v>
      </c>
      <c r="D16" s="13">
        <v>47705</v>
      </c>
      <c r="E16" s="13">
        <v>41208</v>
      </c>
      <c r="F16" s="13">
        <v>40274</v>
      </c>
      <c r="G16" s="13">
        <v>39519</v>
      </c>
      <c r="H16" s="34"/>
    </row>
    <row r="17" spans="2:7">
      <c r="B17" s="8" t="s">
        <v>20</v>
      </c>
      <c r="C17" s="13">
        <v>26602</v>
      </c>
      <c r="D17" s="13">
        <v>49084</v>
      </c>
      <c r="E17" s="13">
        <v>39238</v>
      </c>
      <c r="F17" s="13">
        <v>7672607</v>
      </c>
      <c r="G17" s="13">
        <v>8415800</v>
      </c>
    </row>
    <row r="18" spans="2:7">
      <c r="B18" s="8" t="s">
        <v>9</v>
      </c>
      <c r="C18" s="13">
        <v>15974</v>
      </c>
      <c r="D18" s="13">
        <v>87544</v>
      </c>
      <c r="E18" s="13">
        <v>34916</v>
      </c>
      <c r="F18" s="13">
        <v>26185</v>
      </c>
      <c r="G18" s="13">
        <v>62556</v>
      </c>
    </row>
    <row r="19" spans="2:7">
      <c r="B19" s="8" t="s">
        <v>21</v>
      </c>
      <c r="C19" s="13">
        <v>876394</v>
      </c>
      <c r="D19" s="13">
        <v>1219082</v>
      </c>
      <c r="E19" s="13">
        <v>852755</v>
      </c>
      <c r="F19" s="13">
        <v>895396</v>
      </c>
      <c r="G19" s="13">
        <v>1007626</v>
      </c>
    </row>
    <row r="20" spans="2:7">
      <c r="B20" s="8" t="s">
        <v>22</v>
      </c>
      <c r="C20" s="13">
        <v>704845</v>
      </c>
      <c r="D20" s="13">
        <v>669344</v>
      </c>
      <c r="E20" s="13">
        <v>484712</v>
      </c>
      <c r="F20" s="13">
        <v>405168</v>
      </c>
      <c r="G20" s="13">
        <v>406957</v>
      </c>
    </row>
    <row r="21" spans="2:7">
      <c r="B21" s="8" t="s">
        <v>23</v>
      </c>
      <c r="C21" s="13">
        <v>595787</v>
      </c>
      <c r="D21" s="13">
        <v>580846</v>
      </c>
      <c r="E21" s="13">
        <v>433223</v>
      </c>
      <c r="F21" s="13">
        <v>150527</v>
      </c>
      <c r="G21" s="13">
        <v>143188</v>
      </c>
    </row>
    <row r="22" spans="2:7">
      <c r="B22" s="8" t="s">
        <v>24</v>
      </c>
      <c r="C22" s="13">
        <v>19953</v>
      </c>
      <c r="D22" s="13">
        <v>19470</v>
      </c>
      <c r="E22" s="13">
        <v>16164</v>
      </c>
      <c r="F22" s="13">
        <v>15879</v>
      </c>
      <c r="G22" s="13">
        <v>15593</v>
      </c>
    </row>
    <row r="23" spans="2:7">
      <c r="B23" s="8" t="s">
        <v>25</v>
      </c>
      <c r="C23" s="13">
        <v>11890008</v>
      </c>
      <c r="D23" s="13">
        <v>13401459</v>
      </c>
      <c r="E23" s="13">
        <v>11523084</v>
      </c>
      <c r="F23" s="13">
        <v>4955707</v>
      </c>
      <c r="G23" s="13">
        <v>5037073</v>
      </c>
    </row>
    <row r="24" spans="2:7">
      <c r="B24" s="8" t="s">
        <v>26</v>
      </c>
      <c r="C24" s="13">
        <v>225282</v>
      </c>
      <c r="D24" s="13">
        <v>266953</v>
      </c>
      <c r="E24" s="13">
        <v>240569</v>
      </c>
      <c r="F24" s="13">
        <v>199126</v>
      </c>
      <c r="G24" s="13">
        <v>206144</v>
      </c>
    </row>
    <row r="25" spans="2:7">
      <c r="B25" s="8" t="s">
        <v>27</v>
      </c>
      <c r="C25" s="13">
        <v>1862913</v>
      </c>
      <c r="D25" s="13">
        <v>2011850</v>
      </c>
      <c r="E25" s="13">
        <v>1601761</v>
      </c>
      <c r="F25" s="13">
        <v>923106</v>
      </c>
      <c r="G25" s="13">
        <v>993123</v>
      </c>
    </row>
    <row r="26" spans="2:7">
      <c r="B26" s="8" t="s">
        <v>28</v>
      </c>
      <c r="C26" s="13">
        <v>312948</v>
      </c>
      <c r="D26" s="13">
        <v>259645</v>
      </c>
      <c r="E26" s="13">
        <v>250136</v>
      </c>
      <c r="F26" s="13">
        <v>108295</v>
      </c>
      <c r="G26" s="13">
        <v>97246</v>
      </c>
    </row>
    <row r="27" spans="2:7">
      <c r="B27" s="8" t="s">
        <v>29</v>
      </c>
      <c r="C27" s="13" t="s">
        <v>3</v>
      </c>
      <c r="D27" s="13">
        <v>10117</v>
      </c>
      <c r="E27" s="13">
        <v>10318</v>
      </c>
      <c r="F27" s="13">
        <v>10437</v>
      </c>
      <c r="G27" s="13">
        <v>11238</v>
      </c>
    </row>
    <row r="28" spans="2:7" s="6" customFormat="1">
      <c r="B28" s="10" t="s">
        <v>30</v>
      </c>
      <c r="C28" s="14">
        <v>16579488</v>
      </c>
      <c r="D28" s="14">
        <v>18623099</v>
      </c>
      <c r="E28" s="14">
        <f>+SUM(E16:E27)</f>
        <v>15528084</v>
      </c>
      <c r="F28" s="14">
        <v>15402707</v>
      </c>
      <c r="G28" s="14">
        <v>16436063</v>
      </c>
    </row>
    <row r="29" spans="2:7" s="6" customFormat="1">
      <c r="B29" s="10"/>
      <c r="C29" s="14"/>
      <c r="D29" s="14"/>
      <c r="E29" s="14"/>
      <c r="F29" s="14"/>
      <c r="G29" s="14"/>
    </row>
    <row r="30" spans="2:7" s="6" customFormat="1">
      <c r="B30" s="10" t="s">
        <v>125</v>
      </c>
      <c r="C30" s="14"/>
      <c r="D30" s="14"/>
      <c r="E30" s="14"/>
      <c r="F30" s="14"/>
      <c r="G30" s="14"/>
    </row>
    <row r="31" spans="2:7" s="6" customFormat="1">
      <c r="B31" s="11" t="s">
        <v>31</v>
      </c>
      <c r="C31" s="14">
        <v>19569802</v>
      </c>
      <c r="D31" s="14">
        <v>23265932</v>
      </c>
      <c r="E31" s="14">
        <f>+E28+E15</f>
        <v>19510739</v>
      </c>
      <c r="F31" s="14">
        <v>19878883</v>
      </c>
      <c r="G31" s="14">
        <v>21079689</v>
      </c>
    </row>
    <row r="32" spans="2:7">
      <c r="B32" s="1" t="s">
        <v>32</v>
      </c>
      <c r="C32" s="15">
        <v>4916</v>
      </c>
      <c r="D32" s="15">
        <v>4837</v>
      </c>
      <c r="E32" s="15">
        <v>5105</v>
      </c>
      <c r="F32" s="15">
        <v>5173.6936210082504</v>
      </c>
      <c r="G32" s="15">
        <v>5081.8432319842623</v>
      </c>
    </row>
    <row r="33" spans="2:7">
      <c r="C33" s="16"/>
      <c r="D33" s="16"/>
      <c r="E33" s="16"/>
      <c r="F33" s="16"/>
      <c r="G33" s="16"/>
    </row>
    <row r="34" spans="2:7">
      <c r="B34" s="6" t="s">
        <v>33</v>
      </c>
      <c r="C34" s="16"/>
      <c r="D34" s="16"/>
      <c r="E34" s="16"/>
      <c r="F34" s="16"/>
      <c r="G34" s="16"/>
    </row>
    <row r="35" spans="2:7">
      <c r="B35" s="8" t="s">
        <v>34</v>
      </c>
      <c r="C35" s="17">
        <v>1476758</v>
      </c>
      <c r="D35" s="17">
        <v>1197958</v>
      </c>
      <c r="E35" s="17">
        <v>1819111</v>
      </c>
      <c r="F35" s="17">
        <v>1405455</v>
      </c>
      <c r="G35" s="17">
        <v>1540831</v>
      </c>
    </row>
    <row r="36" spans="2:7">
      <c r="B36" s="8" t="s">
        <v>35</v>
      </c>
      <c r="C36" s="17">
        <v>118945</v>
      </c>
      <c r="D36" s="17">
        <v>126980</v>
      </c>
      <c r="E36" s="17">
        <v>103151</v>
      </c>
      <c r="F36" s="17">
        <v>46924</v>
      </c>
      <c r="G36" s="17">
        <v>43265</v>
      </c>
    </row>
    <row r="37" spans="2:7">
      <c r="B37" s="8" t="s">
        <v>36</v>
      </c>
      <c r="C37" s="17">
        <v>983726</v>
      </c>
      <c r="D37" s="17">
        <v>1383501</v>
      </c>
      <c r="E37" s="17">
        <v>1160101</v>
      </c>
      <c r="F37" s="17">
        <v>889964</v>
      </c>
      <c r="G37" s="17">
        <v>1178528</v>
      </c>
    </row>
    <row r="38" spans="2:7">
      <c r="B38" s="8" t="s">
        <v>37</v>
      </c>
      <c r="C38" s="17">
        <v>63100</v>
      </c>
      <c r="D38" s="17">
        <v>94530</v>
      </c>
      <c r="E38" s="17">
        <v>49078</v>
      </c>
      <c r="F38" s="17">
        <v>68766</v>
      </c>
      <c r="G38" s="17">
        <v>61496</v>
      </c>
    </row>
    <row r="39" spans="2:7">
      <c r="B39" s="8" t="s">
        <v>38</v>
      </c>
      <c r="C39" s="17">
        <v>180102</v>
      </c>
      <c r="D39" s="17">
        <v>173361</v>
      </c>
      <c r="E39" s="17">
        <v>252106</v>
      </c>
      <c r="F39" s="17">
        <v>136127</v>
      </c>
      <c r="G39" s="17">
        <v>140002</v>
      </c>
    </row>
    <row r="40" spans="2:7">
      <c r="B40" s="8" t="s">
        <v>39</v>
      </c>
      <c r="C40" s="17">
        <v>95660</v>
      </c>
      <c r="D40" s="17">
        <v>109179</v>
      </c>
      <c r="E40" s="17">
        <v>71504</v>
      </c>
      <c r="F40" s="17">
        <v>32249</v>
      </c>
      <c r="G40" s="17">
        <v>32696</v>
      </c>
    </row>
    <row r="41" spans="2:7">
      <c r="B41" s="8" t="s">
        <v>40</v>
      </c>
      <c r="C41" s="17" t="s">
        <v>3</v>
      </c>
      <c r="D41" s="17">
        <v>85018</v>
      </c>
      <c r="E41" s="17">
        <v>88266</v>
      </c>
      <c r="F41" s="17">
        <v>101163</v>
      </c>
      <c r="G41" s="17">
        <v>78600</v>
      </c>
    </row>
    <row r="42" spans="2:7">
      <c r="B42" s="8" t="s">
        <v>9</v>
      </c>
      <c r="C42" s="17">
        <v>1360</v>
      </c>
      <c r="D42" s="17">
        <v>21908</v>
      </c>
      <c r="E42" s="17">
        <v>226270</v>
      </c>
      <c r="F42" s="17">
        <v>159243</v>
      </c>
      <c r="G42" s="17">
        <v>234352</v>
      </c>
    </row>
    <row r="43" spans="2:7">
      <c r="B43" s="8" t="s">
        <v>41</v>
      </c>
      <c r="C43" s="17">
        <v>317884</v>
      </c>
      <c r="D43" s="17">
        <v>458288</v>
      </c>
      <c r="E43" s="17">
        <v>196845</v>
      </c>
      <c r="F43" s="17">
        <v>145347</v>
      </c>
      <c r="G43" s="17">
        <v>433051</v>
      </c>
    </row>
    <row r="44" spans="2:7">
      <c r="B44" s="8" t="s">
        <v>42</v>
      </c>
      <c r="C44" s="17">
        <v>247135</v>
      </c>
      <c r="D44" s="17">
        <v>272419</v>
      </c>
      <c r="E44" s="17">
        <v>265213</v>
      </c>
      <c r="F44" s="17">
        <v>174730</v>
      </c>
      <c r="G44" s="17">
        <v>234781</v>
      </c>
    </row>
    <row r="45" spans="2:7">
      <c r="B45" s="8" t="s">
        <v>147</v>
      </c>
      <c r="C45" s="17"/>
      <c r="D45" s="17"/>
      <c r="E45" s="17"/>
      <c r="F45" s="17">
        <v>0</v>
      </c>
      <c r="G45" s="17"/>
    </row>
    <row r="46" spans="2:7" s="6" customFormat="1">
      <c r="B46" s="10" t="s">
        <v>43</v>
      </c>
      <c r="C46" s="14">
        <v>3484670</v>
      </c>
      <c r="D46" s="14">
        <v>3923142</v>
      </c>
      <c r="E46" s="14">
        <f>+SUM(E35:E44)</f>
        <v>4231645</v>
      </c>
      <c r="F46" s="14">
        <v>3159968</v>
      </c>
      <c r="G46" s="14">
        <v>3977602</v>
      </c>
    </row>
    <row r="47" spans="2:7">
      <c r="B47" s="8" t="s">
        <v>34</v>
      </c>
      <c r="C47" s="17">
        <v>1615678</v>
      </c>
      <c r="D47" s="17">
        <v>3119319</v>
      </c>
      <c r="E47" s="17">
        <v>2234376</v>
      </c>
      <c r="F47" s="17">
        <v>677684</v>
      </c>
      <c r="G47" s="17">
        <v>979969</v>
      </c>
    </row>
    <row r="48" spans="2:7">
      <c r="B48" s="8" t="s">
        <v>35</v>
      </c>
      <c r="C48" s="17">
        <v>556586</v>
      </c>
      <c r="D48" s="17">
        <v>563899</v>
      </c>
      <c r="E48" s="17">
        <v>422628</v>
      </c>
      <c r="F48" s="17">
        <v>101750</v>
      </c>
      <c r="G48" s="17">
        <v>100250</v>
      </c>
    </row>
    <row r="49" spans="2:7">
      <c r="B49" s="8" t="s">
        <v>36</v>
      </c>
      <c r="C49" s="17">
        <v>5</v>
      </c>
      <c r="D49" s="17" t="s">
        <v>3</v>
      </c>
      <c r="E49" s="17"/>
      <c r="F49" s="17"/>
      <c r="G49" s="17"/>
    </row>
    <row r="50" spans="2:7">
      <c r="B50" s="8" t="s">
        <v>38</v>
      </c>
      <c r="C50" s="17">
        <v>237982</v>
      </c>
      <c r="D50" s="17">
        <v>191913</v>
      </c>
      <c r="E50" s="17">
        <v>232015</v>
      </c>
      <c r="F50" s="17">
        <v>223185</v>
      </c>
      <c r="G50" s="17">
        <v>222140</v>
      </c>
    </row>
    <row r="51" spans="2:7">
      <c r="B51" s="8" t="s">
        <v>9</v>
      </c>
      <c r="C51" s="17">
        <v>47451</v>
      </c>
      <c r="D51" s="17">
        <v>649</v>
      </c>
      <c r="E51" s="17">
        <v>114138</v>
      </c>
      <c r="F51" s="17">
        <v>134391</v>
      </c>
      <c r="G51" s="17">
        <v>113020</v>
      </c>
    </row>
    <row r="52" spans="2:7">
      <c r="B52" s="8" t="s">
        <v>39</v>
      </c>
      <c r="C52" s="17">
        <v>201762</v>
      </c>
      <c r="D52" s="17">
        <v>189720</v>
      </c>
      <c r="E52" s="17">
        <v>185436</v>
      </c>
      <c r="F52" s="17">
        <v>48742</v>
      </c>
      <c r="G52" s="17">
        <v>50249</v>
      </c>
    </row>
    <row r="53" spans="2:7">
      <c r="B53" s="8" t="s">
        <v>41</v>
      </c>
      <c r="C53" s="17">
        <v>2926871</v>
      </c>
      <c r="D53" s="17">
        <v>2740742</v>
      </c>
      <c r="E53" s="17">
        <v>2497133</v>
      </c>
      <c r="F53" s="17">
        <v>2462877</v>
      </c>
      <c r="G53" s="17">
        <v>1980716</v>
      </c>
    </row>
    <row r="54" spans="2:7">
      <c r="B54" s="8" t="s">
        <v>153</v>
      </c>
      <c r="C54" s="17"/>
      <c r="D54" s="17"/>
      <c r="E54" s="17"/>
      <c r="F54" s="17">
        <v>81461</v>
      </c>
      <c r="G54" s="17">
        <v>78425</v>
      </c>
    </row>
    <row r="55" spans="2:7">
      <c r="B55" s="8" t="s">
        <v>44</v>
      </c>
      <c r="C55" s="17">
        <v>293992</v>
      </c>
      <c r="D55" s="17">
        <v>467394</v>
      </c>
      <c r="E55" s="17">
        <v>518369</v>
      </c>
      <c r="F55" s="17">
        <v>507116</v>
      </c>
      <c r="G55" s="17">
        <v>445318</v>
      </c>
    </row>
    <row r="56" spans="2:7" s="6" customFormat="1">
      <c r="B56" s="10" t="s">
        <v>45</v>
      </c>
      <c r="C56" s="14">
        <v>5880327</v>
      </c>
      <c r="D56" s="14">
        <v>7273636</v>
      </c>
      <c r="E56" s="14">
        <f>+SUM(E47:E55)</f>
        <v>6204095</v>
      </c>
      <c r="F56" s="14">
        <v>4237206</v>
      </c>
      <c r="G56" s="14">
        <v>3970087</v>
      </c>
    </row>
    <row r="57" spans="2:7" s="6" customFormat="1">
      <c r="B57" s="10"/>
      <c r="C57" s="14"/>
      <c r="D57" s="14"/>
      <c r="E57" s="14"/>
      <c r="F57" s="14"/>
      <c r="G57" s="14"/>
    </row>
    <row r="58" spans="2:7" s="6" customFormat="1">
      <c r="B58" s="10" t="s">
        <v>126</v>
      </c>
      <c r="C58" s="14"/>
      <c r="D58" s="14"/>
      <c r="E58" s="14"/>
      <c r="F58" s="14"/>
      <c r="G58" s="14"/>
    </row>
    <row r="59" spans="2:7" s="6" customFormat="1">
      <c r="B59" s="11" t="s">
        <v>46</v>
      </c>
      <c r="C59" s="14">
        <v>9364997</v>
      </c>
      <c r="D59" s="14">
        <v>11196778</v>
      </c>
      <c r="E59" s="14">
        <f>+E56+E46</f>
        <v>10435740</v>
      </c>
      <c r="F59" s="14">
        <v>7397174</v>
      </c>
      <c r="G59" s="14">
        <v>7947689</v>
      </c>
    </row>
    <row r="60" spans="2:7">
      <c r="B60" s="1" t="s">
        <v>32</v>
      </c>
      <c r="C60" s="17">
        <v>2352</v>
      </c>
      <c r="D60" s="17">
        <v>2328</v>
      </c>
      <c r="E60" s="15">
        <v>2730</v>
      </c>
      <c r="F60" s="15">
        <v>1925.1942846732425</v>
      </c>
      <c r="G60" s="15">
        <v>1916.0106942073846</v>
      </c>
    </row>
    <row r="61" spans="2:7">
      <c r="B61" s="8"/>
      <c r="C61" s="18"/>
      <c r="D61" s="18"/>
      <c r="E61" s="18"/>
      <c r="F61" s="18"/>
      <c r="G61" s="18"/>
    </row>
    <row r="62" spans="2:7">
      <c r="B62" s="9" t="s">
        <v>47</v>
      </c>
      <c r="C62" s="17">
        <v>9250118</v>
      </c>
      <c r="D62" s="17">
        <v>11018470</v>
      </c>
      <c r="E62" s="17">
        <v>8355403</v>
      </c>
      <c r="F62" s="17">
        <v>11823574</v>
      </c>
      <c r="G62" s="17">
        <v>12372596</v>
      </c>
    </row>
    <row r="63" spans="2:7">
      <c r="B63" s="9" t="s">
        <v>48</v>
      </c>
      <c r="C63" s="17">
        <v>954687</v>
      </c>
      <c r="D63" s="17">
        <v>1050684</v>
      </c>
      <c r="E63" s="17">
        <v>719596</v>
      </c>
      <c r="F63" s="17">
        <v>658135</v>
      </c>
      <c r="G63" s="17">
        <v>759404</v>
      </c>
    </row>
    <row r="64" spans="2:7" s="6" customFormat="1">
      <c r="B64" s="11" t="s">
        <v>49</v>
      </c>
      <c r="C64" s="14">
        <v>10204805</v>
      </c>
      <c r="D64" s="14">
        <v>12069154</v>
      </c>
      <c r="E64" s="14">
        <f>+SUM(E62:E63)</f>
        <v>9074999</v>
      </c>
      <c r="F64" s="14">
        <v>12481709</v>
      </c>
      <c r="G64" s="14">
        <v>13132000</v>
      </c>
    </row>
    <row r="65" spans="2:7">
      <c r="B65" s="1" t="s">
        <v>32</v>
      </c>
      <c r="C65" s="19">
        <v>2563</v>
      </c>
      <c r="D65" s="19">
        <v>2509</v>
      </c>
      <c r="E65" s="19">
        <v>2374</v>
      </c>
      <c r="F65" s="19">
        <v>3248.4993363350077</v>
      </c>
      <c r="G65" s="19">
        <v>3165.8325377768779</v>
      </c>
    </row>
    <row r="66" spans="2:7">
      <c r="B66" s="8"/>
      <c r="C66" s="16"/>
      <c r="D66" s="16"/>
      <c r="E66" s="16"/>
      <c r="F66" s="16"/>
      <c r="G66" s="16"/>
    </row>
    <row r="67" spans="2:7" s="6" customFormat="1">
      <c r="B67" s="11" t="s">
        <v>50</v>
      </c>
      <c r="C67" s="14">
        <v>19569802</v>
      </c>
      <c r="D67" s="14">
        <v>23265932</v>
      </c>
      <c r="E67" s="14">
        <f>+E64+E59</f>
        <v>19510739</v>
      </c>
      <c r="F67" s="14">
        <f>+F64+F59</f>
        <v>19878883</v>
      </c>
      <c r="G67" s="14">
        <v>21079689</v>
      </c>
    </row>
    <row r="68" spans="2:7">
      <c r="B68" s="8"/>
      <c r="C68" s="12"/>
      <c r="D68" s="12"/>
      <c r="E68" s="12"/>
      <c r="F68" s="12"/>
      <c r="G68" s="12"/>
    </row>
    <row r="69" spans="2:7" ht="15.5">
      <c r="B69" s="1" t="s">
        <v>19</v>
      </c>
    </row>
  </sheetData>
  <mergeCells count="1">
    <mergeCell ref="B1:B3"/>
  </mergeCells>
  <pageMargins left="0.7" right="0.7" top="0.75" bottom="0.75" header="0.3" footer="0.3"/>
  <customProperties>
    <customPr name="EpmWorksheetKeyString_GUID" r:id="rId1"/>
  </customPropertie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E3197-4580-4FCD-991C-0417D9A86BA0}">
  <dimension ref="B1:M38"/>
  <sheetViews>
    <sheetView showGridLines="0" zoomScale="80" zoomScaleNormal="80" workbookViewId="0">
      <pane xSplit="2" ySplit="7" topLeftCell="C8" activePane="bottomRight" state="frozen"/>
      <selection pane="topRight" activeCell="B1" sqref="B1"/>
      <selection pane="bottomLeft" activeCell="A7" sqref="A7"/>
      <selection pane="bottomRight" activeCell="C6" sqref="C6:F6"/>
    </sheetView>
  </sheetViews>
  <sheetFormatPr baseColWidth="10" defaultRowHeight="13.5"/>
  <cols>
    <col min="1" max="1" width="4.26953125" style="1" customWidth="1"/>
    <col min="2" max="2" width="43.26953125" style="12" bestFit="1" customWidth="1"/>
    <col min="3" max="3" width="10.81640625" style="1" customWidth="1"/>
    <col min="4" max="5" width="11.36328125" style="23" bestFit="1" customWidth="1"/>
    <col min="6" max="8" width="11.36328125" style="23" customWidth="1"/>
    <col min="9" max="9" width="5.81640625" style="1" customWidth="1"/>
    <col min="10" max="11" width="12.90625" style="1" bestFit="1" customWidth="1"/>
    <col min="12" max="12" width="5.6328125" style="1" customWidth="1"/>
    <col min="13" max="16384" width="10.90625" style="1"/>
  </cols>
  <sheetData>
    <row r="1" spans="2:12" s="50" customFormat="1">
      <c r="B1" s="67" t="s">
        <v>51</v>
      </c>
      <c r="D1" s="51"/>
      <c r="E1" s="51"/>
      <c r="F1" s="51"/>
      <c r="G1" s="51"/>
      <c r="H1" s="51"/>
    </row>
    <row r="2" spans="2:12" s="50" customFormat="1">
      <c r="B2" s="67"/>
      <c r="D2" s="51"/>
      <c r="E2" s="51"/>
      <c r="F2" s="51"/>
      <c r="G2" s="51"/>
      <c r="H2" s="51"/>
    </row>
    <row r="3" spans="2:12" s="50" customFormat="1">
      <c r="B3" s="67"/>
      <c r="D3" s="51"/>
      <c r="E3" s="51"/>
      <c r="F3" s="51"/>
      <c r="G3" s="51"/>
      <c r="H3" s="51"/>
    </row>
    <row r="5" spans="2:12">
      <c r="B5" s="1" t="s">
        <v>8</v>
      </c>
      <c r="C5" s="68"/>
      <c r="D5" s="68"/>
      <c r="E5" s="68"/>
      <c r="F5" s="5"/>
      <c r="G5" s="5"/>
      <c r="H5" s="5"/>
      <c r="J5" s="68" t="s">
        <v>75</v>
      </c>
      <c r="K5" s="68"/>
    </row>
    <row r="6" spans="2:12">
      <c r="B6" s="1"/>
      <c r="C6" s="69" t="s">
        <v>149</v>
      </c>
      <c r="D6" s="69"/>
      <c r="E6" s="69"/>
      <c r="F6" s="69"/>
      <c r="G6" s="5"/>
      <c r="H6" s="5"/>
      <c r="J6" s="5"/>
      <c r="K6" s="5"/>
    </row>
    <row r="7" spans="2:12" s="5" customFormat="1">
      <c r="B7" s="29"/>
      <c r="C7" s="5" t="s">
        <v>127</v>
      </c>
      <c r="D7" s="30" t="s">
        <v>128</v>
      </c>
      <c r="E7" s="30" t="s">
        <v>130</v>
      </c>
      <c r="F7" s="30" t="s">
        <v>129</v>
      </c>
      <c r="G7" s="30" t="s">
        <v>148</v>
      </c>
      <c r="H7" s="30" t="s">
        <v>152</v>
      </c>
      <c r="J7" s="5">
        <v>2023</v>
      </c>
      <c r="K7" s="5">
        <v>2024</v>
      </c>
    </row>
    <row r="8" spans="2:12">
      <c r="B8" s="20" t="s">
        <v>154</v>
      </c>
      <c r="D8" s="24"/>
      <c r="E8" s="24"/>
      <c r="F8" s="24"/>
      <c r="G8" s="24"/>
      <c r="H8" s="24"/>
    </row>
    <row r="9" spans="2:12">
      <c r="B9" s="21" t="s">
        <v>55</v>
      </c>
      <c r="C9" s="25">
        <v>3381707</v>
      </c>
      <c r="D9" s="25">
        <v>3331512</v>
      </c>
      <c r="E9" s="25">
        <v>3086634</v>
      </c>
      <c r="F9" s="25">
        <v>2917492</v>
      </c>
      <c r="G9" s="25">
        <v>1311333</v>
      </c>
      <c r="H9" s="25">
        <v>1344172</v>
      </c>
      <c r="J9" s="25">
        <f>SUM(C9:D9)</f>
        <v>6713219</v>
      </c>
      <c r="K9" s="25">
        <f>SUM(G9:H9)</f>
        <v>2655505</v>
      </c>
      <c r="L9" s="23"/>
    </row>
    <row r="10" spans="2:12">
      <c r="B10" s="22" t="s">
        <v>52</v>
      </c>
      <c r="C10" s="25">
        <v>711</v>
      </c>
      <c r="D10" s="25">
        <v>750</v>
      </c>
      <c r="E10" s="25">
        <v>760</v>
      </c>
      <c r="F10" s="27">
        <v>717</v>
      </c>
      <c r="G10" s="27">
        <v>334.4537622232084</v>
      </c>
      <c r="H10" s="27">
        <v>342.78094232398496</v>
      </c>
      <c r="J10" s="27">
        <f t="shared" ref="J10:J38" si="0">SUM(C10:D10)</f>
        <v>1461</v>
      </c>
      <c r="K10" s="27">
        <f t="shared" ref="K10:K31" si="1">SUM(G10:H10)</f>
        <v>677.23470454719336</v>
      </c>
      <c r="L10" s="23"/>
    </row>
    <row r="11" spans="2:12">
      <c r="B11" s="21" t="s">
        <v>53</v>
      </c>
      <c r="C11" s="25">
        <f t="shared" ref="C11:E11" si="2">+SUM(C12:C13)</f>
        <v>-2728659</v>
      </c>
      <c r="D11" s="25">
        <f t="shared" si="2"/>
        <v>-2587242</v>
      </c>
      <c r="E11" s="25">
        <f t="shared" si="2"/>
        <v>-2307349</v>
      </c>
      <c r="F11" s="25">
        <f t="shared" ref="F11" si="3">+SUM(F12:F13)</f>
        <v>-2192870</v>
      </c>
      <c r="G11" s="25">
        <v>-977073</v>
      </c>
      <c r="H11" s="25">
        <v>-1015148</v>
      </c>
      <c r="J11" s="25">
        <f t="shared" si="0"/>
        <v>-5315901</v>
      </c>
      <c r="K11" s="25">
        <f t="shared" si="1"/>
        <v>-1992221</v>
      </c>
      <c r="L11" s="23"/>
    </row>
    <row r="12" spans="2:12">
      <c r="B12" s="56" t="s">
        <v>53</v>
      </c>
      <c r="C12" s="25">
        <v>-2489049</v>
      </c>
      <c r="D12" s="25">
        <v>-2367497</v>
      </c>
      <c r="E12" s="25">
        <v>-2108354</v>
      </c>
      <c r="F12" s="25">
        <v>-1983453</v>
      </c>
      <c r="G12" s="25">
        <v>-890990</v>
      </c>
      <c r="H12" s="25">
        <v>-915921</v>
      </c>
      <c r="J12" s="25">
        <f t="shared" si="0"/>
        <v>-4856546</v>
      </c>
      <c r="K12" s="25">
        <f t="shared" si="1"/>
        <v>-1806911</v>
      </c>
      <c r="L12" s="23"/>
    </row>
    <row r="13" spans="2:12">
      <c r="B13" s="21" t="s">
        <v>54</v>
      </c>
      <c r="C13" s="25">
        <v>-239610</v>
      </c>
      <c r="D13" s="25">
        <v>-219745</v>
      </c>
      <c r="E13" s="25">
        <v>-198995</v>
      </c>
      <c r="F13" s="25">
        <v>-209417</v>
      </c>
      <c r="G13" s="25">
        <v>-86083</v>
      </c>
      <c r="H13" s="25">
        <v>-99227</v>
      </c>
      <c r="J13" s="25">
        <f t="shared" si="0"/>
        <v>-459355</v>
      </c>
      <c r="K13" s="25">
        <f t="shared" si="1"/>
        <v>-185310</v>
      </c>
      <c r="L13" s="23"/>
    </row>
    <row r="14" spans="2:12">
      <c r="B14" s="20" t="s">
        <v>56</v>
      </c>
      <c r="C14" s="26">
        <f>+C9+C11</f>
        <v>653048</v>
      </c>
      <c r="D14" s="26">
        <f>+D9+D11</f>
        <v>744270</v>
      </c>
      <c r="E14" s="26">
        <f>+E9+E11</f>
        <v>779285</v>
      </c>
      <c r="F14" s="26">
        <f>+F9+F11</f>
        <v>724622</v>
      </c>
      <c r="G14" s="26">
        <f>+G9+G11</f>
        <v>334260</v>
      </c>
      <c r="H14" s="26">
        <v>329024</v>
      </c>
      <c r="J14" s="26">
        <f t="shared" si="0"/>
        <v>1397318</v>
      </c>
      <c r="K14" s="26">
        <f t="shared" si="1"/>
        <v>663284</v>
      </c>
      <c r="L14" s="23"/>
    </row>
    <row r="15" spans="2:12">
      <c r="B15" s="21" t="s">
        <v>57</v>
      </c>
      <c r="C15" s="25">
        <v>-208857</v>
      </c>
      <c r="D15" s="25">
        <v>-210902</v>
      </c>
      <c r="E15" s="25">
        <v>-227242</v>
      </c>
      <c r="F15" s="25">
        <v>-256153</v>
      </c>
      <c r="G15" s="25">
        <v>-111015</v>
      </c>
      <c r="H15" s="25">
        <v>-111483</v>
      </c>
      <c r="J15" s="25">
        <f t="shared" si="0"/>
        <v>-419759</v>
      </c>
      <c r="K15" s="25">
        <f t="shared" si="1"/>
        <v>-222498</v>
      </c>
      <c r="L15" s="23"/>
    </row>
    <row r="16" spans="2:12">
      <c r="B16" s="21" t="s">
        <v>58</v>
      </c>
      <c r="C16" s="25">
        <v>-81274</v>
      </c>
      <c r="D16" s="25">
        <v>-71357</v>
      </c>
      <c r="E16" s="25">
        <v>-67325</v>
      </c>
      <c r="F16" s="25">
        <v>-83508</v>
      </c>
      <c r="G16" s="25">
        <v>-40588</v>
      </c>
      <c r="H16" s="25">
        <v>-44030</v>
      </c>
      <c r="J16" s="25">
        <f t="shared" si="0"/>
        <v>-152631</v>
      </c>
      <c r="K16" s="25">
        <f t="shared" si="1"/>
        <v>-84618</v>
      </c>
      <c r="L16" s="23"/>
    </row>
    <row r="17" spans="2:13">
      <c r="B17" s="21" t="s">
        <v>54</v>
      </c>
      <c r="C17" s="25">
        <v>-28243</v>
      </c>
      <c r="D17" s="25">
        <v>-24853</v>
      </c>
      <c r="E17" s="25">
        <v>-22636</v>
      </c>
      <c r="F17" s="25">
        <v>-22605</v>
      </c>
      <c r="G17" s="25">
        <v>-17168</v>
      </c>
      <c r="H17" s="25">
        <v>-16717</v>
      </c>
      <c r="J17" s="25">
        <f t="shared" si="0"/>
        <v>-53096</v>
      </c>
      <c r="K17" s="25">
        <f t="shared" si="1"/>
        <v>-33885</v>
      </c>
      <c r="L17" s="23"/>
    </row>
    <row r="18" spans="2:13">
      <c r="B18" s="21" t="s">
        <v>59</v>
      </c>
      <c r="C18" s="25" t="s">
        <v>3</v>
      </c>
      <c r="D18" s="25">
        <v>-203</v>
      </c>
      <c r="E18" s="25">
        <v>10</v>
      </c>
      <c r="F18" s="25">
        <v>-11</v>
      </c>
      <c r="G18" s="25" t="s">
        <v>3</v>
      </c>
      <c r="H18" s="25">
        <v>-7336</v>
      </c>
      <c r="J18" s="25">
        <f t="shared" si="0"/>
        <v>-203</v>
      </c>
      <c r="K18" s="25">
        <f t="shared" si="1"/>
        <v>-7336</v>
      </c>
      <c r="L18" s="23"/>
    </row>
    <row r="19" spans="2:13">
      <c r="B19" s="21" t="s">
        <v>60</v>
      </c>
      <c r="C19" s="25">
        <v>-9008</v>
      </c>
      <c r="D19" s="25">
        <v>-19302</v>
      </c>
      <c r="E19" s="25">
        <v>38578</v>
      </c>
      <c r="F19" s="25">
        <v>34107</v>
      </c>
      <c r="G19" s="25">
        <v>22512</v>
      </c>
      <c r="H19" s="25"/>
      <c r="J19" s="25">
        <f t="shared" si="0"/>
        <v>-28310</v>
      </c>
      <c r="K19" s="25">
        <f t="shared" si="1"/>
        <v>22512</v>
      </c>
      <c r="L19" s="23"/>
    </row>
    <row r="20" spans="2:13">
      <c r="B20" s="20" t="s">
        <v>61</v>
      </c>
      <c r="C20" s="26">
        <f t="shared" ref="C20:E20" si="4">+SUM(C14:C19)</f>
        <v>325666</v>
      </c>
      <c r="D20" s="26">
        <f t="shared" si="4"/>
        <v>417653</v>
      </c>
      <c r="E20" s="26">
        <f t="shared" si="4"/>
        <v>500670</v>
      </c>
      <c r="F20" s="26">
        <f>+SUM(F14:F19)</f>
        <v>396452</v>
      </c>
      <c r="G20" s="26">
        <f>+SUM(G14:G19)</f>
        <v>188001</v>
      </c>
      <c r="H20" s="26">
        <f>+SUM(H14:H19)</f>
        <v>149458</v>
      </c>
      <c r="I20" s="23"/>
      <c r="J20" s="26">
        <f t="shared" si="0"/>
        <v>743319</v>
      </c>
      <c r="K20" s="26">
        <f t="shared" si="1"/>
        <v>337459</v>
      </c>
      <c r="L20" s="23"/>
    </row>
    <row r="21" spans="2:13">
      <c r="B21" s="21" t="s">
        <v>0</v>
      </c>
      <c r="C21" s="25">
        <v>593519</v>
      </c>
      <c r="D21" s="25">
        <v>662454</v>
      </c>
      <c r="E21" s="25">
        <v>722291</v>
      </c>
      <c r="F21" s="25">
        <v>628485</v>
      </c>
      <c r="G21" s="25">
        <v>291252</v>
      </c>
      <c r="H21" s="25">
        <v>265402</v>
      </c>
      <c r="J21" s="25">
        <f t="shared" si="0"/>
        <v>1255973</v>
      </c>
      <c r="K21" s="25">
        <f t="shared" si="1"/>
        <v>556654</v>
      </c>
      <c r="L21" s="23"/>
    </row>
    <row r="22" spans="2:13">
      <c r="B22" s="22" t="s">
        <v>52</v>
      </c>
      <c r="C22" s="25">
        <v>125</v>
      </c>
      <c r="D22" s="25">
        <v>148</v>
      </c>
      <c r="E22" s="25">
        <v>175</v>
      </c>
      <c r="F22" s="25">
        <v>154</v>
      </c>
      <c r="G22" s="25">
        <v>74.283440708831307</v>
      </c>
      <c r="H22" s="25">
        <v>67.680293957461316</v>
      </c>
      <c r="J22" s="25">
        <f t="shared" si="0"/>
        <v>273</v>
      </c>
      <c r="K22" s="25">
        <f t="shared" si="1"/>
        <v>141.96373466629262</v>
      </c>
      <c r="L22" s="23"/>
    </row>
    <row r="23" spans="2:13">
      <c r="B23" s="22" t="s">
        <v>62</v>
      </c>
      <c r="C23" s="25">
        <v>597242</v>
      </c>
      <c r="D23" s="25">
        <v>668650</v>
      </c>
      <c r="E23" s="25">
        <v>742154</v>
      </c>
      <c r="F23" s="25">
        <v>675723</v>
      </c>
      <c r="G23" s="25">
        <v>291252</v>
      </c>
      <c r="H23" s="25">
        <v>278818.29382601799</v>
      </c>
      <c r="J23" s="25">
        <f t="shared" si="0"/>
        <v>1265892</v>
      </c>
      <c r="K23" s="25">
        <f t="shared" si="1"/>
        <v>570070.29382601799</v>
      </c>
      <c r="L23" s="23"/>
    </row>
    <row r="24" spans="2:13">
      <c r="B24" s="22" t="s">
        <v>52</v>
      </c>
      <c r="C24" s="25">
        <v>126</v>
      </c>
      <c r="D24" s="25">
        <v>150</v>
      </c>
      <c r="E24" s="25">
        <v>180</v>
      </c>
      <c r="F24" s="25">
        <v>165</v>
      </c>
      <c r="G24" s="25">
        <v>74.283440708831307</v>
      </c>
      <c r="H24" s="25">
        <v>71.102559291168689</v>
      </c>
      <c r="J24" s="25">
        <f t="shared" si="0"/>
        <v>276</v>
      </c>
      <c r="K24" s="25">
        <f t="shared" si="1"/>
        <v>145.386</v>
      </c>
      <c r="L24" s="23"/>
      <c r="M24" s="23"/>
    </row>
    <row r="25" spans="2:13">
      <c r="B25" s="21"/>
      <c r="C25" s="25"/>
      <c r="D25" s="25"/>
      <c r="E25" s="25"/>
      <c r="F25" s="25"/>
      <c r="G25" s="25"/>
      <c r="H25" s="25"/>
      <c r="J25" s="25"/>
      <c r="K25" s="25"/>
      <c r="L25" s="23"/>
    </row>
    <row r="26" spans="2:13">
      <c r="B26" s="21" t="s">
        <v>63</v>
      </c>
      <c r="C26" s="25">
        <v>-176013</v>
      </c>
      <c r="D26" s="25">
        <v>-215101</v>
      </c>
      <c r="E26" s="25">
        <v>-214494</v>
      </c>
      <c r="F26" s="25">
        <v>-202551</v>
      </c>
      <c r="G26" s="25">
        <v>-94125</v>
      </c>
      <c r="H26" s="25">
        <v>-170433</v>
      </c>
      <c r="J26" s="25">
        <f t="shared" si="0"/>
        <v>-391114</v>
      </c>
      <c r="K26" s="25">
        <f>SUM(G26:H26)</f>
        <v>-264558</v>
      </c>
      <c r="L26" s="23"/>
    </row>
    <row r="27" spans="2:13">
      <c r="B27" s="21" t="s">
        <v>64</v>
      </c>
      <c r="C27" s="25">
        <v>-14939</v>
      </c>
      <c r="D27" s="25">
        <v>-42702</v>
      </c>
      <c r="E27" s="25">
        <v>183</v>
      </c>
      <c r="F27" s="25">
        <v>7346</v>
      </c>
      <c r="G27" s="25">
        <v>-11025</v>
      </c>
      <c r="H27" s="25">
        <v>5977</v>
      </c>
      <c r="J27" s="25">
        <f t="shared" si="0"/>
        <v>-57641</v>
      </c>
      <c r="K27" s="25">
        <f t="shared" si="1"/>
        <v>-5048</v>
      </c>
      <c r="L27" s="23"/>
    </row>
    <row r="28" spans="2:13">
      <c r="B28" s="21" t="s">
        <v>65</v>
      </c>
      <c r="C28" s="25">
        <v>-2356</v>
      </c>
      <c r="D28" s="25">
        <v>-684</v>
      </c>
      <c r="E28" s="25">
        <v>593</v>
      </c>
      <c r="F28" s="25">
        <v>965</v>
      </c>
      <c r="G28" s="25">
        <v>-71957</v>
      </c>
      <c r="H28" s="25">
        <v>128559</v>
      </c>
      <c r="J28" s="45">
        <f t="shared" si="0"/>
        <v>-3040</v>
      </c>
      <c r="K28" s="25">
        <f t="shared" si="1"/>
        <v>56602</v>
      </c>
      <c r="L28" s="23"/>
    </row>
    <row r="29" spans="2:13">
      <c r="B29" s="20" t="s">
        <v>66</v>
      </c>
      <c r="C29" s="26">
        <f t="shared" ref="C29:E29" si="5">+SUM(C26:C28,C20)</f>
        <v>132358</v>
      </c>
      <c r="D29" s="26">
        <f t="shared" si="5"/>
        <v>159166</v>
      </c>
      <c r="E29" s="26">
        <f t="shared" si="5"/>
        <v>286952</v>
      </c>
      <c r="F29" s="26">
        <f>+SUM(F26:F28,F20)</f>
        <v>202212</v>
      </c>
      <c r="G29" s="26">
        <f>+SUM(G26:G28,G20)</f>
        <v>10894</v>
      </c>
      <c r="H29" s="26">
        <v>113561</v>
      </c>
      <c r="J29" s="46">
        <f t="shared" si="0"/>
        <v>291524</v>
      </c>
      <c r="K29" s="26">
        <f t="shared" si="1"/>
        <v>124455</v>
      </c>
      <c r="L29" s="23"/>
    </row>
    <row r="30" spans="2:13">
      <c r="B30" s="21" t="s">
        <v>67</v>
      </c>
      <c r="C30" s="25">
        <v>-37533</v>
      </c>
      <c r="D30" s="25">
        <v>-35570</v>
      </c>
      <c r="E30" s="25">
        <v>-57500</v>
      </c>
      <c r="F30" s="25">
        <v>-257024</v>
      </c>
      <c r="G30" s="25">
        <v>-16211</v>
      </c>
      <c r="H30" s="25">
        <v>-15577</v>
      </c>
      <c r="J30" s="45">
        <f t="shared" si="0"/>
        <v>-73103</v>
      </c>
      <c r="K30" s="25">
        <f t="shared" si="1"/>
        <v>-31788</v>
      </c>
      <c r="L30" s="23"/>
    </row>
    <row r="31" spans="2:13">
      <c r="B31" s="20" t="s">
        <v>68</v>
      </c>
      <c r="C31" s="26">
        <f t="shared" ref="C31:E31" si="6">+SUM(C29:C30)</f>
        <v>94825</v>
      </c>
      <c r="D31" s="26">
        <f t="shared" si="6"/>
        <v>123596</v>
      </c>
      <c r="E31" s="26">
        <f t="shared" si="6"/>
        <v>229452</v>
      </c>
      <c r="F31" s="26">
        <f t="shared" ref="F31:G31" si="7">+SUM(F29:F30)</f>
        <v>-54812</v>
      </c>
      <c r="G31" s="26">
        <f t="shared" si="7"/>
        <v>-5317</v>
      </c>
      <c r="H31" s="26">
        <v>97984</v>
      </c>
      <c r="J31" s="46">
        <f t="shared" si="0"/>
        <v>218421</v>
      </c>
      <c r="K31" s="26">
        <f t="shared" si="1"/>
        <v>92667</v>
      </c>
      <c r="L31" s="23"/>
    </row>
    <row r="32" spans="2:13">
      <c r="B32" s="20"/>
      <c r="C32" s="26"/>
      <c r="D32" s="26"/>
      <c r="E32" s="26"/>
      <c r="F32" s="26"/>
      <c r="G32" s="26"/>
      <c r="H32" s="26"/>
      <c r="J32" s="46"/>
      <c r="K32" s="26"/>
      <c r="L32" s="23"/>
    </row>
    <row r="33" spans="2:12">
      <c r="B33" s="20" t="s">
        <v>70</v>
      </c>
      <c r="C33" s="25"/>
      <c r="D33" s="25"/>
      <c r="E33" s="25"/>
      <c r="F33" s="25"/>
      <c r="G33" s="25"/>
      <c r="H33" s="25"/>
      <c r="J33" s="25"/>
      <c r="K33" s="25"/>
      <c r="L33" s="23"/>
    </row>
    <row r="34" spans="2:12">
      <c r="B34" s="21" t="s">
        <v>69</v>
      </c>
      <c r="C34" s="25">
        <v>78426</v>
      </c>
      <c r="D34" s="25">
        <v>100735</v>
      </c>
      <c r="E34" s="25">
        <v>208426</v>
      </c>
      <c r="F34" s="25">
        <v>-67642</v>
      </c>
      <c r="G34" s="25">
        <v>5319886</v>
      </c>
      <c r="H34" s="25">
        <v>79040</v>
      </c>
      <c r="J34" s="25">
        <f t="shared" si="0"/>
        <v>179161</v>
      </c>
      <c r="K34" s="25">
        <f>SUM(G34:H34)</f>
        <v>5398926</v>
      </c>
      <c r="L34" s="23"/>
    </row>
    <row r="35" spans="2:12">
      <c r="B35" s="21" t="s">
        <v>48</v>
      </c>
      <c r="C35" s="25">
        <v>16399</v>
      </c>
      <c r="D35" s="25">
        <v>22861</v>
      </c>
      <c r="E35" s="25">
        <v>21026</v>
      </c>
      <c r="F35" s="25">
        <v>12830</v>
      </c>
      <c r="G35" s="25">
        <v>10731</v>
      </c>
      <c r="H35" s="25">
        <v>18944</v>
      </c>
      <c r="J35" s="25">
        <f t="shared" si="0"/>
        <v>39260</v>
      </c>
      <c r="K35" s="25">
        <f t="shared" ref="K35:K38" si="8">SUM(G35:H35)</f>
        <v>29675</v>
      </c>
      <c r="L35" s="23"/>
    </row>
    <row r="36" spans="2:12">
      <c r="B36" s="20" t="s">
        <v>71</v>
      </c>
      <c r="C36" s="26">
        <f t="shared" ref="C36:G36" si="9">+SUM(C34:C35)</f>
        <v>94825</v>
      </c>
      <c r="D36" s="26">
        <f t="shared" si="9"/>
        <v>123596</v>
      </c>
      <c r="E36" s="26">
        <f t="shared" si="9"/>
        <v>229452</v>
      </c>
      <c r="F36" s="26">
        <f t="shared" si="9"/>
        <v>-54812</v>
      </c>
      <c r="G36" s="26">
        <f t="shared" si="9"/>
        <v>5330617</v>
      </c>
      <c r="H36" s="26">
        <v>97984</v>
      </c>
      <c r="J36" s="26">
        <f t="shared" si="0"/>
        <v>218421</v>
      </c>
      <c r="K36" s="26">
        <f t="shared" si="8"/>
        <v>5428601</v>
      </c>
      <c r="L36" s="23"/>
    </row>
    <row r="37" spans="2:12">
      <c r="B37" s="22" t="s">
        <v>72</v>
      </c>
      <c r="C37" s="27">
        <v>16</v>
      </c>
      <c r="D37" s="27">
        <v>22</v>
      </c>
      <c r="E37" s="27">
        <v>49</v>
      </c>
      <c r="F37" s="27">
        <v>-14</v>
      </c>
      <c r="G37" s="27">
        <v>1356.8299488372329</v>
      </c>
      <c r="H37" s="27">
        <v>20.060719597645175</v>
      </c>
      <c r="J37" s="45">
        <f t="shared" si="0"/>
        <v>38</v>
      </c>
      <c r="K37" s="25">
        <f t="shared" si="8"/>
        <v>1376.8906684348781</v>
      </c>
      <c r="L37" s="23"/>
    </row>
    <row r="38" spans="2:12">
      <c r="B38" s="21" t="s">
        <v>73</v>
      </c>
      <c r="C38" s="25">
        <v>118274</v>
      </c>
      <c r="D38" s="25">
        <v>112067</v>
      </c>
      <c r="E38" s="25">
        <v>228865</v>
      </c>
      <c r="F38" s="25">
        <v>209040</v>
      </c>
      <c r="G38" s="25">
        <v>55126.981208169898</v>
      </c>
      <c r="H38" s="25">
        <v>127152.475504018</v>
      </c>
      <c r="J38" s="25">
        <f t="shared" si="0"/>
        <v>230341</v>
      </c>
      <c r="K38" s="25">
        <f t="shared" si="8"/>
        <v>182279.45671218791</v>
      </c>
      <c r="L38" s="23"/>
    </row>
  </sheetData>
  <mergeCells count="4">
    <mergeCell ref="B1:B3"/>
    <mergeCell ref="C5:E5"/>
    <mergeCell ref="J5:K5"/>
    <mergeCell ref="C6:F6"/>
  </mergeCells>
  <pageMargins left="0.7" right="0.7" top="0.75" bottom="0.75" header="0.3" footer="0.3"/>
  <pageSetup orientation="portrait" verticalDpi="597" r:id="rId1"/>
  <customProperties>
    <customPr name="EpmWorksheetKeyString_GUID" r:id="rId2"/>
  </customProperties>
  <ignoredErrors>
    <ignoredError sqref="H20 K9:K24 K27:K31 K34:K38 J9:J24 J26:J31 J34:J38" formulaRange="1"/>
  </ignoredError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3B9C3-6FD5-47B4-9532-775150D463CE}">
  <dimension ref="B1:O34"/>
  <sheetViews>
    <sheetView showGridLines="0" zoomScale="80" zoomScaleNormal="80" workbookViewId="0">
      <pane xSplit="2" ySplit="7" topLeftCell="C23" activePane="bottomRight" state="frozen"/>
      <selection pane="topRight" activeCell="B1" sqref="B1"/>
      <selection pane="bottomLeft" activeCell="A7" sqref="A7"/>
      <selection pane="bottomRight" activeCell="B14" sqref="B14"/>
    </sheetView>
  </sheetViews>
  <sheetFormatPr baseColWidth="10" defaultRowHeight="13.5"/>
  <cols>
    <col min="1" max="1" width="4.08984375" style="1" customWidth="1"/>
    <col min="2" max="2" width="51.54296875" style="1" customWidth="1"/>
    <col min="3" max="5" width="13.7265625" style="18" bestFit="1" customWidth="1"/>
    <col min="6" max="8" width="13.7265625" style="18" customWidth="1"/>
    <col min="9" max="10" width="10.90625" style="1"/>
    <col min="11" max="11" width="24.1796875" style="1" customWidth="1"/>
    <col min="12" max="13" width="13.81640625" style="1" bestFit="1" customWidth="1"/>
    <col min="14" max="14" width="10.90625" style="1"/>
    <col min="15" max="15" width="13.81640625" style="1" bestFit="1" customWidth="1"/>
    <col min="16" max="16384" width="10.90625" style="1"/>
  </cols>
  <sheetData>
    <row r="1" spans="2:15" s="50" customFormat="1">
      <c r="B1" s="67" t="s">
        <v>97</v>
      </c>
      <c r="C1" s="53"/>
      <c r="D1" s="53"/>
      <c r="E1" s="53"/>
      <c r="F1" s="53"/>
      <c r="G1" s="53"/>
      <c r="H1" s="53"/>
    </row>
    <row r="2" spans="2:15" s="50" customFormat="1">
      <c r="B2" s="67"/>
      <c r="C2" s="52"/>
      <c r="D2" s="53"/>
      <c r="E2" s="53"/>
      <c r="F2" s="53"/>
      <c r="G2" s="53"/>
      <c r="H2" s="53"/>
    </row>
    <row r="3" spans="2:15" s="50" customFormat="1">
      <c r="B3" s="67"/>
      <c r="D3" s="53"/>
      <c r="E3" s="53"/>
      <c r="F3" s="53"/>
      <c r="G3" s="53"/>
      <c r="H3" s="53"/>
    </row>
    <row r="4" spans="2:15">
      <c r="C4" s="3"/>
    </row>
    <row r="5" spans="2:15" s="6" customFormat="1">
      <c r="B5" s="12" t="s">
        <v>8</v>
      </c>
      <c r="C5" s="68" t="s">
        <v>74</v>
      </c>
      <c r="D5" s="68"/>
      <c r="E5" s="68"/>
      <c r="F5" s="5"/>
      <c r="G5" s="5"/>
      <c r="H5" s="5"/>
    </row>
    <row r="6" spans="2:15" s="6" customFormat="1">
      <c r="B6" s="12"/>
      <c r="C6" s="70" t="s">
        <v>149</v>
      </c>
      <c r="D6" s="70"/>
      <c r="E6" s="70"/>
      <c r="F6" s="70"/>
      <c r="G6" s="5"/>
      <c r="H6" s="5"/>
    </row>
    <row r="7" spans="2:15" s="5" customFormat="1">
      <c r="C7" s="33" t="s">
        <v>127</v>
      </c>
      <c r="D7" s="33" t="s">
        <v>128</v>
      </c>
      <c r="E7" s="33" t="s">
        <v>130</v>
      </c>
      <c r="F7" s="33" t="s">
        <v>129</v>
      </c>
      <c r="G7" s="33" t="s">
        <v>146</v>
      </c>
      <c r="H7" s="33" t="s">
        <v>152</v>
      </c>
      <c r="J7" s="6"/>
      <c r="K7" s="6"/>
      <c r="L7" s="6"/>
      <c r="M7" s="6"/>
    </row>
    <row r="8" spans="2:15" s="6" customFormat="1">
      <c r="B8" s="6" t="s">
        <v>76</v>
      </c>
      <c r="C8" s="26">
        <v>94825</v>
      </c>
      <c r="D8" s="26">
        <v>123596</v>
      </c>
      <c r="E8" s="26">
        <v>229452</v>
      </c>
      <c r="F8" s="26">
        <v>-54812</v>
      </c>
      <c r="G8" s="26">
        <v>5330.6170000000002</v>
      </c>
      <c r="H8" s="26">
        <v>5428.6009999999997</v>
      </c>
      <c r="J8" s="5"/>
      <c r="M8" s="33"/>
      <c r="O8" s="32"/>
    </row>
    <row r="9" spans="2:15">
      <c r="B9" s="9" t="s">
        <v>155</v>
      </c>
      <c r="C9" s="25">
        <v>19725.083139999999</v>
      </c>
      <c r="D9" s="25">
        <v>4933.3836190000002</v>
      </c>
      <c r="E9" s="25">
        <v>577.08019000000058</v>
      </c>
      <c r="F9" s="25">
        <v>216613.41347999999</v>
      </c>
      <c r="G9" s="25">
        <v>-6.3322865239999997</v>
      </c>
      <c r="H9" s="25">
        <v>26.702344299</v>
      </c>
      <c r="J9" s="6"/>
      <c r="K9" s="5"/>
      <c r="L9" s="33"/>
      <c r="M9" s="33"/>
      <c r="O9" s="32"/>
    </row>
    <row r="10" spans="2:15">
      <c r="B10" s="9" t="s">
        <v>156</v>
      </c>
      <c r="C10" s="25">
        <v>0</v>
      </c>
      <c r="D10" s="25">
        <v>0</v>
      </c>
      <c r="E10" s="25">
        <v>0</v>
      </c>
      <c r="F10" s="25">
        <v>0</v>
      </c>
      <c r="G10" s="25">
        <v>-5335.9341473969998</v>
      </c>
      <c r="H10" s="25">
        <v>-5335.9341473969998</v>
      </c>
      <c r="K10" s="6"/>
      <c r="L10" s="33"/>
      <c r="M10" s="33"/>
      <c r="O10" s="32"/>
    </row>
    <row r="11" spans="2:15">
      <c r="B11" s="9" t="s">
        <v>157</v>
      </c>
      <c r="C11" s="25">
        <v>3723.4841216307004</v>
      </c>
      <c r="D11" s="25">
        <v>6398.7985678112991</v>
      </c>
      <c r="E11" s="25">
        <v>19862.25779865931</v>
      </c>
      <c r="F11" s="25">
        <v>47238.154835174093</v>
      </c>
      <c r="G11" s="25">
        <v>72.000404581470008</v>
      </c>
      <c r="H11" s="25">
        <v>80.193166067187946</v>
      </c>
      <c r="L11" s="33"/>
      <c r="M11" s="33"/>
      <c r="O11" s="32"/>
    </row>
    <row r="12" spans="2:15">
      <c r="B12" s="9"/>
      <c r="C12" s="25"/>
      <c r="D12" s="25"/>
      <c r="E12" s="25"/>
      <c r="F12" s="25"/>
      <c r="G12" s="25"/>
      <c r="H12" s="25"/>
      <c r="L12" s="33"/>
      <c r="M12" s="33"/>
      <c r="O12" s="32"/>
    </row>
    <row r="13" spans="2:15" s="6" customFormat="1">
      <c r="B13" s="6" t="s">
        <v>77</v>
      </c>
      <c r="C13" s="26">
        <f>+SUM(C8:C11)</f>
        <v>118273.5672616307</v>
      </c>
      <c r="D13" s="26">
        <f>+SUM(D8:D11)</f>
        <v>134928.18218681129</v>
      </c>
      <c r="E13" s="26">
        <f>+SUM(E8:E11)</f>
        <v>249891.33798865933</v>
      </c>
      <c r="F13" s="26">
        <f>+SUM(F8:F11)</f>
        <v>209039.56831517408</v>
      </c>
      <c r="G13" s="26">
        <v>60.350970660470608</v>
      </c>
      <c r="H13" s="26">
        <v>199.56236296918806</v>
      </c>
      <c r="J13" s="1"/>
      <c r="K13" s="1"/>
      <c r="L13" s="33"/>
      <c r="M13" s="33"/>
      <c r="O13" s="32"/>
    </row>
    <row r="14" spans="2:15">
      <c r="B14" s="9" t="s">
        <v>78</v>
      </c>
      <c r="C14" s="25">
        <v>17807.916860000001</v>
      </c>
      <c r="D14" s="25">
        <v>30636.616380999996</v>
      </c>
      <c r="E14" s="25">
        <v>56922.919810000021</v>
      </c>
      <c r="F14" s="25">
        <v>40410.586520000012</v>
      </c>
      <c r="G14" s="25">
        <v>22.543286523999999</v>
      </c>
      <c r="H14" s="25">
        <v>5.0856557010000003</v>
      </c>
      <c r="J14" s="6"/>
      <c r="L14" s="33"/>
      <c r="M14" s="33"/>
      <c r="O14" s="32"/>
    </row>
    <row r="15" spans="2:15">
      <c r="B15" s="9" t="s">
        <v>79</v>
      </c>
      <c r="C15" s="25">
        <v>193308</v>
      </c>
      <c r="D15" s="25">
        <v>258487</v>
      </c>
      <c r="E15" s="25">
        <v>213718</v>
      </c>
      <c r="F15" s="25">
        <v>194240</v>
      </c>
      <c r="G15" s="25">
        <v>105.10659541852999</v>
      </c>
      <c r="H15" s="25">
        <v>146.22758487083004</v>
      </c>
      <c r="K15" s="6"/>
      <c r="L15" s="33"/>
      <c r="M15" s="33"/>
      <c r="O15" s="32"/>
    </row>
    <row r="16" spans="2:15" s="6" customFormat="1">
      <c r="B16" s="6" t="s">
        <v>80</v>
      </c>
      <c r="C16" s="26">
        <f>+SUM(C13:C15)</f>
        <v>329389.48412163067</v>
      </c>
      <c r="D16" s="26">
        <f>+SUM(D13:D15)</f>
        <v>424051.79856781126</v>
      </c>
      <c r="E16" s="26">
        <f>+SUM(E13:E15)</f>
        <v>520532.25779865938</v>
      </c>
      <c r="F16" s="26">
        <f>+SUM(F13:F15)</f>
        <v>443690.15483517409</v>
      </c>
      <c r="G16" s="26">
        <v>188.0008526030006</v>
      </c>
      <c r="H16" s="26">
        <v>350.87560354101811</v>
      </c>
      <c r="J16" s="1"/>
      <c r="K16" s="1"/>
      <c r="L16" s="33"/>
      <c r="M16" s="33"/>
      <c r="O16" s="32"/>
    </row>
    <row r="17" spans="2:15">
      <c r="B17" s="9" t="s">
        <v>4</v>
      </c>
      <c r="C17" s="25">
        <v>267853</v>
      </c>
      <c r="D17" s="25">
        <v>244598</v>
      </c>
      <c r="E17" s="25">
        <v>221631</v>
      </c>
      <c r="F17" s="25">
        <v>232226</v>
      </c>
      <c r="G17" s="25">
        <v>103.251</v>
      </c>
      <c r="H17" s="25">
        <v>219.19499999999999</v>
      </c>
      <c r="J17" s="6"/>
      <c r="L17" s="33"/>
      <c r="M17" s="33"/>
      <c r="O17" s="32"/>
    </row>
    <row r="18" spans="2:15" s="6" customFormat="1">
      <c r="B18" s="6" t="s">
        <v>81</v>
      </c>
      <c r="C18" s="26">
        <f>+C17+C16</f>
        <v>597242.48412163067</v>
      </c>
      <c r="D18" s="26">
        <f>+D17+D16</f>
        <v>668649.79856781126</v>
      </c>
      <c r="E18" s="26">
        <f>+E17+E16</f>
        <v>742163.25779865938</v>
      </c>
      <c r="F18" s="26">
        <f>+F17+F16</f>
        <v>675916.15483517409</v>
      </c>
      <c r="G18" s="26">
        <v>291.2518526030006</v>
      </c>
      <c r="H18" s="26">
        <v>570.07060354101804</v>
      </c>
      <c r="J18" s="1"/>
      <c r="L18" s="33"/>
      <c r="M18" s="33"/>
      <c r="O18" s="32"/>
    </row>
    <row r="19" spans="2:15">
      <c r="B19" s="9" t="s">
        <v>82</v>
      </c>
      <c r="C19" s="25">
        <v>-327444</v>
      </c>
      <c r="D19" s="25">
        <v>12910</v>
      </c>
      <c r="E19" s="25">
        <v>18241</v>
      </c>
      <c r="F19" s="25">
        <v>149746</v>
      </c>
      <c r="G19" s="25">
        <v>-129.08099999999999</v>
      </c>
      <c r="H19" s="25">
        <v>-70.007999999999996</v>
      </c>
      <c r="J19" s="6"/>
      <c r="L19" s="33"/>
      <c r="M19" s="33"/>
      <c r="O19" s="32"/>
    </row>
    <row r="20" spans="2:15">
      <c r="B20" s="9" t="s">
        <v>83</v>
      </c>
      <c r="C20" s="25">
        <v>-110803.53973504259</v>
      </c>
      <c r="D20" s="25">
        <v>-111735.59452408993</v>
      </c>
      <c r="E20" s="25">
        <v>-111245.01458511173</v>
      </c>
      <c r="F20" s="25">
        <v>-182583.91500098497</v>
      </c>
      <c r="G20" s="25">
        <v>-27.910396248534585</v>
      </c>
      <c r="H20" s="25">
        <v>-83.780864134909919</v>
      </c>
      <c r="K20" s="6"/>
      <c r="L20" s="33"/>
      <c r="M20" s="33"/>
      <c r="O20" s="32"/>
    </row>
    <row r="21" spans="2:15">
      <c r="B21" s="9" t="s">
        <v>84</v>
      </c>
      <c r="C21" s="25">
        <v>-79342</v>
      </c>
      <c r="D21" s="25">
        <v>-106498</v>
      </c>
      <c r="E21" s="25">
        <v>-57653</v>
      </c>
      <c r="F21" s="25">
        <v>-40640</v>
      </c>
      <c r="G21" s="25">
        <v>-91.424999999999997</v>
      </c>
      <c r="H21" s="25">
        <v>-181.43</v>
      </c>
      <c r="L21" s="33"/>
      <c r="M21" s="33"/>
      <c r="O21" s="32"/>
    </row>
    <row r="22" spans="2:15" s="6" customFormat="1">
      <c r="B22" s="6" t="s">
        <v>85</v>
      </c>
      <c r="C22" s="26">
        <f>+SUM(C18:C21)</f>
        <v>79652.94438658806</v>
      </c>
      <c r="D22" s="26">
        <f>+SUM(D18:D21)</f>
        <v>463326.20404372131</v>
      </c>
      <c r="E22" s="26">
        <f>+SUM(E18:E21)</f>
        <v>591506.24321354763</v>
      </c>
      <c r="F22" s="26">
        <f>+SUM(F18:F21)</f>
        <v>602438.23983418918</v>
      </c>
      <c r="G22" s="26">
        <v>42.835456354466018</v>
      </c>
      <c r="H22" s="26">
        <v>234.85173940610815</v>
      </c>
      <c r="J22" s="1"/>
      <c r="K22" s="1"/>
      <c r="L22" s="33"/>
      <c r="M22" s="33"/>
      <c r="O22" s="32"/>
    </row>
    <row r="23" spans="2:15">
      <c r="B23" s="9" t="s">
        <v>86</v>
      </c>
      <c r="C23" s="25">
        <v>-192320</v>
      </c>
      <c r="D23" s="25">
        <v>-180909.00000000006</v>
      </c>
      <c r="E23" s="25">
        <v>-267326.00000000006</v>
      </c>
      <c r="F23" s="25">
        <v>-147788.99999999988</v>
      </c>
      <c r="G23" s="25">
        <v>-134.21899999999999</v>
      </c>
      <c r="H23" s="25">
        <v>-225.773</v>
      </c>
      <c r="J23" s="6"/>
      <c r="L23" s="33"/>
      <c r="M23" s="33"/>
      <c r="O23" s="32"/>
    </row>
    <row r="24" spans="2:15" s="6" customFormat="1">
      <c r="B24" s="6" t="s">
        <v>87</v>
      </c>
      <c r="C24" s="26">
        <f>+SUM(C22:C23)</f>
        <v>-112667.05561341194</v>
      </c>
      <c r="D24" s="26">
        <f>+SUM(D22:D23)</f>
        <v>282417.20404372126</v>
      </c>
      <c r="E24" s="26">
        <f>+SUM(E22:E23)</f>
        <v>324180.24321354757</v>
      </c>
      <c r="F24" s="26">
        <f>+SUM(F22:F23)</f>
        <v>454649.2398341893</v>
      </c>
      <c r="G24" s="26">
        <v>-91.383543645533976</v>
      </c>
      <c r="H24" s="26">
        <v>9.0787394061081557</v>
      </c>
      <c r="J24" s="1"/>
      <c r="L24" s="33"/>
      <c r="M24" s="33"/>
      <c r="O24" s="32"/>
    </row>
    <row r="25" spans="2:15">
      <c r="B25" s="9" t="s">
        <v>88</v>
      </c>
      <c r="C25" s="25">
        <v>-4123.4841216307004</v>
      </c>
      <c r="D25" s="25">
        <v>-6467.7985678112973</v>
      </c>
      <c r="E25" s="25">
        <v>-19420.25779865931</v>
      </c>
      <c r="F25" s="25">
        <v>-47985.154835174093</v>
      </c>
      <c r="G25" s="25">
        <v>4424.5845240411818</v>
      </c>
      <c r="H25" s="25">
        <v>4436.3517814652641</v>
      </c>
      <c r="J25" s="6"/>
      <c r="L25" s="33"/>
      <c r="M25" s="33"/>
      <c r="O25" s="32"/>
    </row>
    <row r="26" spans="2:15">
      <c r="B26" s="9" t="s">
        <v>89</v>
      </c>
      <c r="C26" s="25">
        <v>171952</v>
      </c>
      <c r="D26" s="25">
        <v>-258301</v>
      </c>
      <c r="E26" s="25">
        <v>113648.99999999997</v>
      </c>
      <c r="F26" s="25">
        <v>-219982.99999999991</v>
      </c>
      <c r="G26" s="25">
        <v>-2663.4460087842099</v>
      </c>
      <c r="H26" s="25">
        <v>-2489.1505324032819</v>
      </c>
      <c r="K26" s="6"/>
      <c r="L26" s="33"/>
      <c r="M26" s="33"/>
      <c r="O26" s="32"/>
    </row>
    <row r="27" spans="2:15" s="6" customFormat="1">
      <c r="B27" s="6" t="s">
        <v>90</v>
      </c>
      <c r="C27" s="26">
        <f>+SUM(C24:C26)</f>
        <v>55161.460264957364</v>
      </c>
      <c r="D27" s="26">
        <f>+SUM(D24:D26)</f>
        <v>17648.405475909938</v>
      </c>
      <c r="E27" s="26">
        <f>+SUM(E24:E26)</f>
        <v>418408.98541488824</v>
      </c>
      <c r="F27" s="26">
        <f>+SUM(F24:F26)</f>
        <v>186681.08499901529</v>
      </c>
      <c r="G27" s="26">
        <v>1669.7549716114381</v>
      </c>
      <c r="H27" s="26">
        <v>1956.2799884680903</v>
      </c>
      <c r="J27" s="1"/>
      <c r="K27" s="1"/>
      <c r="L27" s="33"/>
      <c r="M27" s="33"/>
      <c r="O27" s="32"/>
    </row>
    <row r="28" spans="2:15">
      <c r="B28" s="9" t="s">
        <v>91</v>
      </c>
      <c r="C28" s="25">
        <v>-64217.460264957408</v>
      </c>
      <c r="D28" s="25">
        <v>-134763.41548328387</v>
      </c>
      <c r="E28" s="25">
        <v>-84867.975407514488</v>
      </c>
      <c r="F28" s="25">
        <v>-54208.084999014973</v>
      </c>
      <c r="G28" s="25">
        <v>-20.875603751465416</v>
      </c>
      <c r="H28" s="25">
        <v>-59.347135865090081</v>
      </c>
      <c r="J28" s="6"/>
      <c r="L28" s="33"/>
      <c r="M28" s="33"/>
      <c r="O28" s="32"/>
    </row>
    <row r="29" spans="2:15">
      <c r="B29" s="9" t="s">
        <v>92</v>
      </c>
      <c r="C29" s="25">
        <v>-95117</v>
      </c>
      <c r="D29" s="25">
        <v>-200800</v>
      </c>
      <c r="E29" s="25">
        <v>-92736</v>
      </c>
      <c r="F29" s="25">
        <v>-203427</v>
      </c>
      <c r="G29" s="25">
        <v>7.3170000000000002</v>
      </c>
      <c r="H29" s="25">
        <v>-145.25800000000001</v>
      </c>
      <c r="K29" s="6"/>
      <c r="L29" s="33"/>
      <c r="M29" s="33"/>
      <c r="O29" s="32"/>
    </row>
    <row r="30" spans="2:15" s="6" customFormat="1">
      <c r="B30" s="6" t="s">
        <v>93</v>
      </c>
      <c r="C30" s="26">
        <f>+SUM(C27:C29)</f>
        <v>-104173.00000000004</v>
      </c>
      <c r="D30" s="26">
        <f>+SUM(D27:D29)</f>
        <v>-317915.01000737393</v>
      </c>
      <c r="E30" s="26">
        <f>+SUM(E27:E29)</f>
        <v>240805.01000737376</v>
      </c>
      <c r="F30" s="26">
        <f>+SUM(F27:F29)</f>
        <v>-70953.99999999968</v>
      </c>
      <c r="G30" s="26">
        <v>1656.1963678599727</v>
      </c>
      <c r="H30" s="26">
        <v>1751.6748526030003</v>
      </c>
      <c r="J30" s="1"/>
      <c r="K30" s="1"/>
      <c r="L30" s="33"/>
      <c r="M30" s="33"/>
      <c r="O30" s="32"/>
    </row>
    <row r="31" spans="2:15">
      <c r="B31" s="9" t="s">
        <v>94</v>
      </c>
      <c r="C31" s="25">
        <v>1260891</v>
      </c>
      <c r="D31" s="25">
        <f>+C32</f>
        <v>1156718</v>
      </c>
      <c r="E31" s="25">
        <f>+D32</f>
        <v>838802.98999262601</v>
      </c>
      <c r="F31" s="25">
        <f>+E32</f>
        <v>1079607.9999999998</v>
      </c>
      <c r="G31" s="25">
        <v>1008.527</v>
      </c>
      <c r="H31" s="25">
        <v>1008.527</v>
      </c>
      <c r="J31" s="6"/>
      <c r="L31" s="33"/>
      <c r="M31" s="33"/>
      <c r="O31" s="32"/>
    </row>
    <row r="32" spans="2:15" s="6" customFormat="1">
      <c r="B32" s="6" t="s">
        <v>95</v>
      </c>
      <c r="C32" s="26">
        <f>+C31+C30</f>
        <v>1156718</v>
      </c>
      <c r="D32" s="26">
        <f>+D31+D30</f>
        <v>838802.98999262601</v>
      </c>
      <c r="E32" s="26">
        <f>+E31+E30</f>
        <v>1079607.9999999998</v>
      </c>
      <c r="F32" s="26">
        <f>+F31+F30</f>
        <v>1008654.0000000001</v>
      </c>
      <c r="G32" s="26">
        <v>2664.7233678599728</v>
      </c>
      <c r="H32" s="26">
        <v>2760.2018526030006</v>
      </c>
      <c r="J32" s="1"/>
      <c r="L32" s="33"/>
      <c r="M32" s="33"/>
      <c r="O32" s="32"/>
    </row>
    <row r="33" spans="10:15">
      <c r="J33" s="6"/>
      <c r="L33" s="33"/>
      <c r="M33" s="6"/>
      <c r="O33" s="32"/>
    </row>
    <row r="34" spans="10:15">
      <c r="K34" s="6"/>
      <c r="L34" s="33"/>
    </row>
  </sheetData>
  <mergeCells count="3">
    <mergeCell ref="B1:B3"/>
    <mergeCell ref="C5:E5"/>
    <mergeCell ref="C6:F6"/>
  </mergeCells>
  <pageMargins left="0.7" right="0.7" top="0.75" bottom="0.75" header="0.3" footer="0.3"/>
  <customProperties>
    <customPr name="EpmWorksheetKeyString_GUID" r:id="rId1"/>
  </customPropertie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7C36-29BD-4574-A0DD-090267ECD79F}">
  <dimension ref="B1:P85"/>
  <sheetViews>
    <sheetView showGridLines="0" topLeftCell="B1" zoomScale="80" zoomScaleNormal="80" workbookViewId="0">
      <selection activeCell="D24" sqref="D24:G24"/>
    </sheetView>
  </sheetViews>
  <sheetFormatPr baseColWidth="10" defaultRowHeight="13.5"/>
  <cols>
    <col min="1" max="1" width="4.453125" style="1" customWidth="1"/>
    <col min="2" max="2" width="29.08984375" style="1" customWidth="1"/>
    <col min="3" max="3" width="24.1796875" style="1" bestFit="1" customWidth="1"/>
    <col min="4" max="4" width="13.7265625" style="1" bestFit="1" customWidth="1"/>
    <col min="5" max="9" width="10.90625" style="1"/>
    <col min="10" max="10" width="14.54296875" style="1" bestFit="1" customWidth="1"/>
    <col min="11" max="11" width="13.7265625" style="1" bestFit="1" customWidth="1"/>
    <col min="12" max="16384" width="10.90625" style="1"/>
  </cols>
  <sheetData>
    <row r="1" spans="2:12" s="50" customFormat="1">
      <c r="B1" s="72" t="s">
        <v>98</v>
      </c>
    </row>
    <row r="2" spans="2:12" s="50" customFormat="1">
      <c r="B2" s="67"/>
    </row>
    <row r="3" spans="2:12" s="50" customFormat="1">
      <c r="B3" s="67"/>
    </row>
    <row r="9" spans="2:12">
      <c r="B9" s="28"/>
    </row>
    <row r="10" spans="2:12" s="54" customFormat="1">
      <c r="B10" s="74" t="s">
        <v>131</v>
      </c>
      <c r="C10" s="74"/>
    </row>
    <row r="11" spans="2:12">
      <c r="B11" s="71" t="s">
        <v>132</v>
      </c>
      <c r="C11" s="71" t="s">
        <v>133</v>
      </c>
      <c r="D11" s="3"/>
      <c r="E11" s="3"/>
      <c r="F11" s="3"/>
      <c r="G11" s="3"/>
      <c r="H11" s="3"/>
    </row>
    <row r="12" spans="2:12">
      <c r="B12" s="71"/>
      <c r="C12" s="71"/>
      <c r="D12" s="69" t="s">
        <v>149</v>
      </c>
      <c r="E12" s="69"/>
      <c r="F12" s="69"/>
      <c r="G12" s="69"/>
      <c r="H12" s="11"/>
      <c r="J12" s="68" t="s">
        <v>96</v>
      </c>
      <c r="K12" s="68"/>
    </row>
    <row r="13" spans="2:12" s="5" customFormat="1">
      <c r="B13" s="71"/>
      <c r="C13" s="71"/>
      <c r="D13" s="5" t="s">
        <v>127</v>
      </c>
      <c r="E13" s="30" t="s">
        <v>128</v>
      </c>
      <c r="F13" s="30" t="s">
        <v>130</v>
      </c>
      <c r="G13" s="30" t="s">
        <v>129</v>
      </c>
      <c r="H13" s="30" t="s">
        <v>146</v>
      </c>
      <c r="I13" s="5" t="s">
        <v>152</v>
      </c>
      <c r="J13" s="5">
        <v>2023</v>
      </c>
      <c r="K13" s="5">
        <v>2024</v>
      </c>
    </row>
    <row r="14" spans="2:12">
      <c r="B14" s="1" t="s">
        <v>99</v>
      </c>
      <c r="C14" s="2" t="s">
        <v>118</v>
      </c>
      <c r="D14" s="47">
        <v>3925.0630000000001</v>
      </c>
      <c r="E14" s="18">
        <v>4020.3890000000001</v>
      </c>
      <c r="F14" s="18">
        <v>3982.9009999999998</v>
      </c>
      <c r="G14" s="18">
        <v>3774.393</v>
      </c>
      <c r="H14" s="18">
        <v>2110.94</v>
      </c>
      <c r="I14" s="18">
        <v>2489.5070000000001</v>
      </c>
      <c r="J14" s="18">
        <f>+SUM(D14:E14)</f>
        <v>7945.4520000000002</v>
      </c>
      <c r="K14" s="18">
        <f>+SUM(H14:I14)</f>
        <v>4600.4470000000001</v>
      </c>
      <c r="L14" s="34"/>
    </row>
    <row r="15" spans="2:12">
      <c r="B15" s="2" t="s">
        <v>100</v>
      </c>
      <c r="C15" s="2" t="s">
        <v>119</v>
      </c>
      <c r="D15" s="47">
        <v>1755.971</v>
      </c>
      <c r="E15" s="18">
        <v>1755.954</v>
      </c>
      <c r="F15" s="18">
        <v>1702.2950000000001</v>
      </c>
      <c r="G15" s="18">
        <v>1525.3810000000001</v>
      </c>
      <c r="H15" s="18">
        <v>647629</v>
      </c>
      <c r="I15" s="18">
        <v>686.053</v>
      </c>
      <c r="J15" s="18">
        <f t="shared" ref="J15:J17" si="0">+SUM(D15:E15)</f>
        <v>3511.9250000000002</v>
      </c>
      <c r="K15" s="18">
        <f t="shared" ref="K15:K17" si="1">+SUM(H15:I15)</f>
        <v>648315.05299999996</v>
      </c>
      <c r="L15" s="34"/>
    </row>
    <row r="16" spans="2:12">
      <c r="B16" s="1" t="s">
        <v>101</v>
      </c>
      <c r="C16" s="2" t="s">
        <v>120</v>
      </c>
      <c r="D16" s="48">
        <v>3381.7070105759999</v>
      </c>
      <c r="E16" s="35">
        <v>3331.5121082689998</v>
      </c>
      <c r="F16" s="35">
        <v>3086.6342873600001</v>
      </c>
      <c r="G16" s="35">
        <v>2917.4914031110002</v>
      </c>
      <c r="H16" s="18">
        <v>1311.3334200280001</v>
      </c>
      <c r="I16" s="35">
        <v>1344.1712059250001</v>
      </c>
      <c r="J16" s="35">
        <f t="shared" si="0"/>
        <v>6713.2191188449997</v>
      </c>
      <c r="K16" s="35">
        <f t="shared" si="1"/>
        <v>2655.504625953</v>
      </c>
      <c r="L16" s="34"/>
    </row>
    <row r="17" spans="2:16">
      <c r="B17" s="1" t="s">
        <v>102</v>
      </c>
      <c r="C17" s="2" t="s">
        <v>120</v>
      </c>
      <c r="D17" s="48">
        <v>597.24221313963096</v>
      </c>
      <c r="E17" s="35">
        <v>669.90876585813123</v>
      </c>
      <c r="F17" s="35">
        <v>742.15381399365936</v>
      </c>
      <c r="G17" s="35">
        <v>675.72294477617402</v>
      </c>
      <c r="H17" s="35">
        <v>291.25266310199999</v>
      </c>
      <c r="I17" s="35">
        <v>278.81829382601802</v>
      </c>
      <c r="J17" s="35">
        <f t="shared" si="0"/>
        <v>1267.1509789977622</v>
      </c>
      <c r="K17" s="35">
        <f t="shared" si="1"/>
        <v>570.07095692801795</v>
      </c>
      <c r="L17" s="34"/>
    </row>
    <row r="18" spans="2:16">
      <c r="B18" s="1" t="s">
        <v>103</v>
      </c>
      <c r="C18" s="2" t="s">
        <v>1</v>
      </c>
      <c r="D18" s="49">
        <f t="shared" ref="D18:I18" si="2">+D17/D16</f>
        <v>0.17660968595795168</v>
      </c>
      <c r="E18" s="36">
        <f t="shared" si="2"/>
        <v>0.20108249470124395</v>
      </c>
      <c r="F18" s="36">
        <f t="shared" si="2"/>
        <v>0.24044112288677513</v>
      </c>
      <c r="G18" s="49">
        <f t="shared" si="2"/>
        <v>0.23161094632725646</v>
      </c>
      <c r="H18" s="49">
        <f t="shared" si="2"/>
        <v>0.22210420222172103</v>
      </c>
      <c r="I18" s="49">
        <f t="shared" si="2"/>
        <v>0.20742766442028299</v>
      </c>
      <c r="J18" s="36">
        <f t="shared" ref="J18" si="3">+SUM(D18)</f>
        <v>0.17660968595795168</v>
      </c>
      <c r="K18" s="36">
        <f t="shared" ref="K18" si="4">+SUM(H18)</f>
        <v>0.22210420222172103</v>
      </c>
    </row>
    <row r="19" spans="2:16">
      <c r="B19" s="1" t="s">
        <v>104</v>
      </c>
      <c r="C19" s="2" t="s">
        <v>120</v>
      </c>
      <c r="D19" s="48">
        <v>118.273567261631</v>
      </c>
      <c r="E19" s="35">
        <v>135.9839027901312</v>
      </c>
      <c r="F19" s="35">
        <v>249.8913379886593</v>
      </c>
      <c r="G19" s="35">
        <v>209.03956831517399</v>
      </c>
      <c r="H19" s="35">
        <v>72.407897242168985</v>
      </c>
      <c r="I19" s="35">
        <v>127.152475504018</v>
      </c>
      <c r="J19" s="35">
        <f t="shared" ref="J19" si="5">+SUM(D19:E19)</f>
        <v>254.2574700517622</v>
      </c>
      <c r="K19" s="35">
        <f>+SUM(H19:I19)</f>
        <v>199.560372746187</v>
      </c>
      <c r="L19" s="34"/>
      <c r="O19" s="35"/>
    </row>
    <row r="20" spans="2:16">
      <c r="B20" s="1" t="s">
        <v>105</v>
      </c>
      <c r="C20" s="2" t="s">
        <v>1</v>
      </c>
      <c r="D20" s="49">
        <f>+D19/D16</f>
        <v>3.4974516388244316E-2</v>
      </c>
      <c r="E20" s="36">
        <f t="shared" ref="E20:I20" si="6">+E19/E16</f>
        <v>4.0817472178057382E-2</v>
      </c>
      <c r="F20" s="36">
        <f t="shared" si="6"/>
        <v>8.0959166109176958E-2</v>
      </c>
      <c r="G20" s="49">
        <f t="shared" si="6"/>
        <v>7.1650448769881359E-2</v>
      </c>
      <c r="H20" s="49">
        <f t="shared" si="6"/>
        <v>5.521699983870075E-2</v>
      </c>
      <c r="I20" s="49">
        <f t="shared" si="6"/>
        <v>9.4595446579676737E-2</v>
      </c>
      <c r="J20" s="36">
        <f>+J19/J16</f>
        <v>3.7874150322015236E-2</v>
      </c>
      <c r="K20" s="36">
        <f>+K19/K16</f>
        <v>7.5149698778841076E-2</v>
      </c>
      <c r="O20" s="37"/>
      <c r="P20" s="37"/>
    </row>
    <row r="22" spans="2:16" s="54" customFormat="1">
      <c r="B22" s="74" t="s">
        <v>134</v>
      </c>
      <c r="C22" s="74"/>
    </row>
    <row r="23" spans="2:16">
      <c r="B23" s="71" t="s">
        <v>132</v>
      </c>
      <c r="C23" s="71" t="s">
        <v>133</v>
      </c>
      <c r="D23" s="3"/>
      <c r="E23" s="3"/>
      <c r="F23" s="3"/>
      <c r="G23" s="3"/>
      <c r="H23" s="3"/>
    </row>
    <row r="24" spans="2:16">
      <c r="B24" s="71"/>
      <c r="C24" s="71"/>
      <c r="D24" s="73"/>
      <c r="E24" s="73"/>
      <c r="F24" s="73"/>
      <c r="G24" s="73"/>
      <c r="H24" s="11"/>
    </row>
    <row r="25" spans="2:16" s="5" customFormat="1">
      <c r="B25" s="71"/>
      <c r="C25" s="71"/>
      <c r="D25" s="5" t="s">
        <v>127</v>
      </c>
      <c r="E25" s="30" t="s">
        <v>128</v>
      </c>
      <c r="F25" s="30" t="s">
        <v>130</v>
      </c>
      <c r="G25" s="30" t="s">
        <v>129</v>
      </c>
      <c r="H25" s="63" t="s">
        <v>146</v>
      </c>
      <c r="J25" s="1"/>
      <c r="K25" s="1"/>
    </row>
    <row r="26" spans="2:16">
      <c r="B26" s="1" t="s">
        <v>99</v>
      </c>
      <c r="C26" s="2" t="s">
        <v>118</v>
      </c>
      <c r="D26" s="47">
        <v>1500.78</v>
      </c>
      <c r="E26" s="18">
        <v>1581.9970000000001</v>
      </c>
      <c r="F26" s="18">
        <v>1526.7180000000001</v>
      </c>
      <c r="G26" s="18">
        <v>1476.9559999999999</v>
      </c>
      <c r="H26" s="64"/>
      <c r="L26" s="34"/>
    </row>
    <row r="27" spans="2:16">
      <c r="B27" s="2" t="s">
        <v>100</v>
      </c>
      <c r="C27" s="2" t="s">
        <v>119</v>
      </c>
      <c r="D27" s="47">
        <v>1064.049</v>
      </c>
      <c r="E27" s="18">
        <v>1075.6389999999999</v>
      </c>
      <c r="F27" s="18">
        <v>990.88099999999997</v>
      </c>
      <c r="G27" s="18">
        <v>881.30700000000002</v>
      </c>
      <c r="H27" s="64"/>
      <c r="L27" s="34"/>
    </row>
    <row r="28" spans="2:16">
      <c r="B28" s="1" t="s">
        <v>101</v>
      </c>
      <c r="C28" s="2" t="s">
        <v>121</v>
      </c>
      <c r="D28" s="48">
        <v>416.18421499999999</v>
      </c>
      <c r="E28" s="35">
        <v>443.50350500000002</v>
      </c>
      <c r="F28" s="35">
        <v>436.75989099999998</v>
      </c>
      <c r="G28" s="35">
        <v>412.46178600000002</v>
      </c>
      <c r="H28" s="65"/>
      <c r="I28" s="35"/>
      <c r="L28" s="34"/>
    </row>
    <row r="29" spans="2:16">
      <c r="B29" s="1" t="s">
        <v>102</v>
      </c>
      <c r="C29" s="2" t="s">
        <v>121</v>
      </c>
      <c r="D29" s="48">
        <v>65.264733309999997</v>
      </c>
      <c r="E29" s="35">
        <v>93.18513354000001</v>
      </c>
      <c r="F29" s="35">
        <v>107.91392189</v>
      </c>
      <c r="G29" s="35">
        <v>99.060164040000004</v>
      </c>
      <c r="H29" s="65"/>
      <c r="I29" s="35"/>
      <c r="L29" s="34"/>
    </row>
    <row r="30" spans="2:16">
      <c r="B30" s="1" t="s">
        <v>103</v>
      </c>
      <c r="C30" s="2" t="s">
        <v>1</v>
      </c>
      <c r="D30" s="49">
        <f>+D29/D28</f>
        <v>0.15681693576485115</v>
      </c>
      <c r="E30" s="36">
        <f t="shared" ref="E30:G30" si="7">+E29/E28</f>
        <v>0.21011138015696179</v>
      </c>
      <c r="F30" s="36">
        <f t="shared" si="7"/>
        <v>0.24707836986340856</v>
      </c>
      <c r="G30" s="49">
        <f t="shared" si="7"/>
        <v>0.24016810139109468</v>
      </c>
      <c r="H30" s="66"/>
    </row>
    <row r="31" spans="2:16">
      <c r="C31" s="2"/>
    </row>
    <row r="32" spans="2:16" s="54" customFormat="1">
      <c r="B32" s="74" t="s">
        <v>135</v>
      </c>
      <c r="C32" s="74"/>
    </row>
    <row r="33" spans="2:12">
      <c r="B33" s="71" t="s">
        <v>132</v>
      </c>
      <c r="C33" s="71" t="s">
        <v>133</v>
      </c>
      <c r="D33" s="3"/>
      <c r="E33" s="3"/>
      <c r="F33" s="3"/>
      <c r="G33" s="3"/>
      <c r="H33" s="3"/>
    </row>
    <row r="34" spans="2:12">
      <c r="B34" s="71"/>
      <c r="C34" s="71"/>
      <c r="D34" s="73"/>
      <c r="E34" s="73"/>
      <c r="F34" s="73"/>
      <c r="G34" s="73"/>
      <c r="H34" s="11"/>
      <c r="J34" s="68" t="s">
        <v>96</v>
      </c>
      <c r="K34" s="68"/>
    </row>
    <row r="35" spans="2:12" s="5" customFormat="1">
      <c r="B35" s="71"/>
      <c r="C35" s="71"/>
      <c r="D35" s="5" t="s">
        <v>127</v>
      </c>
      <c r="E35" s="30" t="s">
        <v>128</v>
      </c>
      <c r="F35" s="30" t="s">
        <v>130</v>
      </c>
      <c r="G35" s="30" t="s">
        <v>129</v>
      </c>
      <c r="H35" s="30" t="str">
        <f>H13</f>
        <v>1Q24</v>
      </c>
      <c r="I35" s="30" t="str">
        <f>I13</f>
        <v>2Q24</v>
      </c>
      <c r="J35" s="5">
        <v>2023</v>
      </c>
      <c r="K35" s="5">
        <v>2024</v>
      </c>
    </row>
    <row r="36" spans="2:12">
      <c r="B36" s="1" t="s">
        <v>99</v>
      </c>
      <c r="C36" s="2" t="s">
        <v>118</v>
      </c>
      <c r="D36" s="47">
        <v>1400.4880000000001</v>
      </c>
      <c r="E36" s="18">
        <v>1413.212</v>
      </c>
      <c r="F36" s="18">
        <v>1540.1949999999999</v>
      </c>
      <c r="G36" s="18">
        <f>+SUM(G37:G38)</f>
        <v>1461.335</v>
      </c>
      <c r="H36" s="18">
        <v>1318.6790000000001</v>
      </c>
      <c r="I36" s="18">
        <v>1339.09</v>
      </c>
      <c r="J36" s="18">
        <f>+SUM(D36:E36)</f>
        <v>2813.7</v>
      </c>
      <c r="K36" s="18">
        <f>+SUM(H36:I36)</f>
        <v>2657.7690000000002</v>
      </c>
      <c r="L36" s="34"/>
    </row>
    <row r="37" spans="2:12">
      <c r="B37" s="9" t="s">
        <v>106</v>
      </c>
      <c r="C37" s="2" t="s">
        <v>118</v>
      </c>
      <c r="D37" s="47">
        <v>1055.886</v>
      </c>
      <c r="E37" s="18">
        <v>1105.598</v>
      </c>
      <c r="F37" s="18">
        <v>1159.943</v>
      </c>
      <c r="G37" s="18">
        <v>1136.164</v>
      </c>
      <c r="H37" s="18">
        <v>964.26199999999994</v>
      </c>
      <c r="I37" s="18">
        <v>991.81399999999996</v>
      </c>
      <c r="J37" s="18">
        <f t="shared" ref="J37:J42" si="8">+SUM(D37:E37)</f>
        <v>2161.4839999999999</v>
      </c>
      <c r="K37" s="18">
        <f>+SUM(H37:I37)</f>
        <v>1956.076</v>
      </c>
      <c r="L37" s="34"/>
    </row>
    <row r="38" spans="2:12">
      <c r="B38" s="9" t="s">
        <v>107</v>
      </c>
      <c r="C38" s="2" t="s">
        <v>118</v>
      </c>
      <c r="D38" s="47">
        <v>344.60199999999998</v>
      </c>
      <c r="E38" s="18">
        <v>307.61399999999998</v>
      </c>
      <c r="F38" s="18">
        <v>380.25200000000001</v>
      </c>
      <c r="G38" s="18">
        <v>325.17099999999999</v>
      </c>
      <c r="H38" s="18">
        <v>354.41699999999997</v>
      </c>
      <c r="I38" s="18">
        <v>347.27600000000001</v>
      </c>
      <c r="J38" s="18">
        <f t="shared" si="8"/>
        <v>652.21599999999989</v>
      </c>
      <c r="K38" s="18">
        <f t="shared" ref="K38:K42" si="9">+SUM(H38:I38)</f>
        <v>701.69299999999998</v>
      </c>
      <c r="L38" s="34"/>
    </row>
    <row r="39" spans="2:12">
      <c r="B39" s="2" t="s">
        <v>108</v>
      </c>
      <c r="C39" s="2" t="s">
        <v>119</v>
      </c>
      <c r="D39" s="47">
        <v>620.68399999999997</v>
      </c>
      <c r="E39" s="18">
        <v>612.55499999999995</v>
      </c>
      <c r="F39" s="18">
        <v>634.88400000000001</v>
      </c>
      <c r="G39" s="18">
        <v>582.64200000000005</v>
      </c>
      <c r="H39" s="18">
        <v>581.40700000000004</v>
      </c>
      <c r="I39" s="18">
        <v>633.90899999999999</v>
      </c>
      <c r="J39" s="18">
        <f t="shared" si="8"/>
        <v>1233.239</v>
      </c>
      <c r="K39" s="18">
        <f t="shared" si="9"/>
        <v>1215.316</v>
      </c>
      <c r="L39" s="34"/>
    </row>
    <row r="40" spans="2:12">
      <c r="B40" s="2" t="s">
        <v>109</v>
      </c>
      <c r="C40" s="2" t="s">
        <v>118</v>
      </c>
      <c r="D40" s="47">
        <v>313.31</v>
      </c>
      <c r="E40" s="18">
        <v>305</v>
      </c>
      <c r="F40" s="18">
        <v>208.61500000000001</v>
      </c>
      <c r="G40" s="18">
        <v>164.09200000000001</v>
      </c>
      <c r="H40" s="18">
        <v>150.024</v>
      </c>
      <c r="I40" s="18">
        <v>154.02099999999999</v>
      </c>
      <c r="J40" s="18">
        <f t="shared" si="8"/>
        <v>618.30999999999995</v>
      </c>
      <c r="K40" s="18">
        <f t="shared" si="9"/>
        <v>304.04499999999996</v>
      </c>
      <c r="L40" s="34"/>
    </row>
    <row r="41" spans="2:12">
      <c r="B41" s="1" t="s">
        <v>110</v>
      </c>
      <c r="C41" s="2" t="s">
        <v>120</v>
      </c>
      <c r="D41" s="35">
        <v>756.59213556600002</v>
      </c>
      <c r="E41" s="35">
        <v>766.21786251799995</v>
      </c>
      <c r="F41" s="35">
        <v>768.99452312100004</v>
      </c>
      <c r="G41" s="35">
        <v>740.04647459600005</v>
      </c>
      <c r="H41" s="35">
        <v>741.59410761499998</v>
      </c>
      <c r="I41" s="35">
        <v>744.30160101800004</v>
      </c>
      <c r="J41" s="35">
        <f t="shared" si="8"/>
        <v>1522.809998084</v>
      </c>
      <c r="K41" s="35">
        <f t="shared" si="9"/>
        <v>1485.8957086330001</v>
      </c>
      <c r="L41" s="34"/>
    </row>
    <row r="42" spans="2:12">
      <c r="B42" s="1" t="s">
        <v>0</v>
      </c>
      <c r="C42" s="2" t="s">
        <v>120</v>
      </c>
      <c r="D42" s="35">
        <v>180.93715063600001</v>
      </c>
      <c r="E42" s="35">
        <v>147.36036617600001</v>
      </c>
      <c r="F42" s="35">
        <v>208.74894620000001</v>
      </c>
      <c r="G42" s="35">
        <v>207.232363582</v>
      </c>
      <c r="H42" s="35">
        <v>196.89109097799999</v>
      </c>
      <c r="I42" s="35">
        <v>167.88577219000001</v>
      </c>
      <c r="J42" s="35">
        <f t="shared" si="8"/>
        <v>328.29751681200003</v>
      </c>
      <c r="K42" s="35">
        <f t="shared" si="9"/>
        <v>364.77686316799998</v>
      </c>
      <c r="L42" s="34"/>
    </row>
    <row r="43" spans="2:12">
      <c r="B43" s="1" t="s">
        <v>111</v>
      </c>
      <c r="C43" s="2" t="s">
        <v>1</v>
      </c>
      <c r="D43" s="36">
        <f>+D42/D41</f>
        <v>0.2391475434788157</v>
      </c>
      <c r="E43" s="36">
        <f t="shared" ref="E43:I43" si="10">+E42/E41</f>
        <v>0.19232175779840716</v>
      </c>
      <c r="F43" s="36">
        <f t="shared" si="10"/>
        <v>0.27145699991826039</v>
      </c>
      <c r="G43" s="36">
        <f t="shared" si="10"/>
        <v>0.28002614794581726</v>
      </c>
      <c r="H43" s="36">
        <f t="shared" si="10"/>
        <v>0.26549710812995886</v>
      </c>
      <c r="I43" s="36">
        <f t="shared" si="10"/>
        <v>0.22556148201263898</v>
      </c>
      <c r="J43" s="36">
        <f t="shared" ref="J43:K43" si="11">+J42/J41</f>
        <v>0.21558665705180821</v>
      </c>
      <c r="K43" s="36">
        <f t="shared" si="11"/>
        <v>0.24549291114353425</v>
      </c>
    </row>
    <row r="45" spans="2:12" s="54" customFormat="1">
      <c r="B45" s="74" t="s">
        <v>136</v>
      </c>
      <c r="C45" s="74"/>
    </row>
    <row r="46" spans="2:12">
      <c r="B46" s="71" t="s">
        <v>132</v>
      </c>
      <c r="C46" s="71" t="s">
        <v>133</v>
      </c>
      <c r="D46" s="3"/>
      <c r="E46" s="3"/>
      <c r="F46" s="3"/>
      <c r="G46" s="3"/>
      <c r="H46" s="3"/>
    </row>
    <row r="47" spans="2:12">
      <c r="B47" s="71"/>
      <c r="C47" s="71"/>
      <c r="D47" s="73"/>
      <c r="E47" s="73"/>
      <c r="F47" s="73"/>
      <c r="G47" s="73"/>
      <c r="H47" s="11"/>
      <c r="J47" s="68" t="s">
        <v>96</v>
      </c>
      <c r="K47" s="68"/>
    </row>
    <row r="48" spans="2:12" s="5" customFormat="1">
      <c r="B48" s="71"/>
      <c r="C48" s="71"/>
      <c r="D48" s="5" t="s">
        <v>127</v>
      </c>
      <c r="E48" s="30" t="s">
        <v>128</v>
      </c>
      <c r="F48" s="30" t="s">
        <v>130</v>
      </c>
      <c r="G48" s="30" t="s">
        <v>129</v>
      </c>
      <c r="H48" s="30" t="str">
        <f>H13</f>
        <v>1Q24</v>
      </c>
      <c r="I48" s="30" t="str">
        <f>I13</f>
        <v>2Q24</v>
      </c>
      <c r="J48" s="5">
        <v>2023</v>
      </c>
      <c r="K48" s="5">
        <v>2024</v>
      </c>
    </row>
    <row r="49" spans="2:12" s="6" customFormat="1">
      <c r="B49" s="57" t="s">
        <v>114</v>
      </c>
      <c r="C49" s="11" t="s">
        <v>118</v>
      </c>
      <c r="D49" s="31">
        <v>1023.795</v>
      </c>
      <c r="E49" s="31">
        <v>1025.18</v>
      </c>
      <c r="F49" s="31">
        <v>915.98800000000006</v>
      </c>
      <c r="G49" s="31">
        <f>+SUM(G50:G52)</f>
        <v>836.10200000000009</v>
      </c>
      <c r="H49" s="31">
        <v>914.94100000000003</v>
      </c>
      <c r="I49" s="31">
        <v>1150.4169999999999</v>
      </c>
      <c r="J49" s="18">
        <f>+SUM(D49:E49)</f>
        <v>2048.9749999999999</v>
      </c>
      <c r="K49" s="18">
        <f>+SUM(H49:I49)</f>
        <v>2065.3580000000002</v>
      </c>
      <c r="L49" s="34"/>
    </row>
    <row r="50" spans="2:12">
      <c r="B50" s="58" t="s">
        <v>112</v>
      </c>
      <c r="C50" s="2" t="s">
        <v>118</v>
      </c>
      <c r="D50" s="18">
        <v>414.33499999999998</v>
      </c>
      <c r="E50" s="18">
        <v>446.66500000000002</v>
      </c>
      <c r="F50" s="18">
        <v>397.37599999999998</v>
      </c>
      <c r="G50" s="18">
        <v>356.36500000000001</v>
      </c>
      <c r="H50" s="18">
        <v>417.09399999999999</v>
      </c>
      <c r="I50" s="18">
        <v>442.75299999999999</v>
      </c>
      <c r="J50" s="18">
        <f t="shared" ref="J50:J63" si="12">+SUM(D50:E50)</f>
        <v>861</v>
      </c>
      <c r="K50" s="18">
        <f>+SUM(H50:I50)</f>
        <v>859.84699999999998</v>
      </c>
      <c r="L50" s="34"/>
    </row>
    <row r="51" spans="2:12">
      <c r="B51" s="58" t="s">
        <v>113</v>
      </c>
      <c r="C51" s="2" t="s">
        <v>118</v>
      </c>
      <c r="D51" s="18">
        <v>408.11700000000002</v>
      </c>
      <c r="E51" s="18">
        <v>357.24</v>
      </c>
      <c r="F51" s="18">
        <v>350.75700000000001</v>
      </c>
      <c r="G51" s="18">
        <v>342.113</v>
      </c>
      <c r="H51" s="18">
        <v>353.31599999999997</v>
      </c>
      <c r="I51" s="18">
        <v>384.452</v>
      </c>
      <c r="J51" s="18">
        <f t="shared" si="12"/>
        <v>765.35699999999997</v>
      </c>
      <c r="K51" s="18">
        <f t="shared" ref="K51:K63" si="13">+SUM(H51:I51)</f>
        <v>737.76800000000003</v>
      </c>
      <c r="L51" s="34"/>
    </row>
    <row r="52" spans="2:12">
      <c r="B52" s="58" t="s">
        <v>2</v>
      </c>
      <c r="C52" s="2" t="s">
        <v>118</v>
      </c>
      <c r="D52" s="18">
        <v>201.34299999999999</v>
      </c>
      <c r="E52" s="18">
        <v>221.27500000000001</v>
      </c>
      <c r="F52" s="18">
        <v>167.85499999999999</v>
      </c>
      <c r="G52" s="18">
        <v>137.624</v>
      </c>
      <c r="H52" s="18">
        <v>144.53100000000001</v>
      </c>
      <c r="I52" s="18">
        <v>323.21199999999999</v>
      </c>
      <c r="J52" s="18">
        <f t="shared" si="12"/>
        <v>422.61799999999999</v>
      </c>
      <c r="K52" s="18">
        <f t="shared" si="13"/>
        <v>467.74299999999999</v>
      </c>
      <c r="L52" s="34"/>
    </row>
    <row r="53" spans="2:12" s="6" customFormat="1">
      <c r="B53" s="57" t="s">
        <v>115</v>
      </c>
      <c r="C53" s="11" t="s">
        <v>119</v>
      </c>
      <c r="D53" s="41">
        <v>71.238</v>
      </c>
      <c r="E53" s="31">
        <v>67.760000000000005</v>
      </c>
      <c r="F53" s="31">
        <v>76.53</v>
      </c>
      <c r="G53" s="31">
        <f>+SUM(G54:G55)</f>
        <v>61.432000000000002</v>
      </c>
      <c r="H53" s="31">
        <v>66.221999999999994</v>
      </c>
      <c r="I53" s="31">
        <v>52.143999999999998</v>
      </c>
      <c r="J53" s="31">
        <f t="shared" si="12"/>
        <v>138.99799999999999</v>
      </c>
      <c r="K53" s="31">
        <f t="shared" si="13"/>
        <v>118.36599999999999</v>
      </c>
      <c r="L53" s="34"/>
    </row>
    <row r="54" spans="2:12">
      <c r="B54" s="58" t="s">
        <v>112</v>
      </c>
      <c r="C54" s="2" t="s">
        <v>119</v>
      </c>
      <c r="D54" s="39">
        <v>48.92</v>
      </c>
      <c r="E54" s="18">
        <v>48.308</v>
      </c>
      <c r="F54" s="18">
        <v>56.862000000000002</v>
      </c>
      <c r="G54" s="18">
        <v>33.250999999999998</v>
      </c>
      <c r="H54" s="18">
        <v>41.137999999999998</v>
      </c>
      <c r="I54" s="18">
        <v>27.7</v>
      </c>
      <c r="J54" s="18">
        <f t="shared" si="12"/>
        <v>97.228000000000009</v>
      </c>
      <c r="K54" s="18">
        <f t="shared" si="13"/>
        <v>68.837999999999994</v>
      </c>
      <c r="L54" s="34"/>
    </row>
    <row r="55" spans="2:12">
      <c r="B55" s="58" t="s">
        <v>113</v>
      </c>
      <c r="C55" s="2" t="s">
        <v>119</v>
      </c>
      <c r="D55" s="39">
        <v>22.318000000000001</v>
      </c>
      <c r="E55" s="18">
        <v>19.452000000000002</v>
      </c>
      <c r="F55" s="18">
        <v>19.667999999999999</v>
      </c>
      <c r="G55" s="18">
        <v>28.181000000000001</v>
      </c>
      <c r="H55" s="18">
        <v>25.084</v>
      </c>
      <c r="I55" s="18">
        <v>24.443999999999999</v>
      </c>
      <c r="J55" s="18">
        <f t="shared" si="12"/>
        <v>41.77</v>
      </c>
      <c r="K55" s="18">
        <f t="shared" si="13"/>
        <v>49.527999999999999</v>
      </c>
      <c r="L55" s="34"/>
    </row>
    <row r="56" spans="2:12" s="6" customFormat="1">
      <c r="B56" s="59" t="s">
        <v>110</v>
      </c>
      <c r="C56" s="11" t="s">
        <v>121</v>
      </c>
      <c r="D56" s="40">
        <v>144.89977199999998</v>
      </c>
      <c r="E56" s="40">
        <v>140.95103700000001</v>
      </c>
      <c r="F56" s="40">
        <v>134.56586200000001</v>
      </c>
      <c r="G56" s="40">
        <f>+SUM(G57:G59)</f>
        <v>123.264977</v>
      </c>
      <c r="H56" s="40">
        <v>144308.66099999999</v>
      </c>
      <c r="I56" s="40">
        <v>150020.12400000001</v>
      </c>
      <c r="J56" s="40">
        <f t="shared" si="12"/>
        <v>285.85080900000003</v>
      </c>
      <c r="K56" s="40">
        <f t="shared" si="13"/>
        <v>294328.78500000003</v>
      </c>
      <c r="L56" s="34"/>
    </row>
    <row r="57" spans="2:12">
      <c r="B57" s="58" t="s">
        <v>112</v>
      </c>
      <c r="C57" s="2" t="s">
        <v>121</v>
      </c>
      <c r="D57" s="35">
        <v>66.759804000000003</v>
      </c>
      <c r="E57" s="35">
        <v>69.423162000000005</v>
      </c>
      <c r="F57" s="35">
        <v>63.944204999999997</v>
      </c>
      <c r="G57" s="35">
        <v>54.843713999999999</v>
      </c>
      <c r="H57" s="35">
        <v>65521.279000000002</v>
      </c>
      <c r="I57" s="35">
        <v>68535.141000000003</v>
      </c>
      <c r="J57" s="35">
        <f t="shared" si="12"/>
        <v>136.18296600000002</v>
      </c>
      <c r="K57" s="35">
        <f t="shared" si="13"/>
        <v>134056.42000000001</v>
      </c>
      <c r="L57" s="34"/>
    </row>
    <row r="58" spans="2:12">
      <c r="B58" s="58" t="s">
        <v>113</v>
      </c>
      <c r="C58" s="2" t="s">
        <v>121</v>
      </c>
      <c r="D58" s="35">
        <v>70.748360000000005</v>
      </c>
      <c r="E58" s="35">
        <v>64.119352000000006</v>
      </c>
      <c r="F58" s="35">
        <v>63.198500000000003</v>
      </c>
      <c r="G58" s="35">
        <v>61.351745000000001</v>
      </c>
      <c r="H58" s="35">
        <v>62874.025000000001</v>
      </c>
      <c r="I58" s="35">
        <v>67377.379000000001</v>
      </c>
      <c r="J58" s="35">
        <f t="shared" si="12"/>
        <v>134.86771200000001</v>
      </c>
      <c r="K58" s="35">
        <f t="shared" si="13"/>
        <v>130251.40400000001</v>
      </c>
      <c r="L58" s="34"/>
    </row>
    <row r="59" spans="2:12">
      <c r="B59" s="58" t="s">
        <v>150</v>
      </c>
      <c r="C59" s="2" t="s">
        <v>121</v>
      </c>
      <c r="D59" s="35">
        <v>7.3916079999999997</v>
      </c>
      <c r="E59" s="35">
        <v>7.4085229999999997</v>
      </c>
      <c r="F59" s="35">
        <v>7.4231569999999998</v>
      </c>
      <c r="G59" s="35">
        <v>7.0695180000000004</v>
      </c>
      <c r="H59" s="35">
        <v>15913.357</v>
      </c>
      <c r="I59" s="35">
        <v>14107.603999999999</v>
      </c>
      <c r="J59" s="35">
        <f t="shared" si="12"/>
        <v>14.800131</v>
      </c>
      <c r="K59" s="35">
        <f t="shared" si="13"/>
        <v>30020.960999999999</v>
      </c>
      <c r="L59" s="34"/>
    </row>
    <row r="60" spans="2:12" s="6" customFormat="1">
      <c r="B60" s="59" t="s">
        <v>116</v>
      </c>
      <c r="C60" s="11" t="s">
        <v>121</v>
      </c>
      <c r="D60" s="40">
        <v>29.863152999999997</v>
      </c>
      <c r="E60" s="40">
        <v>33.435620999999998</v>
      </c>
      <c r="F60" s="40">
        <v>33.136890999999999</v>
      </c>
      <c r="G60" s="40">
        <f>+SUM(G61:G63)</f>
        <v>27.638216</v>
      </c>
      <c r="H60" s="40">
        <v>34088.701000000001</v>
      </c>
      <c r="I60" s="40">
        <v>37618.216970000001</v>
      </c>
      <c r="J60" s="40">
        <f t="shared" si="12"/>
        <v>63.298773999999995</v>
      </c>
      <c r="K60" s="40">
        <f t="shared" si="13"/>
        <v>71706.91797000001</v>
      </c>
      <c r="L60" s="34"/>
    </row>
    <row r="61" spans="2:12">
      <c r="B61" s="58" t="s">
        <v>112</v>
      </c>
      <c r="C61" s="2" t="s">
        <v>121</v>
      </c>
      <c r="D61" s="35">
        <v>17.568175</v>
      </c>
      <c r="E61" s="35">
        <v>19.281972</v>
      </c>
      <c r="F61" s="35">
        <v>17.968489999999999</v>
      </c>
      <c r="G61" s="35">
        <v>12.806429</v>
      </c>
      <c r="H61" s="35">
        <v>17999.63</v>
      </c>
      <c r="I61" s="35">
        <v>19612.840970000001</v>
      </c>
      <c r="J61" s="35">
        <f t="shared" si="12"/>
        <v>36.850147</v>
      </c>
      <c r="K61" s="35">
        <f t="shared" si="13"/>
        <v>37612.470970000002</v>
      </c>
      <c r="L61" s="34"/>
    </row>
    <row r="62" spans="2:12">
      <c r="B62" s="58" t="s">
        <v>113</v>
      </c>
      <c r="C62" s="2" t="s">
        <v>121</v>
      </c>
      <c r="D62" s="35">
        <v>8.8182670000000005</v>
      </c>
      <c r="E62" s="35">
        <v>9.7890619999999995</v>
      </c>
      <c r="F62" s="35">
        <v>9.7765690000000003</v>
      </c>
      <c r="G62" s="35">
        <v>11.00418</v>
      </c>
      <c r="H62" s="35">
        <v>12038.437</v>
      </c>
      <c r="I62" s="35">
        <v>13332.839</v>
      </c>
      <c r="J62" s="35">
        <f t="shared" si="12"/>
        <v>18.607329</v>
      </c>
      <c r="K62" s="35">
        <f t="shared" si="13"/>
        <v>25371.275999999998</v>
      </c>
      <c r="L62" s="34"/>
    </row>
    <row r="63" spans="2:12">
      <c r="B63" s="58" t="s">
        <v>2</v>
      </c>
      <c r="C63" s="2" t="s">
        <v>121</v>
      </c>
      <c r="D63" s="35">
        <v>3.4767109999999999</v>
      </c>
      <c r="E63" s="35">
        <v>4.3645870000000002</v>
      </c>
      <c r="F63" s="35">
        <v>5.391832</v>
      </c>
      <c r="G63" s="35">
        <v>3.827607</v>
      </c>
      <c r="H63" s="35">
        <v>4050.634</v>
      </c>
      <c r="I63" s="35">
        <v>4672.5370000000003</v>
      </c>
      <c r="J63" s="35">
        <f t="shared" si="12"/>
        <v>7.8412980000000001</v>
      </c>
      <c r="K63" s="35">
        <f t="shared" si="13"/>
        <v>8723.1710000000003</v>
      </c>
      <c r="L63" s="34"/>
    </row>
    <row r="64" spans="2:12" s="6" customFormat="1">
      <c r="B64" s="60" t="s">
        <v>124</v>
      </c>
      <c r="C64" s="11" t="s">
        <v>1</v>
      </c>
      <c r="D64" s="38">
        <f t="shared" ref="D64:G66" si="14">+D60/D56</f>
        <v>0.20609523802425306</v>
      </c>
      <c r="E64" s="38">
        <f t="shared" si="14"/>
        <v>0.23721443780509394</v>
      </c>
      <c r="F64" s="38">
        <f t="shared" si="14"/>
        <v>0.24625035285695265</v>
      </c>
      <c r="G64" s="38">
        <f t="shared" si="14"/>
        <v>0.22421791390104262</v>
      </c>
      <c r="H64" s="38">
        <f t="shared" ref="H64:I64" si="15">+H60/H56</f>
        <v>0.23622075600853923</v>
      </c>
      <c r="I64" s="38">
        <f t="shared" si="15"/>
        <v>0.2507544719133814</v>
      </c>
      <c r="J64" s="38">
        <f t="shared" ref="J64:K66" si="16">+J60/J56</f>
        <v>0.22143989804135902</v>
      </c>
      <c r="K64" s="38">
        <f t="shared" si="16"/>
        <v>0.24362862765869128</v>
      </c>
      <c r="L64" s="34"/>
    </row>
    <row r="65" spans="2:12">
      <c r="B65" s="61" t="s">
        <v>122</v>
      </c>
      <c r="C65" s="2" t="s">
        <v>1</v>
      </c>
      <c r="D65" s="36">
        <f t="shared" si="14"/>
        <v>0.26315498170126445</v>
      </c>
      <c r="E65" s="36">
        <f t="shared" si="14"/>
        <v>0.27774551669081277</v>
      </c>
      <c r="F65" s="36">
        <f t="shared" si="14"/>
        <v>0.28100263346772392</v>
      </c>
      <c r="G65" s="36">
        <f t="shared" si="14"/>
        <v>0.23350769059878038</v>
      </c>
      <c r="H65" s="36">
        <f t="shared" ref="H65:I65" si="17">+H61/H57</f>
        <v>0.27471426496421109</v>
      </c>
      <c r="I65" s="36">
        <f t="shared" si="17"/>
        <v>0.28617203793306561</v>
      </c>
      <c r="J65" s="36">
        <f t="shared" si="16"/>
        <v>0.27059292422812992</v>
      </c>
      <c r="K65" s="36">
        <f t="shared" si="16"/>
        <v>0.28057194851242484</v>
      </c>
    </row>
    <row r="66" spans="2:12">
      <c r="B66" s="61" t="s">
        <v>123</v>
      </c>
      <c r="C66" s="2" t="s">
        <v>1</v>
      </c>
      <c r="D66" s="36">
        <f t="shared" si="14"/>
        <v>0.12464270549875643</v>
      </c>
      <c r="E66" s="36">
        <f t="shared" si="14"/>
        <v>0.15266938443170788</v>
      </c>
      <c r="F66" s="36">
        <f t="shared" si="14"/>
        <v>0.15469621905583203</v>
      </c>
      <c r="G66" s="36">
        <f t="shared" si="14"/>
        <v>0.17936213550242133</v>
      </c>
      <c r="H66" s="36">
        <f t="shared" ref="H66:I66" si="18">+H62/H58</f>
        <v>0.19146916393534533</v>
      </c>
      <c r="I66" s="36">
        <f t="shared" si="18"/>
        <v>0.19788301649430443</v>
      </c>
      <c r="J66" s="36">
        <f t="shared" si="16"/>
        <v>0.13796726231998357</v>
      </c>
      <c r="K66" s="36">
        <f t="shared" si="16"/>
        <v>0.19478696751706412</v>
      </c>
    </row>
    <row r="67" spans="2:12">
      <c r="B67" s="62" t="s">
        <v>117</v>
      </c>
    </row>
    <row r="68" spans="2:12">
      <c r="B68" s="62" t="s">
        <v>151</v>
      </c>
    </row>
    <row r="69" spans="2:12" s="54" customFormat="1">
      <c r="B69" s="74" t="s">
        <v>137</v>
      </c>
      <c r="C69" s="74"/>
    </row>
    <row r="70" spans="2:12">
      <c r="B70" s="71" t="s">
        <v>132</v>
      </c>
      <c r="C70" s="71" t="s">
        <v>133</v>
      </c>
      <c r="D70" s="3"/>
      <c r="E70" s="3"/>
      <c r="F70" s="3"/>
      <c r="G70" s="3"/>
      <c r="H70" s="3"/>
    </row>
    <row r="71" spans="2:12">
      <c r="B71" s="71"/>
      <c r="C71" s="71"/>
      <c r="D71" s="73"/>
      <c r="E71" s="73"/>
      <c r="F71" s="73"/>
      <c r="G71" s="73"/>
      <c r="H71" s="11"/>
      <c r="J71" s="68" t="s">
        <v>96</v>
      </c>
      <c r="K71" s="68"/>
    </row>
    <row r="72" spans="2:12" s="5" customFormat="1">
      <c r="B72" s="71"/>
      <c r="C72" s="71"/>
      <c r="D72" s="5" t="s">
        <v>127</v>
      </c>
      <c r="E72" s="30" t="s">
        <v>128</v>
      </c>
      <c r="F72" s="30" t="s">
        <v>130</v>
      </c>
      <c r="G72" s="30" t="s">
        <v>129</v>
      </c>
      <c r="H72" s="30" t="str">
        <f>H13</f>
        <v>1Q24</v>
      </c>
      <c r="I72" s="30" t="str">
        <f>I13</f>
        <v>2Q24</v>
      </c>
      <c r="J72" s="5">
        <f>J13</f>
        <v>2023</v>
      </c>
      <c r="K72" s="5">
        <f>K13</f>
        <v>2024</v>
      </c>
    </row>
    <row r="73" spans="2:12">
      <c r="B73" s="1" t="s">
        <v>0</v>
      </c>
      <c r="C73" s="2" t="s">
        <v>6</v>
      </c>
      <c r="D73" s="35">
        <v>-36.310569291999997</v>
      </c>
      <c r="E73" s="35">
        <v>-44.2280382</v>
      </c>
      <c r="F73" s="35">
        <v>-48.527513917999997</v>
      </c>
      <c r="G73" s="35">
        <v>-49.874046063000002</v>
      </c>
      <c r="H73" s="35">
        <v>-38.490600301999997</v>
      </c>
      <c r="I73" s="35">
        <v>-33.968029211999998</v>
      </c>
      <c r="J73" s="35">
        <f>+SUM(D73:E73)</f>
        <v>-80.538607491999997</v>
      </c>
      <c r="K73" s="35">
        <f>+SUM(H73:I73)</f>
        <v>-72.458629513999995</v>
      </c>
      <c r="L73" s="34"/>
    </row>
    <row r="75" spans="2:12" s="54" customFormat="1" ht="14" customHeight="1">
      <c r="B75" s="74" t="s">
        <v>138</v>
      </c>
      <c r="C75" s="74"/>
    </row>
    <row r="76" spans="2:12">
      <c r="B76" s="71" t="s">
        <v>132</v>
      </c>
      <c r="C76" s="71" t="s">
        <v>133</v>
      </c>
      <c r="D76" s="3"/>
      <c r="E76" s="3"/>
      <c r="F76" s="3"/>
      <c r="G76" s="3"/>
      <c r="H76" s="3"/>
    </row>
    <row r="77" spans="2:12">
      <c r="B77" s="71"/>
      <c r="C77" s="71"/>
      <c r="D77" s="73"/>
      <c r="E77" s="73"/>
      <c r="F77" s="73"/>
      <c r="G77" s="73"/>
      <c r="H77" s="11"/>
    </row>
    <row r="78" spans="2:12">
      <c r="B78" s="71"/>
      <c r="C78" s="71"/>
      <c r="D78" s="5" t="s">
        <v>127</v>
      </c>
      <c r="E78" s="30" t="s">
        <v>128</v>
      </c>
      <c r="F78" s="30" t="s">
        <v>130</v>
      </c>
      <c r="G78" s="30" t="s">
        <v>129</v>
      </c>
      <c r="H78" s="30" t="str">
        <f>H13</f>
        <v>1Q24</v>
      </c>
      <c r="I78" s="30" t="str">
        <f>I13</f>
        <v>2Q24</v>
      </c>
    </row>
    <row r="79" spans="2:12">
      <c r="B79" s="1" t="s">
        <v>139</v>
      </c>
      <c r="C79" s="1" t="s">
        <v>5</v>
      </c>
      <c r="D79" s="42">
        <v>4627.2700000000004</v>
      </c>
      <c r="E79" s="42">
        <v>4191.28</v>
      </c>
      <c r="F79" s="42">
        <v>4053.76</v>
      </c>
      <c r="G79" s="42">
        <v>3822.05</v>
      </c>
      <c r="H79" s="42">
        <v>3842.3</v>
      </c>
      <c r="I79" s="42">
        <v>4148.04</v>
      </c>
    </row>
    <row r="80" spans="2:12">
      <c r="B80" s="1" t="s">
        <v>140</v>
      </c>
      <c r="C80" s="1" t="s">
        <v>5</v>
      </c>
      <c r="D80" s="42">
        <v>4757.9692063492075</v>
      </c>
      <c r="E80" s="42">
        <v>4596.8986885245922</v>
      </c>
      <c r="F80" s="42">
        <v>4413.5935519125669</v>
      </c>
      <c r="G80" s="42">
        <v>4330.1390946502042</v>
      </c>
      <c r="H80" s="42">
        <v>3920.8205000000003</v>
      </c>
      <c r="I80" s="42">
        <v>3921.0978512396705</v>
      </c>
    </row>
    <row r="82" spans="2:11">
      <c r="B82" s="1" t="s">
        <v>141</v>
      </c>
    </row>
    <row r="83" spans="2:11">
      <c r="D83" s="37"/>
      <c r="E83" s="37"/>
      <c r="F83" s="37"/>
      <c r="G83" s="37"/>
      <c r="H83" s="37"/>
      <c r="J83" s="37"/>
      <c r="K83" s="37"/>
    </row>
    <row r="84" spans="2:11">
      <c r="B84" s="3"/>
      <c r="D84" s="37"/>
      <c r="E84" s="37"/>
      <c r="F84" s="37"/>
      <c r="G84" s="37"/>
      <c r="H84" s="37"/>
    </row>
    <row r="85" spans="2:11">
      <c r="B85" s="3"/>
    </row>
  </sheetData>
  <mergeCells count="29">
    <mergeCell ref="D71:G71"/>
    <mergeCell ref="D77:G77"/>
    <mergeCell ref="J34:K34"/>
    <mergeCell ref="J47:K47"/>
    <mergeCell ref="J71:K71"/>
    <mergeCell ref="B75:C75"/>
    <mergeCell ref="B76:B78"/>
    <mergeCell ref="C76:C78"/>
    <mergeCell ref="B10:C10"/>
    <mergeCell ref="C11:C13"/>
    <mergeCell ref="B11:B13"/>
    <mergeCell ref="B22:C22"/>
    <mergeCell ref="B23:B25"/>
    <mergeCell ref="C23:C25"/>
    <mergeCell ref="B69:C69"/>
    <mergeCell ref="B70:B72"/>
    <mergeCell ref="C70:C72"/>
    <mergeCell ref="B32:C32"/>
    <mergeCell ref="B33:B35"/>
    <mergeCell ref="C33:C35"/>
    <mergeCell ref="B45:C45"/>
    <mergeCell ref="B46:B48"/>
    <mergeCell ref="C46:C48"/>
    <mergeCell ref="B1:B3"/>
    <mergeCell ref="J12:K12"/>
    <mergeCell ref="D12:G12"/>
    <mergeCell ref="D24:G24"/>
    <mergeCell ref="D34:G34"/>
    <mergeCell ref="D47:G47"/>
  </mergeCells>
  <pageMargins left="0.7" right="0.7" top="0.75" bottom="0.75" header="0.3" footer="0.3"/>
  <pageSetup orientation="portrait" verticalDpi="597" r:id="rId1"/>
  <customProperties>
    <customPr name="EpmWorksheetKeyString_GUID" r:id="rId2"/>
  </customProperties>
  <ignoredErrors>
    <ignoredError sqref="K37:K43 J36:J42 J49:K49 J51:K63 J50 J15:K17 J19:K19" formulaRange="1"/>
    <ignoredError sqref="J18:K18" formula="1" formulaRange="1"/>
  </ignoredErrors>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14AD-1FDB-4E27-BDB7-8D975DBE5529}">
  <dimension ref="A1:H26"/>
  <sheetViews>
    <sheetView showGridLines="0" zoomScale="80" zoomScaleNormal="80" workbookViewId="0">
      <selection activeCell="H26" sqref="H26"/>
    </sheetView>
  </sheetViews>
  <sheetFormatPr baseColWidth="10" defaultRowHeight="13.5"/>
  <cols>
    <col min="1" max="1" width="3.81640625" style="1" customWidth="1"/>
    <col min="2" max="2" width="27" style="1" customWidth="1"/>
    <col min="3" max="16384" width="10.90625" style="1"/>
  </cols>
  <sheetData>
    <row r="1" spans="1:6" s="50" customFormat="1">
      <c r="B1" s="72" t="s">
        <v>142</v>
      </c>
    </row>
    <row r="2" spans="1:6" s="50" customFormat="1">
      <c r="B2" s="67"/>
    </row>
    <row r="3" spans="1:6" s="50" customFormat="1">
      <c r="B3" s="67"/>
    </row>
    <row r="5" spans="1:6">
      <c r="B5" s="1" t="s">
        <v>143</v>
      </c>
    </row>
    <row r="6" spans="1:6">
      <c r="B6" s="3"/>
    </row>
    <row r="7" spans="1:6" s="54" customFormat="1">
      <c r="A7" s="55"/>
      <c r="B7" s="55" t="s">
        <v>134</v>
      </c>
    </row>
    <row r="10" spans="1:6">
      <c r="C10" s="5" t="s">
        <v>127</v>
      </c>
      <c r="D10" s="30" t="s">
        <v>128</v>
      </c>
      <c r="E10" s="30" t="s">
        <v>130</v>
      </c>
      <c r="F10" s="30" t="s">
        <v>129</v>
      </c>
    </row>
    <row r="11" spans="1:6">
      <c r="B11" s="1" t="s">
        <v>144</v>
      </c>
      <c r="C11" s="43">
        <v>0.152</v>
      </c>
      <c r="D11" s="43">
        <v>0.17499999999999999</v>
      </c>
      <c r="E11" s="43">
        <v>0.13200000000000001</v>
      </c>
      <c r="F11" s="36">
        <v>0.13100000000000001</v>
      </c>
    </row>
    <row r="12" spans="1:6">
      <c r="B12" s="1" t="s">
        <v>145</v>
      </c>
      <c r="C12" s="43">
        <v>0.21299999999999999</v>
      </c>
      <c r="D12" s="43">
        <v>0.18099999999999999</v>
      </c>
      <c r="E12" s="43">
        <v>0.14299999999999999</v>
      </c>
      <c r="F12" s="44">
        <v>0.16600000000000001</v>
      </c>
    </row>
    <row r="14" spans="1:6" s="54" customFormat="1">
      <c r="A14" s="55"/>
      <c r="B14" s="55" t="s">
        <v>135</v>
      </c>
    </row>
    <row r="17" spans="1:8">
      <c r="C17" s="5" t="s">
        <v>127</v>
      </c>
      <c r="D17" s="30" t="s">
        <v>128</v>
      </c>
      <c r="E17" s="30" t="s">
        <v>130</v>
      </c>
      <c r="F17" s="30" t="s">
        <v>129</v>
      </c>
      <c r="G17" s="30" t="s">
        <v>146</v>
      </c>
      <c r="H17" s="30" t="s">
        <v>152</v>
      </c>
    </row>
    <row r="18" spans="1:8">
      <c r="B18" s="1" t="s">
        <v>144</v>
      </c>
      <c r="C18" s="43">
        <v>0.24199999999999999</v>
      </c>
      <c r="D18" s="43">
        <v>0.193</v>
      </c>
      <c r="E18" s="44">
        <v>0.15</v>
      </c>
      <c r="F18" s="43">
        <v>0.14099999999999999</v>
      </c>
      <c r="G18" s="43">
        <v>9.1471829272693039E-2</v>
      </c>
      <c r="H18" s="43">
        <v>7.1948402253478871E-2</v>
      </c>
    </row>
    <row r="19" spans="1:8">
      <c r="B19" s="1" t="s">
        <v>145</v>
      </c>
      <c r="C19" s="43">
        <v>0.24399999999999999</v>
      </c>
      <c r="D19" s="43">
        <v>0.22800000000000001</v>
      </c>
      <c r="E19" s="43">
        <v>0.216</v>
      </c>
      <c r="F19" s="43">
        <v>0.21099999999999999</v>
      </c>
      <c r="G19" s="43">
        <v>0.10184049889307101</v>
      </c>
      <c r="H19" s="43">
        <v>9.4186629026724589E-2</v>
      </c>
    </row>
    <row r="21" spans="1:8" s="54" customFormat="1">
      <c r="A21" s="55"/>
      <c r="B21" s="55" t="s">
        <v>136</v>
      </c>
    </row>
    <row r="24" spans="1:8">
      <c r="C24" s="5" t="s">
        <v>127</v>
      </c>
      <c r="D24" s="30" t="s">
        <v>128</v>
      </c>
      <c r="E24" s="30" t="s">
        <v>130</v>
      </c>
      <c r="F24" s="30" t="s">
        <v>129</v>
      </c>
      <c r="G24" s="30" t="s">
        <v>146</v>
      </c>
      <c r="H24" s="30" t="s">
        <v>152</v>
      </c>
    </row>
    <row r="25" spans="1:8">
      <c r="B25" s="1" t="s">
        <v>144</v>
      </c>
      <c r="C25" s="43">
        <v>8.2000000000000003E-2</v>
      </c>
      <c r="D25" s="43">
        <v>4.9000000000000002E-2</v>
      </c>
      <c r="E25" s="43">
        <v>2.5000000000000001E-2</v>
      </c>
      <c r="F25" s="43">
        <v>8.3519698599050507E-3</v>
      </c>
      <c r="G25" s="43">
        <v>2.8626038626509143E-3</v>
      </c>
      <c r="H25" s="43">
        <v>-1.0730843863254513E-2</v>
      </c>
    </row>
    <row r="26" spans="1:8">
      <c r="B26" s="1" t="s">
        <v>145</v>
      </c>
      <c r="C26" s="43">
        <v>0.14199999999999999</v>
      </c>
      <c r="D26" s="43">
        <v>7.5999999999999998E-2</v>
      </c>
      <c r="E26" s="43">
        <v>2.5999999999999999E-2</v>
      </c>
      <c r="F26" s="43">
        <v>6.8000000000000005E-2</v>
      </c>
      <c r="G26" s="43">
        <v>5.650676235266805E-2</v>
      </c>
      <c r="H26" s="43">
        <v>3.1918330790507987E-2</v>
      </c>
    </row>
  </sheetData>
  <mergeCells count="1">
    <mergeCell ref="B1:B3"/>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45334D67955B44CAA61C06E2B045CE8" ma:contentTypeVersion="18" ma:contentTypeDescription="Crear nuevo documento." ma:contentTypeScope="" ma:versionID="1a7a9fa3f2ac56c09fa6dc99a1ae14b8">
  <xsd:schema xmlns:xsd="http://www.w3.org/2001/XMLSchema" xmlns:xs="http://www.w3.org/2001/XMLSchema" xmlns:p="http://schemas.microsoft.com/office/2006/metadata/properties" xmlns:ns2="d5d44c87-ff30-43e1-83af-32b8ffdd62bb" xmlns:ns3="a9d8ff8e-2676-48e3-acec-74fa4bc5598a" xmlns:ns4="ba29b6f4-b2bf-4ba7-b7a8-a58b094d0a5a" targetNamespace="http://schemas.microsoft.com/office/2006/metadata/properties" ma:root="true" ma:fieldsID="5ca0cd856d9ec3c85ba6cfb539b47b3a" ns2:_="" ns3:_="" ns4:_="">
    <xsd:import namespace="d5d44c87-ff30-43e1-83af-32b8ffdd62bb"/>
    <xsd:import namespace="a9d8ff8e-2676-48e3-acec-74fa4bc5598a"/>
    <xsd:import namespace="ba29b6f4-b2bf-4ba7-b7a8-a58b094d0a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d44c87-ff30-43e1-83af-32b8ffdd62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c1abab2-81ff-46f1-a8c5-4fd1ff2e21c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d8ff8e-2676-48e3-acec-74fa4bc5598a"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29b6f4-b2bf-4ba7-b7a8-a58b094d0a5a"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77db880-22af-4a34-9f0b-91d4b5dd5d0d}" ma:internalName="TaxCatchAll" ma:showField="CatchAllData" ma:web="a9d8ff8e-2676-48e3-acec-74fa4bc559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a29b6f4-b2bf-4ba7-b7a8-a58b094d0a5a" xsi:nil="true"/>
    <lcf76f155ced4ddcb4097134ff3c332f xmlns="d5d44c87-ff30-43e1-83af-32b8ffdd62b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9098F11-9BF7-4B55-8CBE-BCB8A6EDB0CA}">
  <ds:schemaRefs>
    <ds:schemaRef ds:uri="http://schemas.microsoft.com/sharepoint/v3/contenttype/forms"/>
  </ds:schemaRefs>
</ds:datastoreItem>
</file>

<file path=customXml/itemProps2.xml><?xml version="1.0" encoding="utf-8"?>
<ds:datastoreItem xmlns:ds="http://schemas.openxmlformats.org/officeDocument/2006/customXml" ds:itemID="{3B2BAC58-1CFD-444D-979B-913A10EDB6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d44c87-ff30-43e1-83af-32b8ffdd62bb"/>
    <ds:schemaRef ds:uri="a9d8ff8e-2676-48e3-acec-74fa4bc5598a"/>
    <ds:schemaRef ds:uri="ba29b6f4-b2bf-4ba7-b7a8-a58b094d0a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161ABE-ECE1-42A8-BEE4-ABBD04889B6C}">
  <ds:schemaRefs>
    <ds:schemaRef ds:uri="http://schemas.microsoft.com/office/2006/metadata/properties"/>
    <ds:schemaRef ds:uri="http://schemas.microsoft.com/office/infopath/2007/PartnerControls"/>
    <ds:schemaRef ds:uri="ba29b6f4-b2bf-4ba7-b7a8-a58b094d0a5a"/>
    <ds:schemaRef ds:uri="d5d44c87-ff30-43e1-83af-32b8ffdd62bb"/>
  </ds:schemaRefs>
</ds:datastoreItem>
</file>

<file path=docMetadata/LabelInfo.xml><?xml version="1.0" encoding="utf-8"?>
<clbl:labelList xmlns:clbl="http://schemas.microsoft.com/office/2020/mipLabelMetadata">
  <clbl:label id="{faa44fd9-dabe-4064-a6bb-59608ea9d0f3}" enabled="0" method="" siteId="{faa44fd9-dabe-4064-a6bb-59608ea9d0f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Balance</vt:lpstr>
      <vt:lpstr>Income statement</vt:lpstr>
      <vt:lpstr>Cash flow</vt:lpstr>
      <vt:lpstr>Adjusted figures by region</vt:lpstr>
      <vt:lpstr>Prices</vt:lpstr>
      <vt:lpstr>Balance!_Int_f00XB3gP</vt:lpstr>
      <vt:lpstr>Balance!_Int_uKMhTnvy</vt:lpstr>
      <vt:lpstr>Balance!_Int_X8Aw4wXX</vt:lpstr>
      <vt:lpstr>Balance!_Int_xtIaHJ7G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Indira Melissa Diaz</dc:creator>
  <cp:lastModifiedBy>Indira Melissa Diaz</cp:lastModifiedBy>
  <dcterms:created xsi:type="dcterms:W3CDTF">2023-11-24T19:06:55Z</dcterms:created>
  <dcterms:modified xsi:type="dcterms:W3CDTF">2024-09-17T15:35:43Z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0x010100545334D67955B44CAA61C06E2B045CE8</vt:lpwstr>
  </property>
  <property fmtid="{D5CDD505-2E9C-101B-9397-08002B2CF9AE}" pid="3" name="MediaServiceImageTags">
    <vt:lpwstr/>
  </property>
</Properties>
</file>